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155" windowHeight="9270"/>
  </bookViews>
  <sheets>
    <sheet name="Orange" sheetId="1" r:id="rId1"/>
    <sheet name="Durham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D18" i="1" l="1"/>
  <c r="F21" i="1" l="1"/>
  <c r="F20" i="1"/>
  <c r="F19" i="1"/>
  <c r="E22" i="1"/>
  <c r="E12" i="2" l="1"/>
  <c r="I12" i="2" s="1"/>
  <c r="M48" i="2" l="1"/>
  <c r="L48" i="2"/>
  <c r="N47" i="2"/>
  <c r="N46" i="2"/>
  <c r="N48" i="2" s="1"/>
  <c r="T24" i="2"/>
  <c r="T21" i="2"/>
  <c r="T20" i="2"/>
  <c r="T19" i="2"/>
  <c r="T18" i="2"/>
  <c r="T17" i="2"/>
  <c r="T16" i="2"/>
  <c r="T15" i="2"/>
  <c r="T14" i="2"/>
  <c r="T6" i="2"/>
  <c r="T5" i="2"/>
  <c r="M20" i="2" l="1"/>
  <c r="F22" i="1"/>
  <c r="L21" i="1"/>
  <c r="E24" i="1"/>
  <c r="F10" i="1"/>
  <c r="F11" i="1"/>
  <c r="F12" i="1"/>
  <c r="F13" i="1"/>
  <c r="F14" i="1"/>
  <c r="F15" i="1"/>
  <c r="F16" i="1"/>
  <c r="F17" i="1"/>
  <c r="F18" i="1"/>
  <c r="F23" i="1"/>
  <c r="F9" i="1"/>
  <c r="E8" i="1"/>
  <c r="F4" i="1"/>
  <c r="F5" i="1"/>
  <c r="F6" i="1"/>
  <c r="F7" i="1"/>
  <c r="F3" i="1"/>
  <c r="N25" i="2"/>
  <c r="N20" i="2"/>
  <c r="N19" i="2"/>
  <c r="N18" i="2"/>
  <c r="N17" i="2"/>
  <c r="N16" i="2"/>
  <c r="N15" i="2"/>
  <c r="N14" i="2"/>
  <c r="N13" i="2"/>
  <c r="N12" i="2"/>
  <c r="M10" i="2"/>
  <c r="N4" i="2"/>
  <c r="N5" i="2"/>
  <c r="N6" i="2"/>
  <c r="N7" i="2"/>
  <c r="N8" i="2"/>
  <c r="N9" i="2"/>
  <c r="N3" i="2"/>
  <c r="M22" i="2"/>
  <c r="M28" i="2" s="1"/>
  <c r="T3" i="2"/>
  <c r="S10" i="2"/>
  <c r="R10" i="2"/>
  <c r="Q10" i="2"/>
  <c r="P10" i="2"/>
  <c r="O10" i="2"/>
  <c r="J10" i="2"/>
  <c r="L10" i="2"/>
  <c r="N22" i="2" l="1"/>
  <c r="N10" i="2"/>
  <c r="E30" i="1"/>
  <c r="F24" i="1"/>
  <c r="F8" i="1"/>
  <c r="L22" i="2"/>
  <c r="L28" i="2" s="1"/>
  <c r="O22" i="2"/>
  <c r="P22" i="2"/>
  <c r="Q22" i="2"/>
  <c r="R22" i="2"/>
  <c r="S22" i="2"/>
  <c r="J22" i="2"/>
  <c r="D24" i="1"/>
  <c r="G24" i="1"/>
  <c r="H24" i="1"/>
  <c r="I24" i="1"/>
  <c r="J24" i="1"/>
  <c r="K24" i="1"/>
  <c r="C24" i="1"/>
  <c r="L25" i="1"/>
  <c r="L23" i="1"/>
  <c r="L27" i="1"/>
  <c r="L18" i="1"/>
  <c r="L17" i="1"/>
  <c r="L16" i="1"/>
  <c r="L15" i="1"/>
  <c r="L14" i="1"/>
  <c r="L13" i="1"/>
  <c r="L12" i="1"/>
  <c r="L11" i="1"/>
  <c r="L10" i="1"/>
  <c r="L9" i="1"/>
  <c r="L26" i="1"/>
  <c r="L7" i="1"/>
  <c r="L5" i="1"/>
  <c r="L4" i="1"/>
  <c r="L3" i="1"/>
  <c r="T11" i="2"/>
  <c r="T8" i="2"/>
  <c r="T9" i="2"/>
  <c r="T12" i="2"/>
  <c r="T13" i="2"/>
  <c r="T25" i="2"/>
  <c r="T26" i="2"/>
  <c r="T4" i="2"/>
  <c r="D8" i="1"/>
  <c r="G8" i="1"/>
  <c r="H8" i="1"/>
  <c r="I8" i="1"/>
  <c r="J8" i="1"/>
  <c r="K8" i="1"/>
  <c r="C8" i="1"/>
  <c r="N28" i="2" l="1"/>
  <c r="D30" i="1"/>
  <c r="F30" i="1"/>
  <c r="L24" i="1"/>
  <c r="T22" i="2"/>
  <c r="T10" i="2"/>
  <c r="L8" i="1"/>
</calcChain>
</file>

<file path=xl/comments1.xml><?xml version="1.0" encoding="utf-8"?>
<comments xmlns="http://schemas.openxmlformats.org/spreadsheetml/2006/main">
  <authors>
    <author>Allen, Barry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Allen, Barry: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Allen, Barry: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" authorId="0">
      <text>
        <r>
          <rPr>
            <b/>
            <sz val="9"/>
            <color indexed="81"/>
            <rFont val="Tahoma"/>
            <family val="2"/>
          </rPr>
          <t>Allen, Barry: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<sst xmlns="http://schemas.openxmlformats.org/spreadsheetml/2006/main" count="115" uniqueCount="77">
  <si>
    <t>Orange - Operating</t>
  </si>
  <si>
    <t xml:space="preserve"> Allocation to GoTriangle for Bus O&amp;M </t>
  </si>
  <si>
    <t xml:space="preserve"> Allocation Orange Public Transportation O&amp;M </t>
  </si>
  <si>
    <t xml:space="preserve"> Allocation to County Admin &amp; Fac. O&amp;M </t>
  </si>
  <si>
    <t xml:space="preserve"> Allocation to GoTriangle for D-O LRT O&amp;M </t>
  </si>
  <si>
    <t xml:space="preserve"> CHT, Bus Acquisition Cost </t>
  </si>
  <si>
    <t xml:space="preserve">                  -   </t>
  </si>
  <si>
    <t xml:space="preserve"> OPT, Bus Acquisition Cost </t>
  </si>
  <si>
    <t xml:space="preserve"> Allocation to GoTriangle for Bus Purchases </t>
  </si>
  <si>
    <t xml:space="preserve"> CHT, Bus Replacement Cost </t>
  </si>
  <si>
    <t xml:space="preserve"> OPT, Bus Replacement Cost </t>
  </si>
  <si>
    <t xml:space="preserve"> Allocation to GoTriangle for Bus Replacements </t>
  </si>
  <si>
    <t xml:space="preserve"> CHT Midlife Repower </t>
  </si>
  <si>
    <t xml:space="preserve"> North-South Corridor BRT (Tax District Share) </t>
  </si>
  <si>
    <t xml:space="preserve"> Hillsborough Train Station (Local Share) </t>
  </si>
  <si>
    <t xml:space="preserve"> State of Good Repair Costs </t>
  </si>
  <si>
    <t xml:space="preserve"> D-O LRT Project </t>
  </si>
  <si>
    <t>(April 2017 FTA Submission)</t>
  </si>
  <si>
    <t xml:space="preserve">                   -   </t>
  </si>
  <si>
    <t xml:space="preserve">                     -   </t>
  </si>
  <si>
    <t xml:space="preserve"> Durham County Capital projects </t>
  </si>
  <si>
    <t xml:space="preserve"> State of Good Repair </t>
  </si>
  <si>
    <t xml:space="preserve"> CRT Project </t>
  </si>
  <si>
    <t>Durham- Operating</t>
  </si>
  <si>
    <t>Durham- Capital</t>
  </si>
  <si>
    <t>PY Balance</t>
  </si>
  <si>
    <t>Total O&amp;M</t>
  </si>
  <si>
    <t>Total</t>
  </si>
  <si>
    <t>Total Capital (VP &amp; Bus, Park&amp;Ride,etc.)</t>
  </si>
  <si>
    <t>Requests</t>
  </si>
  <si>
    <t xml:space="preserve"> </t>
  </si>
  <si>
    <t xml:space="preserve">  Shared Admin</t>
  </si>
  <si>
    <t>Difference</t>
  </si>
  <si>
    <t>Cash Flow</t>
  </si>
  <si>
    <t xml:space="preserve"> Orange County Capital Projects - SPLIT to GoT</t>
  </si>
  <si>
    <t xml:space="preserve"> Orange County Capital Projects - SPLIT to OPT</t>
  </si>
  <si>
    <t xml:space="preserve"> Orange County Capital Projects - SPLIT to CHT</t>
  </si>
  <si>
    <t>Total FY19</t>
  </si>
  <si>
    <t xml:space="preserve">  Shared Capital (ERP, Access Facilities, RTC Study, Rail Traffic Control)</t>
  </si>
  <si>
    <t>1.30.18 Notes</t>
  </si>
  <si>
    <t xml:space="preserve">PY Balance -  GoTriangle to provide </t>
  </si>
  <si>
    <t>2018 Cash Flow to 2018 Activity - Invoices are due at 1.31.18</t>
  </si>
  <si>
    <t xml:space="preserve">  - once invoices are recorded, 2018 balances can be estimated</t>
  </si>
  <si>
    <t>2019 Cash Flow to Requests is still under review</t>
  </si>
  <si>
    <t xml:space="preserve">Shared Capital </t>
  </si>
  <si>
    <t xml:space="preserve"> - ERP - requested that Praveen Sridharan at GoTriangle set up a meeting about project, cost, and split</t>
  </si>
  <si>
    <t xml:space="preserve"> - Access Facilities - TBD</t>
  </si>
  <si>
    <t xml:space="preserve"> - RTC Study and Rail Traffic Control - City of Durham Meeting with Richard Major, GoTriangle Capital, to review.</t>
  </si>
  <si>
    <t xml:space="preserve"> GoTriangle for Bus O&amp;M </t>
  </si>
  <si>
    <t xml:space="preserve"> GoDurham for Bus O&amp;M </t>
  </si>
  <si>
    <t xml:space="preserve"> Durham County for Bus O&amp;M </t>
  </si>
  <si>
    <t xml:space="preserve"> County for Admin and Fac. O&amp;M </t>
  </si>
  <si>
    <t xml:space="preserve"> GoTriangle for D-O LRT O&amp;M </t>
  </si>
  <si>
    <t xml:space="preserve"> GoTriangle for CRT O&amp;M  </t>
  </si>
  <si>
    <t xml:space="preserve"> GoDurham for Bus Purchases </t>
  </si>
  <si>
    <t xml:space="preserve"> GoTriangle for Bus Purchases </t>
  </si>
  <si>
    <t xml:space="preserve"> Durham County for Bus Purchases </t>
  </si>
  <si>
    <t xml:space="preserve"> GoDurham for Bus Replacements </t>
  </si>
  <si>
    <t xml:space="preserve"> GoTriangle for Bus Replacements </t>
  </si>
  <si>
    <t xml:space="preserve"> Durham County for Bus Replacements </t>
  </si>
  <si>
    <t xml:space="preserve"> GoDurham Midlife Repower </t>
  </si>
  <si>
    <t>GoT Budget</t>
  </si>
  <si>
    <t>GoT Balance Letter</t>
  </si>
  <si>
    <t>GoT Annual Report</t>
  </si>
  <si>
    <t>Balance</t>
  </si>
  <si>
    <t>not sent</t>
  </si>
  <si>
    <t>Carryforward</t>
  </si>
  <si>
    <t>GoT budget</t>
  </si>
  <si>
    <t xml:space="preserve"> Orange County Capital Projects - SPLIT to Town CH</t>
  </si>
  <si>
    <t>2.8.18 Notes</t>
  </si>
  <si>
    <t>Carryforward*</t>
  </si>
  <si>
    <t xml:space="preserve"> Shared Capital (ERP)  - Federal Cost Share of 35% of Total</t>
  </si>
  <si>
    <t>**</t>
  </si>
  <si>
    <t xml:space="preserve"> Allocation Chapel Hill for Bus O&amp;M***</t>
  </si>
  <si>
    <t>*** CH Transit amount is only as of Q3 FY17 Invoiced Amount.</t>
  </si>
  <si>
    <t>*Carryforward from Durham-Orange Reimbursement and Carryover Balances, Cumulative Totals as of 6/30/17</t>
  </si>
  <si>
    <t>**  2018 May have carryforward, due to underspending, cost savings, etc.  It will be known in Fall 2018, and part of FY2020 programming.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</si>
</sst>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8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EF4E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/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/>
      <top style="thick">
        <color rgb="FFFFFFFF"/>
      </top>
      <bottom/>
      <diagonal/>
    </border>
    <border>
      <left style="medium">
        <color rgb="FFFFFFFF"/>
      </left>
      <right/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FFFF"/>
      </bottom>
      <diagonal/>
    </border>
    <border>
      <left style="thin">
        <color indexed="64"/>
      </left>
      <right style="thin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  <border>
      <left/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FFFF"/>
      </bottom>
      <diagonal/>
    </border>
    <border>
      <left/>
      <right/>
      <top style="thick">
        <color rgb="FFFFFFFF"/>
      </top>
      <bottom/>
      <diagonal/>
    </border>
    <border>
      <left style="medium">
        <color indexed="64"/>
      </left>
      <right/>
      <top style="medium">
        <color indexed="64"/>
      </top>
      <bottom style="thick">
        <color rgb="FFFFFFFF"/>
      </bottom>
      <diagonal/>
    </border>
    <border>
      <left/>
      <right/>
      <top style="medium">
        <color indexed="64"/>
      </top>
      <bottom style="thick">
        <color rgb="FFFFFFFF"/>
      </bottom>
      <diagonal/>
    </border>
    <border>
      <left/>
      <right style="medium">
        <color indexed="64"/>
      </right>
      <top style="medium">
        <color indexed="64"/>
      </top>
      <bottom style="thick">
        <color rgb="FFFFFFFF"/>
      </bottom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indexed="64"/>
      </right>
      <top style="thick">
        <color rgb="FFFFFFFF"/>
      </top>
      <bottom style="medium">
        <color rgb="FFFFFFFF"/>
      </bottom>
      <diagonal/>
    </border>
    <border>
      <left style="medium">
        <color indexed="64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 style="medium">
        <color rgb="FFFFFFFF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rgb="FFFFFFFF"/>
      </right>
      <top style="thick">
        <color rgb="FFFFFFFF"/>
      </top>
      <bottom/>
      <diagonal/>
    </border>
    <border>
      <left style="medium">
        <color indexed="64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indexed="64"/>
      </right>
      <top style="medium">
        <color rgb="FFFFFFFF"/>
      </top>
      <bottom/>
      <diagonal/>
    </border>
    <border>
      <left style="medium">
        <color indexed="64"/>
      </left>
      <right style="medium">
        <color rgb="FFFFFFFF"/>
      </right>
      <top style="thick">
        <color rgb="FFFFFFFF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 style="thick">
        <color rgb="FFFFFFFF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rgb="FFFFFFFF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indexed="64"/>
      </right>
      <top style="thick">
        <color rgb="FFFFFFFF"/>
      </top>
      <bottom/>
      <diagonal/>
    </border>
    <border>
      <left style="thin">
        <color indexed="64"/>
      </left>
      <right style="medium">
        <color rgb="FFFFFFFF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rgb="FFFFFFFF"/>
      </bottom>
      <diagonal/>
    </border>
    <border>
      <left/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Font="1"/>
    <xf numFmtId="0" fontId="3" fillId="2" borderId="4" xfId="0" applyFont="1" applyFill="1" applyBorder="1" applyAlignment="1">
      <alignment horizontal="left" vertical="top" wrapText="1" readingOrder="1"/>
    </xf>
    <xf numFmtId="0" fontId="3" fillId="4" borderId="2" xfId="0" applyFont="1" applyFill="1" applyBorder="1" applyAlignment="1">
      <alignment horizontal="left" vertical="top" wrapText="1" readingOrder="1"/>
    </xf>
    <xf numFmtId="0" fontId="3" fillId="4" borderId="3" xfId="0" applyFont="1" applyFill="1" applyBorder="1" applyAlignment="1">
      <alignment horizontal="left" vertical="top" wrapText="1" readingOrder="1"/>
    </xf>
    <xf numFmtId="0" fontId="2" fillId="5" borderId="1" xfId="0" applyFont="1" applyFill="1" applyBorder="1" applyAlignment="1">
      <alignment horizontal="left" vertical="top" wrapText="1" readingOrder="1"/>
    </xf>
    <xf numFmtId="0" fontId="3" fillId="6" borderId="2" xfId="0" applyFont="1" applyFill="1" applyBorder="1" applyAlignment="1">
      <alignment horizontal="left" vertical="top" wrapText="1" readingOrder="1"/>
    </xf>
    <xf numFmtId="0" fontId="3" fillId="6" borderId="3" xfId="0" applyFont="1" applyFill="1" applyBorder="1" applyAlignment="1">
      <alignment horizontal="left" vertical="top" wrapText="1" readingOrder="1"/>
    </xf>
    <xf numFmtId="0" fontId="3" fillId="6" borderId="4" xfId="0" applyFont="1" applyFill="1" applyBorder="1" applyAlignment="1">
      <alignment horizontal="left" vertical="top" wrapText="1" readingOrder="1"/>
    </xf>
    <xf numFmtId="0" fontId="2" fillId="5" borderId="6" xfId="0" applyFont="1" applyFill="1" applyBorder="1" applyAlignment="1">
      <alignment horizontal="left" vertical="top" wrapText="1" readingOrder="1"/>
    </xf>
    <xf numFmtId="0" fontId="1" fillId="0" borderId="0" xfId="0" applyFont="1"/>
    <xf numFmtId="0" fontId="3" fillId="4" borderId="5" xfId="0" applyFont="1" applyFill="1" applyBorder="1" applyAlignment="1">
      <alignment horizontal="left" vertical="top" wrapText="1" readingOrder="1"/>
    </xf>
    <xf numFmtId="0" fontId="3" fillId="3" borderId="4" xfId="0" applyFont="1" applyFill="1" applyBorder="1" applyAlignment="1">
      <alignment horizontal="left" vertical="top" wrapText="1" readingOrder="1"/>
    </xf>
    <xf numFmtId="0" fontId="4" fillId="3" borderId="5" xfId="0" applyFont="1" applyFill="1" applyBorder="1" applyAlignment="1">
      <alignment horizontal="left" vertical="top" wrapText="1" readingOrder="1"/>
    </xf>
    <xf numFmtId="0" fontId="6" fillId="5" borderId="15" xfId="0" applyFont="1" applyFill="1" applyBorder="1" applyAlignment="1">
      <alignment horizontal="center" vertical="top" wrapText="1" readingOrder="1"/>
    </xf>
    <xf numFmtId="3" fontId="3" fillId="4" borderId="10" xfId="0" applyNumberFormat="1" applyFont="1" applyFill="1" applyBorder="1" applyAlignment="1">
      <alignment wrapText="1" readingOrder="1"/>
    </xf>
    <xf numFmtId="3" fontId="3" fillId="4" borderId="19" xfId="0" applyNumberFormat="1" applyFont="1" applyFill="1" applyBorder="1" applyAlignment="1">
      <alignment wrapText="1" readingOrder="1"/>
    </xf>
    <xf numFmtId="0" fontId="3" fillId="4" borderId="19" xfId="0" applyFont="1" applyFill="1" applyBorder="1" applyAlignment="1">
      <alignment wrapText="1" readingOrder="1"/>
    </xf>
    <xf numFmtId="41" fontId="5" fillId="4" borderId="20" xfId="0" applyNumberFormat="1" applyFont="1" applyFill="1" applyBorder="1" applyAlignment="1">
      <alignment wrapText="1" readingOrder="1"/>
    </xf>
    <xf numFmtId="3" fontId="3" fillId="4" borderId="13" xfId="0" applyNumberFormat="1" applyFont="1" applyFill="1" applyBorder="1" applyAlignment="1">
      <alignment wrapText="1" readingOrder="1"/>
    </xf>
    <xf numFmtId="41" fontId="5" fillId="4" borderId="16" xfId="0" applyNumberFormat="1" applyFont="1" applyFill="1" applyBorder="1" applyAlignment="1">
      <alignment wrapText="1" readingOrder="1"/>
    </xf>
    <xf numFmtId="0" fontId="3" fillId="4" borderId="21" xfId="0" applyFont="1" applyFill="1" applyBorder="1" applyAlignment="1">
      <alignment horizontal="left" vertical="top" wrapText="1" readingOrder="1"/>
    </xf>
    <xf numFmtId="0" fontId="3" fillId="4" borderId="21" xfId="0" applyFont="1" applyFill="1" applyBorder="1" applyAlignment="1">
      <alignment horizontal="center" vertical="top" wrapText="1" readingOrder="1"/>
    </xf>
    <xf numFmtId="0" fontId="3" fillId="4" borderId="22" xfId="0" applyFont="1" applyFill="1" applyBorder="1" applyAlignment="1">
      <alignment wrapText="1" readingOrder="1"/>
    </xf>
    <xf numFmtId="0" fontId="2" fillId="5" borderId="21" xfId="0" applyFont="1" applyFill="1" applyBorder="1" applyAlignment="1">
      <alignment horizontal="left" vertical="top" wrapText="1" readingOrder="1"/>
    </xf>
    <xf numFmtId="0" fontId="6" fillId="5" borderId="24" xfId="0" applyFont="1" applyFill="1" applyBorder="1" applyAlignment="1">
      <alignment horizontal="center" vertical="top" wrapText="1" readingOrder="1"/>
    </xf>
    <xf numFmtId="0" fontId="1" fillId="4" borderId="0" xfId="0" applyFont="1" applyFill="1"/>
    <xf numFmtId="0" fontId="3" fillId="7" borderId="3" xfId="0" applyFont="1" applyFill="1" applyBorder="1" applyAlignment="1">
      <alignment horizontal="left" vertical="top" wrapText="1" readingOrder="1"/>
    </xf>
    <xf numFmtId="3" fontId="3" fillId="4" borderId="27" xfId="0" applyNumberFormat="1" applyFont="1" applyFill="1" applyBorder="1" applyAlignment="1">
      <alignment wrapText="1" readingOrder="1"/>
    </xf>
    <xf numFmtId="0" fontId="9" fillId="0" borderId="48" xfId="0" applyFont="1" applyBorder="1"/>
    <xf numFmtId="3" fontId="9" fillId="0" borderId="48" xfId="0" applyNumberFormat="1" applyFont="1" applyBorder="1" applyAlignment="1"/>
    <xf numFmtId="38" fontId="10" fillId="4" borderId="49" xfId="0" applyNumberFormat="1" applyFont="1" applyFill="1" applyBorder="1" applyAlignment="1">
      <alignment wrapText="1" readingOrder="1"/>
    </xf>
    <xf numFmtId="0" fontId="9" fillId="0" borderId="0" xfId="0" applyFont="1"/>
    <xf numFmtId="0" fontId="9" fillId="0" borderId="0" xfId="0" applyFont="1" applyAlignment="1">
      <alignment horizontal="right"/>
    </xf>
    <xf numFmtId="3" fontId="3" fillId="4" borderId="14" xfId="0" applyNumberFormat="1" applyFont="1" applyFill="1" applyBorder="1" applyAlignment="1">
      <alignment wrapText="1" readingOrder="1"/>
    </xf>
    <xf numFmtId="41" fontId="5" fillId="4" borderId="17" xfId="0" applyNumberFormat="1" applyFont="1" applyFill="1" applyBorder="1" applyAlignment="1">
      <alignment wrapText="1" readingOrder="1"/>
    </xf>
    <xf numFmtId="0" fontId="5" fillId="6" borderId="52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left" vertical="top" wrapText="1" readingOrder="1"/>
    </xf>
    <xf numFmtId="0" fontId="5" fillId="6" borderId="54" xfId="0" applyFont="1" applyFill="1" applyBorder="1" applyAlignment="1">
      <alignment horizontal="left" vertical="top" wrapText="1" readingOrder="1"/>
    </xf>
    <xf numFmtId="0" fontId="3" fillId="4" borderId="4" xfId="0" applyFont="1" applyFill="1" applyBorder="1" applyAlignment="1">
      <alignment horizontal="left" vertical="top" wrapText="1" readingOrder="1"/>
    </xf>
    <xf numFmtId="0" fontId="3" fillId="4" borderId="14" xfId="0" applyFont="1" applyFill="1" applyBorder="1" applyAlignment="1">
      <alignment wrapText="1" readingOrder="1"/>
    </xf>
    <xf numFmtId="0" fontId="6" fillId="5" borderId="9" xfId="0" applyFont="1" applyFill="1" applyBorder="1" applyAlignment="1">
      <alignment horizontal="right" vertical="top" wrapText="1" readingOrder="1"/>
    </xf>
    <xf numFmtId="0" fontId="6" fillId="5" borderId="25" xfId="0" applyFont="1" applyFill="1" applyBorder="1" applyAlignment="1">
      <alignment horizontal="right" vertical="top" wrapText="1" readingOrder="1"/>
    </xf>
    <xf numFmtId="0" fontId="6" fillId="5" borderId="22" xfId="0" applyFont="1" applyFill="1" applyBorder="1" applyAlignment="1">
      <alignment horizontal="right" vertical="top" wrapText="1" readingOrder="1"/>
    </xf>
    <xf numFmtId="0" fontId="6" fillId="5" borderId="34" xfId="0" applyFont="1" applyFill="1" applyBorder="1" applyAlignment="1">
      <alignment horizontal="center" vertical="top" wrapText="1" readingOrder="1"/>
    </xf>
    <xf numFmtId="0" fontId="6" fillId="5" borderId="21" xfId="0" applyFont="1" applyFill="1" applyBorder="1" applyAlignment="1">
      <alignment horizontal="center" vertical="top" wrapText="1" readingOrder="1"/>
    </xf>
    <xf numFmtId="0" fontId="6" fillId="5" borderId="35" xfId="0" applyFont="1" applyFill="1" applyBorder="1" applyAlignment="1">
      <alignment horizontal="center" vertical="top" wrapText="1" readingOrder="1"/>
    </xf>
    <xf numFmtId="0" fontId="6" fillId="5" borderId="0" xfId="0" applyFont="1" applyFill="1" applyBorder="1" applyAlignment="1">
      <alignment horizontal="right" vertical="top" wrapText="1" readingOrder="1"/>
    </xf>
    <xf numFmtId="3" fontId="12" fillId="4" borderId="10" xfId="0" applyNumberFormat="1" applyFont="1" applyFill="1" applyBorder="1" applyAlignment="1">
      <alignment wrapText="1" readingOrder="1"/>
    </xf>
    <xf numFmtId="3" fontId="12" fillId="4" borderId="36" xfId="0" applyNumberFormat="1" applyFont="1" applyFill="1" applyBorder="1" applyAlignment="1">
      <alignment wrapText="1" readingOrder="1"/>
    </xf>
    <xf numFmtId="3" fontId="12" fillId="4" borderId="2" xfId="0" applyNumberFormat="1" applyFont="1" applyFill="1" applyBorder="1" applyAlignment="1">
      <alignment wrapText="1" readingOrder="1"/>
    </xf>
    <xf numFmtId="38" fontId="12" fillId="4" borderId="37" xfId="0" applyNumberFormat="1" applyFont="1" applyFill="1" applyBorder="1" applyAlignment="1">
      <alignment wrapText="1" readingOrder="1"/>
    </xf>
    <xf numFmtId="3" fontId="12" fillId="4" borderId="26" xfId="0" applyNumberFormat="1" applyFont="1" applyFill="1" applyBorder="1" applyAlignment="1">
      <alignment wrapText="1" readingOrder="1"/>
    </xf>
    <xf numFmtId="41" fontId="10" fillId="4" borderId="20" xfId="0" applyNumberFormat="1" applyFont="1" applyFill="1" applyBorder="1" applyAlignment="1">
      <alignment wrapText="1" readingOrder="1"/>
    </xf>
    <xf numFmtId="3" fontId="12" fillId="4" borderId="19" xfId="0" applyNumberFormat="1" applyFont="1" applyFill="1" applyBorder="1" applyAlignment="1">
      <alignment wrapText="1" readingOrder="1"/>
    </xf>
    <xf numFmtId="3" fontId="12" fillId="4" borderId="38" xfId="0" applyNumberFormat="1" applyFont="1" applyFill="1" applyBorder="1" applyAlignment="1">
      <alignment wrapText="1" readingOrder="1"/>
    </xf>
    <xf numFmtId="3" fontId="12" fillId="4" borderId="3" xfId="0" applyNumberFormat="1" applyFont="1" applyFill="1" applyBorder="1" applyAlignment="1">
      <alignment wrapText="1" readingOrder="1"/>
    </xf>
    <xf numFmtId="3" fontId="12" fillId="4" borderId="27" xfId="0" applyNumberFormat="1" applyFont="1" applyFill="1" applyBorder="1" applyAlignment="1">
      <alignment wrapText="1" readingOrder="1"/>
    </xf>
    <xf numFmtId="3" fontId="12" fillId="7" borderId="3" xfId="0" applyNumberFormat="1" applyFont="1" applyFill="1" applyBorder="1" applyAlignment="1">
      <alignment wrapText="1" readingOrder="1"/>
    </xf>
    <xf numFmtId="3" fontId="12" fillId="4" borderId="14" xfId="0" applyNumberFormat="1" applyFont="1" applyFill="1" applyBorder="1" applyAlignment="1">
      <alignment wrapText="1" readingOrder="1"/>
    </xf>
    <xf numFmtId="3" fontId="12" fillId="4" borderId="43" xfId="0" applyNumberFormat="1" applyFont="1" applyFill="1" applyBorder="1" applyAlignment="1">
      <alignment wrapText="1" readingOrder="1"/>
    </xf>
    <xf numFmtId="3" fontId="12" fillId="4" borderId="4" xfId="0" applyNumberFormat="1" applyFont="1" applyFill="1" applyBorder="1" applyAlignment="1">
      <alignment wrapText="1" readingOrder="1"/>
    </xf>
    <xf numFmtId="38" fontId="12" fillId="4" borderId="51" xfId="0" applyNumberFormat="1" applyFont="1" applyFill="1" applyBorder="1" applyAlignment="1">
      <alignment wrapText="1" readingOrder="1"/>
    </xf>
    <xf numFmtId="3" fontId="12" fillId="4" borderId="23" xfId="0" applyNumberFormat="1" applyFont="1" applyFill="1" applyBorder="1" applyAlignment="1">
      <alignment wrapText="1" readingOrder="1"/>
    </xf>
    <xf numFmtId="41" fontId="10" fillId="4" borderId="17" xfId="0" applyNumberFormat="1" applyFont="1" applyFill="1" applyBorder="1" applyAlignment="1">
      <alignment wrapText="1" readingOrder="1"/>
    </xf>
    <xf numFmtId="3" fontId="10" fillId="6" borderId="12" xfId="0" applyNumberFormat="1" applyFont="1" applyFill="1" applyBorder="1" applyAlignment="1">
      <alignment wrapText="1" readingOrder="1"/>
    </xf>
    <xf numFmtId="3" fontId="10" fillId="6" borderId="39" xfId="0" applyNumberFormat="1" applyFont="1" applyFill="1" applyBorder="1" applyAlignment="1">
      <alignment wrapText="1" readingOrder="1"/>
    </xf>
    <xf numFmtId="3" fontId="10" fillId="6" borderId="28" xfId="0" applyNumberFormat="1" applyFont="1" applyFill="1" applyBorder="1" applyAlignment="1">
      <alignment wrapText="1" readingOrder="1"/>
    </xf>
    <xf numFmtId="3" fontId="10" fillId="6" borderId="53" xfId="0" applyNumberFormat="1" applyFont="1" applyFill="1" applyBorder="1" applyAlignment="1">
      <alignment wrapText="1" readingOrder="1"/>
    </xf>
    <xf numFmtId="3" fontId="12" fillId="4" borderId="13" xfId="0" applyNumberFormat="1" applyFont="1" applyFill="1" applyBorder="1" applyAlignment="1">
      <alignment horizontal="right" wrapText="1" readingOrder="1"/>
    </xf>
    <xf numFmtId="3" fontId="12" fillId="4" borderId="40" xfId="0" applyNumberFormat="1" applyFont="1" applyFill="1" applyBorder="1" applyAlignment="1">
      <alignment wrapText="1" readingOrder="1"/>
    </xf>
    <xf numFmtId="3" fontId="12" fillId="4" borderId="5" xfId="0" applyNumberFormat="1" applyFont="1" applyFill="1" applyBorder="1" applyAlignment="1">
      <alignment wrapText="1" readingOrder="1"/>
    </xf>
    <xf numFmtId="3" fontId="12" fillId="4" borderId="41" xfId="0" applyNumberFormat="1" applyFont="1" applyFill="1" applyBorder="1" applyAlignment="1">
      <alignment wrapText="1" readingOrder="1"/>
    </xf>
    <xf numFmtId="3" fontId="12" fillId="4" borderId="29" xfId="0" applyNumberFormat="1" applyFont="1" applyFill="1" applyBorder="1" applyAlignment="1">
      <alignment horizontal="right" wrapText="1" readingOrder="1"/>
    </xf>
    <xf numFmtId="41" fontId="10" fillId="4" borderId="16" xfId="0" applyNumberFormat="1" applyFont="1" applyFill="1" applyBorder="1" applyAlignment="1">
      <alignment wrapText="1" readingOrder="1"/>
    </xf>
    <xf numFmtId="3" fontId="12" fillId="4" borderId="10" xfId="0" applyNumberFormat="1" applyFont="1" applyFill="1" applyBorder="1" applyAlignment="1">
      <alignment horizontal="right" wrapText="1" readingOrder="1"/>
    </xf>
    <xf numFmtId="3" fontId="12" fillId="4" borderId="26" xfId="0" applyNumberFormat="1" applyFont="1" applyFill="1" applyBorder="1" applyAlignment="1">
      <alignment horizontal="right" wrapText="1" readingOrder="1"/>
    </xf>
    <xf numFmtId="3" fontId="12" fillId="4" borderId="11" xfId="0" applyNumberFormat="1" applyFont="1" applyFill="1" applyBorder="1" applyAlignment="1">
      <alignment horizontal="right" wrapText="1" readingOrder="1"/>
    </xf>
    <xf numFmtId="3" fontId="12" fillId="4" borderId="42" xfId="0" applyNumberFormat="1" applyFont="1" applyFill="1" applyBorder="1" applyAlignment="1">
      <alignment wrapText="1" readingOrder="1"/>
    </xf>
    <xf numFmtId="3" fontId="12" fillId="4" borderId="8" xfId="0" applyNumberFormat="1" applyFont="1" applyFill="1" applyBorder="1" applyAlignment="1">
      <alignment wrapText="1" readingOrder="1"/>
    </xf>
    <xf numFmtId="3" fontId="12" fillId="4" borderId="30" xfId="0" applyNumberFormat="1" applyFont="1" applyFill="1" applyBorder="1" applyAlignment="1">
      <alignment horizontal="right" wrapText="1" readingOrder="1"/>
    </xf>
    <xf numFmtId="3" fontId="12" fillId="4" borderId="51" xfId="0" applyNumberFormat="1" applyFont="1" applyFill="1" applyBorder="1" applyAlignment="1">
      <alignment wrapText="1" readingOrder="1"/>
    </xf>
    <xf numFmtId="3" fontId="10" fillId="6" borderId="55" xfId="0" applyNumberFormat="1" applyFont="1" applyFill="1" applyBorder="1" applyAlignment="1">
      <alignment wrapText="1" readingOrder="1"/>
    </xf>
    <xf numFmtId="41" fontId="10" fillId="4" borderId="50" xfId="0" applyNumberFormat="1" applyFont="1" applyFill="1" applyBorder="1" applyAlignment="1">
      <alignment wrapText="1" readingOrder="1"/>
    </xf>
    <xf numFmtId="3" fontId="10" fillId="4" borderId="0" xfId="0" applyNumberFormat="1" applyFont="1" applyFill="1" applyBorder="1" applyAlignment="1">
      <alignment wrapText="1" readingOrder="1"/>
    </xf>
    <xf numFmtId="3" fontId="10" fillId="4" borderId="34" xfId="0" applyNumberFormat="1" applyFont="1" applyFill="1" applyBorder="1" applyAlignment="1">
      <alignment wrapText="1" readingOrder="1"/>
    </xf>
    <xf numFmtId="3" fontId="10" fillId="4" borderId="21" xfId="0" applyNumberFormat="1" applyFont="1" applyFill="1" applyBorder="1" applyAlignment="1">
      <alignment wrapText="1" readingOrder="1"/>
    </xf>
    <xf numFmtId="3" fontId="10" fillId="4" borderId="35" xfId="0" applyNumberFormat="1" applyFont="1" applyFill="1" applyBorder="1" applyAlignment="1">
      <alignment wrapText="1" readingOrder="1"/>
    </xf>
    <xf numFmtId="41" fontId="10" fillId="4" borderId="0" xfId="0" applyNumberFormat="1" applyFont="1" applyFill="1" applyBorder="1" applyAlignment="1">
      <alignment wrapText="1" readingOrder="1"/>
    </xf>
    <xf numFmtId="3" fontId="12" fillId="3" borderId="4" xfId="0" applyNumberFormat="1" applyFont="1" applyFill="1" applyBorder="1" applyAlignment="1">
      <alignment wrapText="1" readingOrder="1"/>
    </xf>
    <xf numFmtId="3" fontId="12" fillId="3" borderId="44" xfId="0" applyNumberFormat="1" applyFont="1" applyFill="1" applyBorder="1" applyAlignment="1">
      <alignment wrapText="1" readingOrder="1"/>
    </xf>
    <xf numFmtId="3" fontId="12" fillId="3" borderId="5" xfId="0" applyNumberFormat="1" applyFont="1" applyFill="1" applyBorder="1" applyAlignment="1">
      <alignment wrapText="1" readingOrder="1"/>
    </xf>
    <xf numFmtId="3" fontId="12" fillId="3" borderId="41" xfId="0" applyNumberFormat="1" applyFont="1" applyFill="1" applyBorder="1" applyAlignment="1">
      <alignment wrapText="1" readingOrder="1"/>
    </xf>
    <xf numFmtId="3" fontId="12" fillId="6" borderId="10" xfId="0" applyNumberFormat="1" applyFont="1" applyFill="1" applyBorder="1" applyAlignment="1">
      <alignment horizontal="right" wrapText="1" readingOrder="1"/>
    </xf>
    <xf numFmtId="3" fontId="12" fillId="6" borderId="45" xfId="0" applyNumberFormat="1" applyFont="1" applyFill="1" applyBorder="1" applyAlignment="1">
      <alignment wrapText="1" readingOrder="1"/>
    </xf>
    <xf numFmtId="3" fontId="12" fillId="6" borderId="46" xfId="0" applyNumberFormat="1" applyFont="1" applyFill="1" applyBorder="1" applyAlignment="1">
      <alignment wrapText="1" readingOrder="1"/>
    </xf>
    <xf numFmtId="3" fontId="12" fillId="6" borderId="47" xfId="0" applyNumberFormat="1" applyFont="1" applyFill="1" applyBorder="1" applyAlignment="1">
      <alignment wrapText="1" readingOrder="1"/>
    </xf>
    <xf numFmtId="3" fontId="12" fillId="6" borderId="26" xfId="0" applyNumberFormat="1" applyFont="1" applyFill="1" applyBorder="1" applyAlignment="1">
      <alignment horizontal="right" wrapText="1" readingOrder="1"/>
    </xf>
    <xf numFmtId="0" fontId="11" fillId="0" borderId="0" xfId="0" applyFont="1" applyAlignment="1">
      <alignment horizontal="right"/>
    </xf>
    <xf numFmtId="3" fontId="13" fillId="8" borderId="29" xfId="0" applyNumberFormat="1" applyFont="1" applyFill="1" applyBorder="1" applyAlignment="1">
      <alignment horizontal="right" vertical="center" wrapText="1"/>
    </xf>
    <xf numFmtId="3" fontId="13" fillId="8" borderId="56" xfId="0" applyNumberFormat="1" applyFont="1" applyFill="1" applyBorder="1" applyAlignment="1">
      <alignment horizontal="right" vertical="center" wrapText="1"/>
    </xf>
    <xf numFmtId="3" fontId="14" fillId="8" borderId="57" xfId="0" applyNumberFormat="1" applyFont="1" applyFill="1" applyBorder="1" applyAlignment="1">
      <alignment horizontal="right" vertical="center" wrapText="1"/>
    </xf>
    <xf numFmtId="0" fontId="6" fillId="5" borderId="9" xfId="0" applyFont="1" applyFill="1" applyBorder="1" applyAlignment="1">
      <alignment horizontal="center" vertical="top" wrapText="1" readingOrder="1"/>
    </xf>
    <xf numFmtId="0" fontId="6" fillId="5" borderId="22" xfId="0" applyFont="1" applyFill="1" applyBorder="1" applyAlignment="1">
      <alignment horizontal="center" vertical="top" wrapText="1" readingOrder="1"/>
    </xf>
    <xf numFmtId="3" fontId="12" fillId="4" borderId="10" xfId="0" applyNumberFormat="1" applyFont="1" applyFill="1" applyBorder="1" applyAlignment="1">
      <alignment horizontal="center" wrapText="1" readingOrder="1"/>
    </xf>
    <xf numFmtId="3" fontId="12" fillId="4" borderId="19" xfId="0" applyNumberFormat="1" applyFont="1" applyFill="1" applyBorder="1" applyAlignment="1">
      <alignment horizontal="center" wrapText="1" readingOrder="1"/>
    </xf>
    <xf numFmtId="3" fontId="12" fillId="4" borderId="14" xfId="0" applyNumberFormat="1" applyFont="1" applyFill="1" applyBorder="1" applyAlignment="1">
      <alignment horizontal="center" wrapText="1" readingOrder="1"/>
    </xf>
    <xf numFmtId="3" fontId="10" fillId="6" borderId="12" xfId="0" applyNumberFormat="1" applyFont="1" applyFill="1" applyBorder="1" applyAlignment="1">
      <alignment horizontal="center" wrapText="1" readingOrder="1"/>
    </xf>
    <xf numFmtId="3" fontId="12" fillId="4" borderId="13" xfId="0" applyNumberFormat="1" applyFont="1" applyFill="1" applyBorder="1" applyAlignment="1">
      <alignment horizontal="center" wrapText="1" readingOrder="1"/>
    </xf>
    <xf numFmtId="3" fontId="12" fillId="4" borderId="11" xfId="0" applyNumberFormat="1" applyFont="1" applyFill="1" applyBorder="1" applyAlignment="1">
      <alignment horizontal="center" wrapText="1" readingOrder="1"/>
    </xf>
    <xf numFmtId="3" fontId="10" fillId="6" borderId="28" xfId="0" applyNumberFormat="1" applyFont="1" applyFill="1" applyBorder="1" applyAlignment="1">
      <alignment horizontal="center" wrapText="1" readingOrder="1"/>
    </xf>
    <xf numFmtId="3" fontId="10" fillId="4" borderId="0" xfId="0" applyNumberFormat="1" applyFont="1" applyFill="1" applyBorder="1" applyAlignment="1">
      <alignment horizontal="center" wrapText="1" readingOrder="1"/>
    </xf>
    <xf numFmtId="3" fontId="12" fillId="6" borderId="10" xfId="0" applyNumberFormat="1" applyFont="1" applyFill="1" applyBorder="1" applyAlignment="1">
      <alignment horizontal="center" wrapText="1" readingOrder="1"/>
    </xf>
    <xf numFmtId="0" fontId="9" fillId="0" borderId="4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2" borderId="21" xfId="0" applyFont="1" applyFill="1" applyBorder="1" applyAlignment="1">
      <alignment horizontal="left" vertical="top" wrapText="1" readingOrder="1"/>
    </xf>
    <xf numFmtId="0" fontId="1" fillId="4" borderId="21" xfId="0" applyFont="1" applyFill="1" applyBorder="1" applyAlignment="1">
      <alignment horizontal="left" vertical="top" wrapText="1" readingOrder="1"/>
    </xf>
    <xf numFmtId="0" fontId="0" fillId="4" borderId="2" xfId="0" applyFont="1" applyFill="1" applyBorder="1" applyAlignment="1">
      <alignment horizontal="left" vertical="top" wrapText="1" readingOrder="1"/>
    </xf>
    <xf numFmtId="0" fontId="0" fillId="4" borderId="5" xfId="0" applyFont="1" applyFill="1" applyBorder="1" applyAlignment="1">
      <alignment horizontal="left" vertical="top" wrapText="1" readingOrder="1"/>
    </xf>
    <xf numFmtId="0" fontId="0" fillId="4" borderId="4" xfId="0" applyFont="1" applyFill="1" applyBorder="1" applyAlignment="1">
      <alignment horizontal="left" vertical="top" wrapText="1" readingOrder="1"/>
    </xf>
    <xf numFmtId="0" fontId="0" fillId="4" borderId="21" xfId="0" applyFont="1" applyFill="1" applyBorder="1" applyAlignment="1">
      <alignment horizontal="left" vertical="top" wrapText="1" readingOrder="1"/>
    </xf>
    <xf numFmtId="0" fontId="1" fillId="4" borderId="55" xfId="0" applyFont="1" applyFill="1" applyBorder="1" applyAlignment="1">
      <alignment horizontal="left" vertical="top" wrapText="1" readingOrder="1"/>
    </xf>
    <xf numFmtId="0" fontId="1" fillId="4" borderId="28" xfId="0" applyFont="1" applyFill="1" applyBorder="1" applyAlignment="1">
      <alignment horizontal="left" vertical="top" wrapText="1" readingOrder="1"/>
    </xf>
    <xf numFmtId="0" fontId="1" fillId="4" borderId="0" xfId="0" applyFont="1" applyFill="1" applyBorder="1" applyAlignment="1">
      <alignment horizontal="left" vertical="top" wrapText="1" readingOrder="1"/>
    </xf>
    <xf numFmtId="43" fontId="0" fillId="4" borderId="2" xfId="1" applyFont="1" applyFill="1" applyBorder="1" applyAlignment="1">
      <alignment horizontal="left" vertical="top" wrapText="1" readingOrder="1"/>
    </xf>
    <xf numFmtId="0" fontId="11" fillId="4" borderId="59" xfId="0" applyFont="1" applyFill="1" applyBorder="1" applyAlignment="1">
      <alignment horizontal="center" vertical="top" wrapText="1" readingOrder="1"/>
    </xf>
    <xf numFmtId="0" fontId="1" fillId="4" borderId="60" xfId="0" applyFont="1" applyFill="1" applyBorder="1" applyAlignment="1">
      <alignment horizontal="center" vertical="top" wrapText="1" readingOrder="1"/>
    </xf>
    <xf numFmtId="0" fontId="0" fillId="0" borderId="0" xfId="0" applyFont="1" applyFill="1"/>
    <xf numFmtId="0" fontId="9" fillId="0" borderId="48" xfId="0" applyFont="1" applyFill="1" applyBorder="1" applyAlignment="1">
      <alignment horizontal="center" readingOrder="1"/>
    </xf>
    <xf numFmtId="0" fontId="9" fillId="0" borderId="0" xfId="0" applyFont="1" applyFill="1"/>
    <xf numFmtId="0" fontId="1" fillId="0" borderId="1" xfId="0" applyFont="1" applyFill="1" applyBorder="1" applyAlignment="1">
      <alignment horizontal="center" vertical="top" wrapText="1" readingOrder="1"/>
    </xf>
    <xf numFmtId="0" fontId="1" fillId="0" borderId="21" xfId="0" applyFont="1" applyFill="1" applyBorder="1" applyAlignment="1">
      <alignment horizontal="center" vertical="top" wrapText="1" readingOrder="1"/>
    </xf>
    <xf numFmtId="0" fontId="1" fillId="0" borderId="2" xfId="0" applyFont="1" applyFill="1" applyBorder="1" applyAlignment="1">
      <alignment horizontal="left" vertical="top" wrapText="1" readingOrder="1"/>
    </xf>
    <xf numFmtId="0" fontId="1" fillId="0" borderId="4" xfId="0" applyFont="1" applyFill="1" applyBorder="1" applyAlignment="1">
      <alignment horizontal="center" vertical="top" wrapText="1" readingOrder="1"/>
    </xf>
    <xf numFmtId="0" fontId="1" fillId="0" borderId="8" xfId="0" applyFont="1" applyFill="1" applyBorder="1" applyAlignment="1">
      <alignment horizontal="left" vertical="top" wrapText="1" readingOrder="1"/>
    </xf>
    <xf numFmtId="0" fontId="1" fillId="0" borderId="7" xfId="0" applyFont="1" applyFill="1" applyBorder="1" applyAlignment="1">
      <alignment horizontal="left" vertical="top" wrapText="1" readingOrder="1"/>
    </xf>
    <xf numFmtId="0" fontId="1" fillId="0" borderId="5" xfId="0" applyFont="1" applyFill="1" applyBorder="1" applyAlignment="1">
      <alignment horizontal="left" vertical="top" wrapText="1" readingOrder="1"/>
    </xf>
    <xf numFmtId="43" fontId="1" fillId="0" borderId="2" xfId="0" applyNumberFormat="1" applyFont="1" applyFill="1" applyBorder="1" applyAlignment="1">
      <alignment horizontal="left" vertical="top" wrapText="1" readingOrder="1"/>
    </xf>
    <xf numFmtId="3" fontId="1" fillId="0" borderId="28" xfId="0" applyNumberFormat="1" applyFont="1" applyFill="1" applyBorder="1" applyAlignment="1">
      <alignment wrapText="1" readingOrder="1"/>
    </xf>
    <xf numFmtId="3" fontId="1" fillId="0" borderId="0" xfId="0" applyNumberFormat="1" applyFont="1" applyFill="1" applyBorder="1" applyAlignment="1">
      <alignment wrapText="1" readingOrder="1"/>
    </xf>
    <xf numFmtId="0" fontId="16" fillId="0" borderId="5" xfId="0" applyFont="1" applyFill="1" applyBorder="1" applyAlignment="1">
      <alignment horizontal="center" vertical="top" wrapText="1" readingOrder="1"/>
    </xf>
    <xf numFmtId="0" fontId="6" fillId="5" borderId="58" xfId="0" applyFont="1" applyFill="1" applyBorder="1" applyAlignment="1">
      <alignment horizontal="center" vertical="top" wrapText="1" readingOrder="1"/>
    </xf>
    <xf numFmtId="0" fontId="6" fillId="5" borderId="0" xfId="0" applyFont="1" applyFill="1" applyBorder="1" applyAlignment="1">
      <alignment horizontal="center" vertical="top" wrapText="1" readingOrder="1"/>
    </xf>
    <xf numFmtId="3" fontId="12" fillId="4" borderId="26" xfId="0" applyNumberFormat="1" applyFont="1" applyFill="1" applyBorder="1" applyAlignment="1">
      <alignment horizontal="center" wrapText="1" readingOrder="1"/>
    </xf>
    <xf numFmtId="3" fontId="12" fillId="4" borderId="27" xfId="0" applyNumberFormat="1" applyFont="1" applyFill="1" applyBorder="1" applyAlignment="1">
      <alignment horizontal="center" wrapText="1" readingOrder="1"/>
    </xf>
    <xf numFmtId="3" fontId="12" fillId="4" borderId="23" xfId="0" applyNumberFormat="1" applyFont="1" applyFill="1" applyBorder="1" applyAlignment="1">
      <alignment horizontal="center" wrapText="1" readingOrder="1"/>
    </xf>
    <xf numFmtId="3" fontId="12" fillId="4" borderId="29" xfId="0" applyNumberFormat="1" applyFont="1" applyFill="1" applyBorder="1" applyAlignment="1">
      <alignment horizontal="center" wrapText="1" readingOrder="1"/>
    </xf>
    <xf numFmtId="3" fontId="12" fillId="4" borderId="30" xfId="0" applyNumberFormat="1" applyFont="1" applyFill="1" applyBorder="1" applyAlignment="1">
      <alignment horizontal="center" wrapText="1" readingOrder="1"/>
    </xf>
    <xf numFmtId="3" fontId="12" fillId="3" borderId="23" xfId="0" applyNumberFormat="1" applyFont="1" applyFill="1" applyBorder="1" applyAlignment="1">
      <alignment horizontal="center" wrapText="1" readingOrder="1"/>
    </xf>
    <xf numFmtId="3" fontId="12" fillId="3" borderId="29" xfId="0" applyNumberFormat="1" applyFont="1" applyFill="1" applyBorder="1" applyAlignment="1">
      <alignment horizontal="center" wrapText="1" readingOrder="1"/>
    </xf>
    <xf numFmtId="3" fontId="12" fillId="6" borderId="30" xfId="0" applyNumberFormat="1" applyFont="1" applyFill="1" applyBorder="1" applyAlignment="1">
      <alignment horizontal="center" wrapText="1" readingOrder="1"/>
    </xf>
    <xf numFmtId="0" fontId="9" fillId="4" borderId="31" xfId="0" applyFont="1" applyFill="1" applyBorder="1" applyAlignment="1">
      <alignment horizontal="center" vertical="top" wrapText="1" readingOrder="1"/>
    </xf>
    <xf numFmtId="0" fontId="11" fillId="4" borderId="32" xfId="0" applyFont="1" applyFill="1" applyBorder="1" applyAlignment="1">
      <alignment horizontal="center" vertical="top" wrapText="1" readingOrder="1"/>
    </xf>
    <xf numFmtId="0" fontId="11" fillId="4" borderId="33" xfId="0" applyFont="1" applyFill="1" applyBorder="1" applyAlignment="1">
      <alignment horizontal="center" vertical="top" wrapText="1" readingOrder="1"/>
    </xf>
    <xf numFmtId="3" fontId="12" fillId="3" borderId="14" xfId="0" applyNumberFormat="1" applyFont="1" applyFill="1" applyBorder="1" applyAlignment="1">
      <alignment horizontal="right" wrapText="1" readingOrder="1"/>
    </xf>
    <xf numFmtId="3" fontId="12" fillId="3" borderId="13" xfId="0" applyNumberFormat="1" applyFont="1" applyFill="1" applyBorder="1" applyAlignment="1">
      <alignment horizontal="right" wrapText="1" readingOrder="1"/>
    </xf>
    <xf numFmtId="3" fontId="12" fillId="3" borderId="14" xfId="0" applyNumberFormat="1" applyFont="1" applyFill="1" applyBorder="1" applyAlignment="1">
      <alignment horizontal="center" wrapText="1" readingOrder="1"/>
    </xf>
    <xf numFmtId="3" fontId="12" fillId="3" borderId="13" xfId="0" applyNumberFormat="1" applyFont="1" applyFill="1" applyBorder="1" applyAlignment="1">
      <alignment horizontal="center" wrapText="1" readingOrder="1"/>
    </xf>
    <xf numFmtId="3" fontId="12" fillId="3" borderId="43" xfId="0" applyNumberFormat="1" applyFont="1" applyFill="1" applyBorder="1" applyAlignment="1">
      <alignment wrapText="1" readingOrder="1"/>
    </xf>
    <xf numFmtId="3" fontId="12" fillId="3" borderId="40" xfId="0" applyNumberFormat="1" applyFont="1" applyFill="1" applyBorder="1" applyAlignment="1">
      <alignment wrapText="1" readingOrder="1"/>
    </xf>
    <xf numFmtId="0" fontId="6" fillId="5" borderId="31" xfId="0" applyFont="1" applyFill="1" applyBorder="1" applyAlignment="1">
      <alignment horizontal="center" vertical="top" wrapText="1" readingOrder="1"/>
    </xf>
    <xf numFmtId="0" fontId="11" fillId="0" borderId="32" xfId="0" applyFont="1" applyBorder="1" applyAlignment="1">
      <alignment horizontal="center" vertical="top" wrapText="1" readingOrder="1"/>
    </xf>
    <xf numFmtId="0" fontId="11" fillId="0" borderId="33" xfId="0" applyFont="1" applyBorder="1" applyAlignment="1">
      <alignment horizontal="center" vertical="top" wrapText="1" readingOrder="1"/>
    </xf>
    <xf numFmtId="3" fontId="12" fillId="3" borderId="23" xfId="0" applyNumberFormat="1" applyFont="1" applyFill="1" applyBorder="1" applyAlignment="1">
      <alignment horizontal="right" wrapText="1" readingOrder="1"/>
    </xf>
    <xf numFmtId="3" fontId="12" fillId="3" borderId="29" xfId="0" applyNumberFormat="1" applyFont="1" applyFill="1" applyBorder="1" applyAlignment="1">
      <alignment horizontal="right" wrapText="1" readingOrder="1"/>
    </xf>
    <xf numFmtId="0" fontId="3" fillId="9" borderId="3" xfId="0" applyFont="1" applyFill="1" applyBorder="1" applyAlignment="1">
      <alignment horizontal="center" vertical="top" wrapText="1" readingOrder="1"/>
    </xf>
    <xf numFmtId="0" fontId="3" fillId="9" borderId="4" xfId="0" applyFont="1" applyFill="1" applyBorder="1" applyAlignment="1">
      <alignment horizontal="center" vertical="top" wrapText="1" readingOrder="1"/>
    </xf>
    <xf numFmtId="0" fontId="3" fillId="4" borderId="3" xfId="0" applyFont="1" applyFill="1" applyBorder="1" applyAlignment="1">
      <alignment horizontal="center" vertical="top" wrapText="1" readingOrder="1"/>
    </xf>
    <xf numFmtId="0" fontId="3" fillId="4" borderId="4" xfId="0" applyFont="1" applyFill="1" applyBorder="1" applyAlignment="1">
      <alignment horizontal="center" vertical="top" wrapText="1" readingOrder="1"/>
    </xf>
    <xf numFmtId="3" fontId="5" fillId="4" borderId="28" xfId="0" applyNumberFormat="1" applyFont="1" applyFill="1" applyBorder="1" applyAlignment="1">
      <alignment wrapText="1" readingOrder="1"/>
    </xf>
    <xf numFmtId="0" fontId="3" fillId="4" borderId="5" xfId="0" applyFont="1" applyFill="1" applyBorder="1" applyAlignment="1">
      <alignment horizontal="center" vertical="top" wrapText="1" readingOrder="1"/>
    </xf>
    <xf numFmtId="0" fontId="0" fillId="4" borderId="0" xfId="0" applyFont="1" applyFill="1"/>
    <xf numFmtId="0" fontId="5" fillId="4" borderId="54" xfId="0" applyFont="1" applyFill="1" applyBorder="1" applyAlignment="1">
      <alignment horizontal="left" vertical="top" wrapText="1" readingOrder="1"/>
    </xf>
    <xf numFmtId="41" fontId="5" fillId="4" borderId="50" xfId="0" applyNumberFormat="1" applyFont="1" applyFill="1" applyBorder="1" applyAlignment="1">
      <alignment wrapText="1" readingOrder="1"/>
    </xf>
    <xf numFmtId="0" fontId="9" fillId="4" borderId="48" xfId="0" applyFont="1" applyFill="1" applyBorder="1"/>
    <xf numFmtId="0" fontId="9" fillId="4" borderId="48" xfId="0" applyFont="1" applyFill="1" applyBorder="1" applyAlignment="1">
      <alignment horizontal="center" readingOrder="1"/>
    </xf>
    <xf numFmtId="3" fontId="9" fillId="4" borderId="48" xfId="0" applyNumberFormat="1" applyFont="1" applyFill="1" applyBorder="1" applyAlignment="1"/>
    <xf numFmtId="0" fontId="0" fillId="4" borderId="0" xfId="0" applyFont="1" applyFill="1" applyAlignment="1"/>
    <xf numFmtId="0" fontId="0" fillId="4" borderId="0" xfId="0" applyFont="1" applyFill="1" applyAlignment="1">
      <alignment horizontal="right"/>
    </xf>
    <xf numFmtId="0" fontId="0" fillId="4" borderId="0" xfId="0" applyFont="1" applyFill="1" applyAlignment="1">
      <alignment horizontal="center" readingOrder="1"/>
    </xf>
    <xf numFmtId="0" fontId="0" fillId="4" borderId="0" xfId="0" applyFont="1" applyFill="1" applyAlignment="1">
      <alignment horizontal="center"/>
    </xf>
    <xf numFmtId="0" fontId="9" fillId="4" borderId="0" xfId="0" applyFont="1" applyFill="1"/>
    <xf numFmtId="0" fontId="19" fillId="10" borderId="1" xfId="0" applyFont="1" applyFill="1" applyBorder="1" applyAlignment="1">
      <alignment horizontal="left" vertical="top" wrapText="1" readingOrder="1"/>
    </xf>
    <xf numFmtId="0" fontId="19" fillId="10" borderId="1" xfId="0" applyFont="1" applyFill="1" applyBorder="1" applyAlignment="1">
      <alignment horizontal="center" vertical="top" wrapText="1" readingOrder="1"/>
    </xf>
    <xf numFmtId="0" fontId="19" fillId="10" borderId="15" xfId="0" applyFont="1" applyFill="1" applyBorder="1" applyAlignment="1">
      <alignment horizontal="center" vertical="top" wrapText="1" readingOrder="1"/>
    </xf>
    <xf numFmtId="0" fontId="19" fillId="10" borderId="21" xfId="0" applyFont="1" applyFill="1" applyBorder="1" applyAlignment="1">
      <alignment horizontal="left" vertical="top" wrapText="1" readingOrder="1"/>
    </xf>
    <xf numFmtId="0" fontId="19" fillId="10" borderId="22" xfId="0" applyFont="1" applyFill="1" applyBorder="1" applyAlignment="1">
      <alignment vertical="top" wrapText="1" readingOrder="1"/>
    </xf>
    <xf numFmtId="0" fontId="19" fillId="10" borderId="24" xfId="0" applyFont="1" applyFill="1" applyBorder="1" applyAlignment="1">
      <alignment horizontal="center" vertical="top" wrapText="1" readingOrder="1"/>
    </xf>
    <xf numFmtId="0" fontId="19" fillId="10" borderId="9" xfId="0" applyFont="1" applyFill="1" applyBorder="1" applyAlignment="1">
      <alignment horizontal="center" vertical="top" wrapText="1" readingOrder="1"/>
    </xf>
    <xf numFmtId="0" fontId="3" fillId="4" borderId="22" xfId="0" applyFont="1" applyFill="1" applyBorder="1" applyAlignment="1">
      <alignment horizontal="right" wrapText="1" readingOrder="1"/>
    </xf>
    <xf numFmtId="0" fontId="9" fillId="4" borderId="48" xfId="0" applyFont="1" applyFill="1" applyBorder="1" applyAlignment="1">
      <alignment horizontal="right"/>
    </xf>
    <xf numFmtId="0" fontId="19" fillId="10" borderId="0" xfId="0" applyFont="1" applyFill="1" applyBorder="1" applyAlignment="1">
      <alignment vertical="top" wrapText="1" readingOrder="1"/>
    </xf>
    <xf numFmtId="3" fontId="3" fillId="4" borderId="26" xfId="0" applyNumberFormat="1" applyFont="1" applyFill="1" applyBorder="1" applyAlignment="1">
      <alignment wrapText="1" readingOrder="1"/>
    </xf>
    <xf numFmtId="3" fontId="3" fillId="4" borderId="23" xfId="0" applyNumberFormat="1" applyFont="1" applyFill="1" applyBorder="1" applyAlignment="1">
      <alignment wrapText="1" readingOrder="1"/>
    </xf>
    <xf numFmtId="3" fontId="3" fillId="4" borderId="29" xfId="0" applyNumberFormat="1" applyFont="1" applyFill="1" applyBorder="1" applyAlignment="1">
      <alignment wrapText="1" readingOrder="1"/>
    </xf>
    <xf numFmtId="0" fontId="3" fillId="4" borderId="27" xfId="0" applyFont="1" applyFill="1" applyBorder="1" applyAlignment="1">
      <alignment wrapText="1" readingOrder="1"/>
    </xf>
    <xf numFmtId="0" fontId="3" fillId="4" borderId="23" xfId="0" applyFont="1" applyFill="1" applyBorder="1" applyAlignment="1">
      <alignment wrapText="1" readingOrder="1"/>
    </xf>
    <xf numFmtId="0" fontId="3" fillId="4" borderId="0" xfId="0" applyFont="1" applyFill="1" applyBorder="1" applyAlignment="1">
      <alignment wrapText="1" readingOrder="1"/>
    </xf>
    <xf numFmtId="4" fontId="3" fillId="4" borderId="2" xfId="0" applyNumberFormat="1" applyFont="1" applyFill="1" applyBorder="1" applyAlignment="1">
      <alignment horizontal="center" vertical="top" wrapText="1" readingOrder="1"/>
    </xf>
    <xf numFmtId="0" fontId="19" fillId="11" borderId="9" xfId="0" applyFont="1" applyFill="1" applyBorder="1" applyAlignment="1">
      <alignment horizontal="center" vertical="top" wrapText="1" readingOrder="1"/>
    </xf>
    <xf numFmtId="0" fontId="19" fillId="11" borderId="22" xfId="0" applyFont="1" applyFill="1" applyBorder="1" applyAlignment="1">
      <alignment horizontal="center" vertical="top" wrapText="1" readingOrder="1"/>
    </xf>
    <xf numFmtId="3" fontId="3" fillId="11" borderId="10" xfId="0" applyNumberFormat="1" applyFont="1" applyFill="1" applyBorder="1" applyAlignment="1">
      <alignment horizontal="center" wrapText="1" readingOrder="1"/>
    </xf>
    <xf numFmtId="3" fontId="3" fillId="11" borderId="19" xfId="0" applyNumberFormat="1" applyFont="1" applyFill="1" applyBorder="1" applyAlignment="1">
      <alignment horizontal="center" wrapText="1" readingOrder="1"/>
    </xf>
    <xf numFmtId="3" fontId="3" fillId="11" borderId="14" xfId="0" applyNumberFormat="1" applyFont="1" applyFill="1" applyBorder="1" applyAlignment="1">
      <alignment horizontal="center" wrapText="1" readingOrder="1"/>
    </xf>
    <xf numFmtId="3" fontId="5" fillId="11" borderId="28" xfId="0" applyNumberFormat="1" applyFont="1" applyFill="1" applyBorder="1" applyAlignment="1">
      <alignment horizontal="center" wrapText="1" readingOrder="1"/>
    </xf>
    <xf numFmtId="3" fontId="3" fillId="11" borderId="13" xfId="0" applyNumberFormat="1" applyFont="1" applyFill="1" applyBorder="1" applyAlignment="1">
      <alignment horizontal="center" wrapText="1" readingOrder="1"/>
    </xf>
    <xf numFmtId="0" fontId="3" fillId="11" borderId="14" xfId="0" applyFont="1" applyFill="1" applyBorder="1" applyAlignment="1">
      <alignment horizontal="center" wrapText="1" readingOrder="1"/>
    </xf>
    <xf numFmtId="0" fontId="19" fillId="10" borderId="25" xfId="0" applyFont="1" applyFill="1" applyBorder="1" applyAlignment="1">
      <alignment horizontal="center" vertical="top" wrapText="1" readingOrder="1"/>
    </xf>
    <xf numFmtId="0" fontId="19" fillId="10" borderId="62" xfId="0" applyFont="1" applyFill="1" applyBorder="1" applyAlignment="1">
      <alignment horizontal="center" vertical="top" wrapText="1" readingOrder="1"/>
    </xf>
    <xf numFmtId="0" fontId="20" fillId="10" borderId="63" xfId="0" applyFont="1" applyFill="1" applyBorder="1" applyAlignment="1">
      <alignment horizontal="center" vertical="top" wrapText="1" readingOrder="1"/>
    </xf>
    <xf numFmtId="0" fontId="20" fillId="10" borderId="64" xfId="0" applyFont="1" applyFill="1" applyBorder="1" applyAlignment="1">
      <alignment horizontal="center" vertical="top" wrapText="1" readingOrder="1"/>
    </xf>
    <xf numFmtId="38" fontId="18" fillId="4" borderId="65" xfId="0" applyNumberFormat="1" applyFont="1" applyFill="1" applyBorder="1" applyAlignment="1">
      <alignment horizontal="center" wrapText="1" readingOrder="1"/>
    </xf>
    <xf numFmtId="3" fontId="5" fillId="4" borderId="66" xfId="0" applyNumberFormat="1" applyFont="1" applyFill="1" applyBorder="1" applyAlignment="1">
      <alignment horizontal="right" wrapText="1" readingOrder="1"/>
    </xf>
    <xf numFmtId="3" fontId="3" fillId="4" borderId="67" xfId="0" applyNumberFormat="1" applyFont="1" applyFill="1" applyBorder="1" applyAlignment="1">
      <alignment horizontal="right" wrapText="1" readingOrder="1"/>
    </xf>
    <xf numFmtId="38" fontId="17" fillId="4" borderId="68" xfId="0" applyNumberFormat="1" applyFont="1" applyFill="1" applyBorder="1" applyAlignment="1">
      <alignment horizontal="center" wrapText="1" readingOrder="1"/>
    </xf>
    <xf numFmtId="0" fontId="19" fillId="10" borderId="69" xfId="0" applyFont="1" applyFill="1" applyBorder="1" applyAlignment="1">
      <alignment horizontal="right" vertical="top" wrapText="1" readingOrder="1"/>
    </xf>
    <xf numFmtId="0" fontId="19" fillId="10" borderId="61" xfId="0" applyFont="1" applyFill="1" applyBorder="1" applyAlignment="1">
      <alignment horizontal="right" vertical="top" wrapText="1" readingOrder="1"/>
    </xf>
    <xf numFmtId="0" fontId="21" fillId="10" borderId="70" xfId="0" applyFont="1" applyFill="1" applyBorder="1" applyAlignment="1">
      <alignment horizontal="center" vertical="top" wrapText="1" readingOrder="1"/>
    </xf>
    <xf numFmtId="3" fontId="3" fillId="4" borderId="69" xfId="0" applyNumberFormat="1" applyFont="1" applyFill="1" applyBorder="1" applyAlignment="1">
      <alignment horizontal="right" wrapText="1" readingOrder="1"/>
    </xf>
    <xf numFmtId="3" fontId="3" fillId="4" borderId="61" xfId="0" applyNumberFormat="1" applyFont="1" applyFill="1" applyBorder="1" applyAlignment="1">
      <alignment horizontal="right" wrapText="1" readingOrder="1"/>
    </xf>
    <xf numFmtId="38" fontId="17" fillId="4" borderId="70" xfId="0" applyNumberFormat="1" applyFont="1" applyFill="1" applyBorder="1" applyAlignment="1">
      <alignment horizontal="center" wrapText="1" readingOrder="1"/>
    </xf>
    <xf numFmtId="3" fontId="3" fillId="4" borderId="71" xfId="0" applyNumberFormat="1" applyFont="1" applyFill="1" applyBorder="1" applyAlignment="1">
      <alignment horizontal="right" wrapText="1" readingOrder="1"/>
    </xf>
    <xf numFmtId="3" fontId="3" fillId="4" borderId="72" xfId="0" applyNumberFormat="1" applyFont="1" applyFill="1" applyBorder="1" applyAlignment="1">
      <alignment horizontal="right" wrapText="1" readingOrder="1"/>
    </xf>
    <xf numFmtId="38" fontId="17" fillId="4" borderId="73" xfId="0" applyNumberFormat="1" applyFont="1" applyFill="1" applyBorder="1" applyAlignment="1">
      <alignment horizontal="center" wrapText="1" readingOrder="1"/>
    </xf>
    <xf numFmtId="3" fontId="3" fillId="4" borderId="74" xfId="0" applyNumberFormat="1" applyFont="1" applyFill="1" applyBorder="1" applyAlignment="1">
      <alignment horizontal="right" wrapText="1" readingOrder="1"/>
    </xf>
    <xf numFmtId="3" fontId="3" fillId="4" borderId="75" xfId="0" applyNumberFormat="1" applyFont="1" applyFill="1" applyBorder="1" applyAlignment="1">
      <alignment horizontal="right" wrapText="1" readingOrder="1"/>
    </xf>
    <xf numFmtId="38" fontId="17" fillId="4" borderId="76" xfId="0" applyNumberFormat="1" applyFont="1" applyFill="1" applyBorder="1" applyAlignment="1">
      <alignment horizontal="center" wrapText="1" readingOrder="1"/>
    </xf>
    <xf numFmtId="3" fontId="5" fillId="4" borderId="69" xfId="0" applyNumberFormat="1" applyFont="1" applyFill="1" applyBorder="1" applyAlignment="1">
      <alignment horizontal="right" wrapText="1" readingOrder="1"/>
    </xf>
    <xf numFmtId="3" fontId="5" fillId="4" borderId="61" xfId="0" applyNumberFormat="1" applyFont="1" applyFill="1" applyBorder="1" applyAlignment="1">
      <alignment horizontal="right" wrapText="1" readingOrder="1"/>
    </xf>
    <xf numFmtId="38" fontId="18" fillId="4" borderId="70" xfId="0" applyNumberFormat="1" applyFont="1" applyFill="1" applyBorder="1" applyAlignment="1">
      <alignment horizontal="center" wrapText="1" readingOrder="1"/>
    </xf>
    <xf numFmtId="0" fontId="3" fillId="4" borderId="69" xfId="0" applyFont="1" applyFill="1" applyBorder="1" applyAlignment="1">
      <alignment horizontal="right" wrapText="1" readingOrder="1"/>
    </xf>
    <xf numFmtId="0" fontId="3" fillId="4" borderId="67" xfId="0" applyFont="1" applyFill="1" applyBorder="1" applyAlignment="1">
      <alignment horizontal="right" wrapText="1" readingOrder="1"/>
    </xf>
    <xf numFmtId="0" fontId="3" fillId="4" borderId="61" xfId="0" applyFont="1" applyFill="1" applyBorder="1" applyAlignment="1">
      <alignment horizontal="right" wrapText="1" readingOrder="1"/>
    </xf>
    <xf numFmtId="0" fontId="3" fillId="4" borderId="75" xfId="0" applyFont="1" applyFill="1" applyBorder="1" applyAlignment="1">
      <alignment horizontal="right" wrapText="1" readingOrder="1"/>
    </xf>
    <xf numFmtId="0" fontId="17" fillId="9" borderId="0" xfId="0" applyFont="1" applyFill="1" applyBorder="1" applyAlignment="1">
      <alignment horizontal="center" vertical="top" wrapText="1" readingOrder="1"/>
    </xf>
    <xf numFmtId="0" fontId="17" fillId="9" borderId="0" xfId="0" applyFont="1" applyFill="1" applyBorder="1" applyAlignment="1">
      <alignment horizontal="center" wrapText="1" readingOrder="1"/>
    </xf>
    <xf numFmtId="0" fontId="22" fillId="9" borderId="0" xfId="0" applyFont="1" applyFill="1" applyBorder="1" applyAlignment="1">
      <alignment horizontal="center" vertical="top" wrapText="1" readingOrder="1"/>
    </xf>
    <xf numFmtId="0" fontId="3" fillId="9" borderId="22" xfId="0" applyFont="1" applyFill="1" applyBorder="1" applyAlignment="1">
      <alignment horizontal="center" wrapText="1" readingOrder="1"/>
    </xf>
    <xf numFmtId="0" fontId="3" fillId="9" borderId="23" xfId="0" applyFont="1" applyFill="1" applyBorder="1" applyAlignment="1">
      <alignment horizontal="center" vertical="top" wrapText="1" readingOrder="1"/>
    </xf>
    <xf numFmtId="0" fontId="3" fillId="9" borderId="19" xfId="0" applyFont="1" applyFill="1" applyBorder="1" applyAlignment="1">
      <alignment horizontal="center" vertical="top" wrapText="1" readingOrder="1"/>
    </xf>
    <xf numFmtId="41" fontId="5" fillId="9" borderId="20" xfId="0" applyNumberFormat="1" applyFont="1" applyFill="1" applyBorder="1" applyAlignment="1">
      <alignment horizontal="center" wrapText="1" readingOrder="1"/>
    </xf>
    <xf numFmtId="0" fontId="3" fillId="9" borderId="14" xfId="0" applyFont="1" applyFill="1" applyBorder="1" applyAlignment="1">
      <alignment horizontal="center" vertical="top" wrapText="1" readingOrder="1"/>
    </xf>
    <xf numFmtId="3" fontId="17" fillId="9" borderId="0" xfId="0" applyNumberFormat="1" applyFont="1" applyFill="1" applyBorder="1" applyAlignment="1">
      <alignment horizontal="center" wrapText="1" readingOrder="1"/>
    </xf>
    <xf numFmtId="3" fontId="17" fillId="9" borderId="23" xfId="0" applyNumberFormat="1" applyFont="1" applyFill="1" applyBorder="1" applyAlignment="1">
      <alignment horizontal="center" wrapText="1" readingOrder="1"/>
    </xf>
    <xf numFmtId="3" fontId="17" fillId="9" borderId="14" xfId="0" applyNumberFormat="1" applyFont="1" applyFill="1" applyBorder="1" applyAlignment="1">
      <alignment horizontal="center" wrapText="1" readingOrder="1"/>
    </xf>
    <xf numFmtId="3" fontId="3" fillId="9" borderId="17" xfId="0" applyNumberFormat="1" applyFont="1" applyFill="1" applyBorder="1" applyAlignment="1">
      <alignment horizontal="center" wrapText="1" readingOrder="1"/>
    </xf>
    <xf numFmtId="0" fontId="4" fillId="9" borderId="13" xfId="0" applyFont="1" applyFill="1" applyBorder="1" applyAlignment="1">
      <alignment horizontal="center" vertical="top" wrapText="1" readingOrder="1"/>
    </xf>
    <xf numFmtId="3" fontId="17" fillId="9" borderId="29" xfId="0" applyNumberFormat="1" applyFont="1" applyFill="1" applyBorder="1" applyAlignment="1">
      <alignment horizontal="center" wrapText="1" readingOrder="1"/>
    </xf>
    <xf numFmtId="3" fontId="17" fillId="9" borderId="13" xfId="0" applyNumberFormat="1" applyFont="1" applyFill="1" applyBorder="1" applyAlignment="1">
      <alignment horizontal="center" wrapText="1" readingOrder="1"/>
    </xf>
    <xf numFmtId="3" fontId="3" fillId="9" borderId="18" xfId="0" applyNumberFormat="1" applyFont="1" applyFill="1" applyBorder="1" applyAlignment="1">
      <alignment horizontal="center" wrapText="1" readingOrder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workbookViewId="0">
      <selection activeCell="L14" sqref="L14"/>
    </sheetView>
  </sheetViews>
  <sheetFormatPr defaultColWidth="19.140625" defaultRowHeight="15.75" customHeight="1" x14ac:dyDescent="0.25"/>
  <cols>
    <col min="1" max="1" width="46" style="172" customWidth="1"/>
    <col min="2" max="2" width="16.28515625" style="180" customWidth="1"/>
    <col min="3" max="3" width="15.140625" style="179" customWidth="1"/>
    <col min="4" max="4" width="19.140625" style="179"/>
    <col min="5" max="5" width="19.140625" style="181"/>
    <col min="6" max="6" width="19.140625" style="178"/>
    <col min="7" max="11" width="13.28515625" style="178" customWidth="1"/>
    <col min="12" max="12" width="17" style="179" customWidth="1"/>
    <col min="13" max="16384" width="19.140625" style="172"/>
  </cols>
  <sheetData>
    <row r="1" spans="1:12" ht="15.75" customHeight="1" thickBot="1" x14ac:dyDescent="0.3">
      <c r="A1" s="183" t="s">
        <v>0</v>
      </c>
      <c r="B1" s="184">
        <v>2017</v>
      </c>
      <c r="C1" s="200">
        <v>2018</v>
      </c>
      <c r="D1" s="209">
        <v>2019</v>
      </c>
      <c r="E1" s="210"/>
      <c r="F1" s="211"/>
      <c r="G1" s="208">
        <v>2020</v>
      </c>
      <c r="H1" s="189">
        <v>2021</v>
      </c>
      <c r="I1" s="189">
        <v>2022</v>
      </c>
      <c r="J1" s="189">
        <v>2023</v>
      </c>
      <c r="K1" s="189">
        <v>2024</v>
      </c>
      <c r="L1" s="185" t="s">
        <v>27</v>
      </c>
    </row>
    <row r="2" spans="1:12" ht="15.75" customHeight="1" thickTop="1" thickBot="1" x14ac:dyDescent="0.3">
      <c r="A2" s="186"/>
      <c r="B2" s="184" t="s">
        <v>70</v>
      </c>
      <c r="C2" s="201" t="s">
        <v>72</v>
      </c>
      <c r="D2" s="216" t="s">
        <v>33</v>
      </c>
      <c r="E2" s="217" t="s">
        <v>29</v>
      </c>
      <c r="F2" s="218" t="s">
        <v>32</v>
      </c>
      <c r="G2" s="192"/>
      <c r="H2" s="187"/>
      <c r="I2" s="187"/>
      <c r="J2" s="187"/>
      <c r="K2" s="187"/>
      <c r="L2" s="188"/>
    </row>
    <row r="3" spans="1:12" ht="15.75" customHeight="1" thickTop="1" thickBot="1" x14ac:dyDescent="0.3">
      <c r="A3" s="3" t="s">
        <v>1</v>
      </c>
      <c r="B3" s="199">
        <v>404745.79</v>
      </c>
      <c r="C3" s="202">
        <v>757200</v>
      </c>
      <c r="D3" s="219">
        <v>777982</v>
      </c>
      <c r="E3" s="220">
        <v>916764</v>
      </c>
      <c r="F3" s="221">
        <f>D3-E3</f>
        <v>-138782</v>
      </c>
      <c r="G3" s="193">
        <v>802100</v>
      </c>
      <c r="H3" s="15">
        <v>826778</v>
      </c>
      <c r="I3" s="15">
        <v>851831</v>
      </c>
      <c r="J3" s="15">
        <v>877645</v>
      </c>
      <c r="K3" s="15">
        <v>904039</v>
      </c>
      <c r="L3" s="18">
        <f>SUM(B3:K3)</f>
        <v>6980302.79</v>
      </c>
    </row>
    <row r="4" spans="1:12" ht="15.75" customHeight="1" thickTop="1" thickBot="1" x14ac:dyDescent="0.3">
      <c r="A4" s="4" t="s">
        <v>73</v>
      </c>
      <c r="B4" s="199">
        <v>1499839</v>
      </c>
      <c r="C4" s="203">
        <v>2019200</v>
      </c>
      <c r="D4" s="220">
        <v>2074619</v>
      </c>
      <c r="E4" s="220">
        <v>2058199</v>
      </c>
      <c r="F4" s="221">
        <f t="shared" ref="F4:F7" si="0">D4-E4</f>
        <v>16420</v>
      </c>
      <c r="G4" s="28">
        <v>2138932</v>
      </c>
      <c r="H4" s="16">
        <v>2204742</v>
      </c>
      <c r="I4" s="16">
        <v>2271550</v>
      </c>
      <c r="J4" s="16">
        <v>2340387</v>
      </c>
      <c r="K4" s="16">
        <v>2410771</v>
      </c>
      <c r="L4" s="18">
        <f t="shared" ref="L4:L18" si="1">SUM(B4:K4)</f>
        <v>19034659</v>
      </c>
    </row>
    <row r="5" spans="1:12" ht="15.75" customHeight="1" thickBot="1" x14ac:dyDescent="0.3">
      <c r="A5" s="4" t="s">
        <v>2</v>
      </c>
      <c r="B5" s="168">
        <v>571887.87</v>
      </c>
      <c r="C5" s="203">
        <v>378600</v>
      </c>
      <c r="D5" s="222">
        <v>388991</v>
      </c>
      <c r="E5" s="223">
        <v>423980</v>
      </c>
      <c r="F5" s="224">
        <f t="shared" si="0"/>
        <v>-34989</v>
      </c>
      <c r="G5" s="28">
        <v>401050</v>
      </c>
      <c r="H5" s="16">
        <v>413389</v>
      </c>
      <c r="I5" s="16">
        <v>425916</v>
      </c>
      <c r="J5" s="16">
        <v>438823</v>
      </c>
      <c r="K5" s="16">
        <v>452019</v>
      </c>
      <c r="L5" s="18">
        <f t="shared" si="1"/>
        <v>3859666.87</v>
      </c>
    </row>
    <row r="6" spans="1:12" ht="15.75" customHeight="1" thickBot="1" x14ac:dyDescent="0.3">
      <c r="A6" s="4" t="s">
        <v>3</v>
      </c>
      <c r="B6" s="169"/>
      <c r="C6" s="203">
        <v>132339</v>
      </c>
      <c r="D6" s="219">
        <v>26850</v>
      </c>
      <c r="E6" s="220">
        <v>111000</v>
      </c>
      <c r="F6" s="221">
        <f t="shared" si="0"/>
        <v>-84150</v>
      </c>
      <c r="G6" s="28">
        <v>27682</v>
      </c>
      <c r="H6" s="16">
        <v>28540</v>
      </c>
      <c r="I6" s="16">
        <v>29425</v>
      </c>
      <c r="J6" s="16">
        <v>30337</v>
      </c>
      <c r="K6" s="16">
        <v>31278</v>
      </c>
      <c r="L6" s="18">
        <v>344951</v>
      </c>
    </row>
    <row r="7" spans="1:12" ht="15.75" customHeight="1" x14ac:dyDescent="0.25">
      <c r="A7" s="39" t="s">
        <v>31</v>
      </c>
      <c r="B7" s="169"/>
      <c r="C7" s="204" t="s">
        <v>30</v>
      </c>
      <c r="D7" s="225">
        <v>0</v>
      </c>
      <c r="E7" s="226">
        <v>39500</v>
      </c>
      <c r="F7" s="227">
        <f t="shared" si="0"/>
        <v>-39500</v>
      </c>
      <c r="G7" s="194" t="s">
        <v>30</v>
      </c>
      <c r="H7" s="34" t="s">
        <v>30</v>
      </c>
      <c r="I7" s="34" t="s">
        <v>30</v>
      </c>
      <c r="J7" s="34" t="s">
        <v>30</v>
      </c>
      <c r="K7" s="34" t="s">
        <v>30</v>
      </c>
      <c r="L7" s="35">
        <f t="shared" si="1"/>
        <v>0</v>
      </c>
    </row>
    <row r="8" spans="1:12" s="26" customFormat="1" ht="15.75" customHeight="1" x14ac:dyDescent="0.25">
      <c r="A8" s="173" t="s">
        <v>26</v>
      </c>
      <c r="B8" s="170" t="s">
        <v>30</v>
      </c>
      <c r="C8" s="205">
        <f>SUM(C3:C7)</f>
        <v>3287339</v>
      </c>
      <c r="D8" s="228">
        <f t="shared" ref="D8:K8" si="2">SUM(D3:D7)</f>
        <v>3268442</v>
      </c>
      <c r="E8" s="229">
        <f t="shared" si="2"/>
        <v>3549443</v>
      </c>
      <c r="F8" s="230">
        <f t="shared" si="2"/>
        <v>-281001</v>
      </c>
      <c r="G8" s="170">
        <f t="shared" si="2"/>
        <v>3369764</v>
      </c>
      <c r="H8" s="170">
        <f t="shared" si="2"/>
        <v>3473449</v>
      </c>
      <c r="I8" s="170">
        <f t="shared" si="2"/>
        <v>3578722</v>
      </c>
      <c r="J8" s="170">
        <f t="shared" si="2"/>
        <v>3687192</v>
      </c>
      <c r="K8" s="170">
        <f t="shared" si="2"/>
        <v>3798107</v>
      </c>
      <c r="L8" s="174">
        <f t="shared" si="1"/>
        <v>27731457</v>
      </c>
    </row>
    <row r="9" spans="1:12" ht="15.75" customHeight="1" thickBot="1" x14ac:dyDescent="0.3">
      <c r="A9" s="11" t="s">
        <v>5</v>
      </c>
      <c r="B9" s="171"/>
      <c r="C9" s="206">
        <v>2360990</v>
      </c>
      <c r="D9" s="225">
        <v>0</v>
      </c>
      <c r="E9" s="226">
        <v>1500105</v>
      </c>
      <c r="F9" s="227">
        <f t="shared" ref="F9:F23" si="3">D9-E9</f>
        <v>-1500105</v>
      </c>
      <c r="G9" s="195">
        <v>0</v>
      </c>
      <c r="H9" s="19">
        <v>0</v>
      </c>
      <c r="I9" s="19">
        <v>0</v>
      </c>
      <c r="J9" s="19">
        <v>0</v>
      </c>
      <c r="K9" s="19">
        <v>0</v>
      </c>
      <c r="L9" s="20">
        <f t="shared" si="1"/>
        <v>2360990</v>
      </c>
    </row>
    <row r="10" spans="1:12" ht="15.75" customHeight="1" thickBot="1" x14ac:dyDescent="0.3">
      <c r="A10" s="4" t="s">
        <v>7</v>
      </c>
      <c r="B10" s="168"/>
      <c r="C10" s="203">
        <v>952644</v>
      </c>
      <c r="D10" s="231">
        <v>0</v>
      </c>
      <c r="E10" s="220">
        <v>17731</v>
      </c>
      <c r="F10" s="221">
        <f t="shared" si="3"/>
        <v>-17731</v>
      </c>
      <c r="G10" s="28">
        <v>0</v>
      </c>
      <c r="H10" s="16">
        <v>0</v>
      </c>
      <c r="I10" s="16">
        <v>0</v>
      </c>
      <c r="J10" s="16">
        <v>0</v>
      </c>
      <c r="K10" s="16">
        <v>0</v>
      </c>
      <c r="L10" s="18">
        <f t="shared" si="1"/>
        <v>952644</v>
      </c>
    </row>
    <row r="11" spans="1:12" ht="15.75" customHeight="1" thickBot="1" x14ac:dyDescent="0.3">
      <c r="A11" s="4" t="s">
        <v>8</v>
      </c>
      <c r="B11" s="168"/>
      <c r="C11" s="203">
        <v>182802</v>
      </c>
      <c r="D11" s="225">
        <v>376939</v>
      </c>
      <c r="E11" s="226"/>
      <c r="F11" s="227">
        <f t="shared" si="3"/>
        <v>376939</v>
      </c>
      <c r="G11" s="28">
        <v>0</v>
      </c>
      <c r="H11" s="16">
        <v>0</v>
      </c>
      <c r="I11" s="16">
        <v>0</v>
      </c>
      <c r="J11" s="16">
        <v>0</v>
      </c>
      <c r="K11" s="16">
        <v>0</v>
      </c>
      <c r="L11" s="18">
        <f t="shared" si="1"/>
        <v>936680</v>
      </c>
    </row>
    <row r="12" spans="1:12" ht="15.75" customHeight="1" thickBot="1" x14ac:dyDescent="0.3">
      <c r="A12" s="4" t="s">
        <v>9</v>
      </c>
      <c r="B12" s="168"/>
      <c r="C12" s="203">
        <v>0</v>
      </c>
      <c r="D12" s="219">
        <v>0</v>
      </c>
      <c r="E12" s="233"/>
      <c r="F12" s="221">
        <f t="shared" si="3"/>
        <v>0</v>
      </c>
      <c r="G12" s="196">
        <v>0</v>
      </c>
      <c r="H12" s="17">
        <v>0</v>
      </c>
      <c r="I12" s="17">
        <v>0</v>
      </c>
      <c r="J12" s="17">
        <v>0</v>
      </c>
      <c r="K12" s="17">
        <v>0</v>
      </c>
      <c r="L12" s="18">
        <f t="shared" si="1"/>
        <v>0</v>
      </c>
    </row>
    <row r="13" spans="1:12" ht="15.75" customHeight="1" thickBot="1" x14ac:dyDescent="0.3">
      <c r="A13" s="4" t="s">
        <v>10</v>
      </c>
      <c r="B13" s="168"/>
      <c r="C13" s="203">
        <v>0</v>
      </c>
      <c r="D13" s="220">
        <v>0</v>
      </c>
      <c r="E13" s="233"/>
      <c r="F13" s="221">
        <f t="shared" si="3"/>
        <v>0</v>
      </c>
      <c r="G13" s="196">
        <v>0</v>
      </c>
      <c r="H13" s="17">
        <v>0</v>
      </c>
      <c r="I13" s="17">
        <v>0</v>
      </c>
      <c r="J13" s="17">
        <v>0</v>
      </c>
      <c r="K13" s="17">
        <v>0</v>
      </c>
      <c r="L13" s="18">
        <f t="shared" si="1"/>
        <v>0</v>
      </c>
    </row>
    <row r="14" spans="1:12" ht="15.75" customHeight="1" thickBot="1" x14ac:dyDescent="0.3">
      <c r="A14" s="4" t="s">
        <v>11</v>
      </c>
      <c r="B14" s="168"/>
      <c r="C14" s="203">
        <v>0</v>
      </c>
      <c r="D14" s="226">
        <v>0</v>
      </c>
      <c r="E14" s="234"/>
      <c r="F14" s="227">
        <f t="shared" si="3"/>
        <v>0</v>
      </c>
      <c r="G14" s="196">
        <v>0</v>
      </c>
      <c r="H14" s="17">
        <v>0</v>
      </c>
      <c r="I14" s="17">
        <v>0</v>
      </c>
      <c r="J14" s="17">
        <v>0</v>
      </c>
      <c r="K14" s="17">
        <v>0</v>
      </c>
      <c r="L14" s="18">
        <f t="shared" si="1"/>
        <v>0</v>
      </c>
    </row>
    <row r="15" spans="1:12" ht="15.75" customHeight="1" thickBot="1" x14ac:dyDescent="0.3">
      <c r="A15" s="4" t="s">
        <v>12</v>
      </c>
      <c r="B15" s="168"/>
      <c r="C15" s="203">
        <v>0</v>
      </c>
      <c r="D15" s="220">
        <v>0</v>
      </c>
      <c r="E15" s="233"/>
      <c r="F15" s="221">
        <f t="shared" si="3"/>
        <v>0</v>
      </c>
      <c r="G15" s="196">
        <v>0</v>
      </c>
      <c r="H15" s="17">
        <v>0</v>
      </c>
      <c r="I15" s="17">
        <v>0</v>
      </c>
      <c r="J15" s="17">
        <v>0</v>
      </c>
      <c r="K15" s="17">
        <v>0</v>
      </c>
      <c r="L15" s="18">
        <f t="shared" si="1"/>
        <v>0</v>
      </c>
    </row>
    <row r="16" spans="1:12" ht="15.75" customHeight="1" thickBot="1" x14ac:dyDescent="0.3">
      <c r="A16" s="4" t="s">
        <v>13</v>
      </c>
      <c r="B16" s="168"/>
      <c r="C16" s="203">
        <v>1531250</v>
      </c>
      <c r="D16" s="220">
        <v>1531250</v>
      </c>
      <c r="E16" s="220">
        <v>1531250</v>
      </c>
      <c r="F16" s="221">
        <f t="shared" si="3"/>
        <v>0</v>
      </c>
      <c r="G16" s="28">
        <v>1531250</v>
      </c>
      <c r="H16" s="16">
        <v>1531250</v>
      </c>
      <c r="I16" s="16">
        <v>0</v>
      </c>
      <c r="J16" s="16"/>
      <c r="K16" s="16">
        <v>0</v>
      </c>
      <c r="L16" s="18">
        <f t="shared" si="1"/>
        <v>7656250</v>
      </c>
    </row>
    <row r="17" spans="1:12" ht="15.75" customHeight="1" thickBot="1" x14ac:dyDescent="0.3">
      <c r="A17" s="4" t="s">
        <v>14</v>
      </c>
      <c r="B17" s="168"/>
      <c r="C17" s="203">
        <v>116000</v>
      </c>
      <c r="D17" s="220">
        <v>0</v>
      </c>
      <c r="E17" s="233"/>
      <c r="F17" s="221">
        <f t="shared" si="3"/>
        <v>0</v>
      </c>
      <c r="G17" s="28">
        <v>285000</v>
      </c>
      <c r="H17" s="16">
        <v>285000</v>
      </c>
      <c r="I17" s="16">
        <v>0</v>
      </c>
      <c r="J17" s="16">
        <v>0</v>
      </c>
      <c r="K17" s="16">
        <v>0</v>
      </c>
      <c r="L17" s="18">
        <f t="shared" si="1"/>
        <v>686000</v>
      </c>
    </row>
    <row r="18" spans="1:12" ht="15.75" customHeight="1" thickBot="1" x14ac:dyDescent="0.3">
      <c r="A18" s="4" t="s">
        <v>34</v>
      </c>
      <c r="B18" s="168"/>
      <c r="C18" s="203">
        <v>1376364</v>
      </c>
      <c r="D18" s="220">
        <f>1340301-170000-124972-D20</f>
        <v>713145</v>
      </c>
      <c r="E18" s="220">
        <v>674083</v>
      </c>
      <c r="F18" s="221">
        <f t="shared" si="3"/>
        <v>39062</v>
      </c>
      <c r="G18" s="28">
        <v>761114</v>
      </c>
      <c r="H18" s="16">
        <v>1034047</v>
      </c>
      <c r="I18" s="16">
        <v>546466</v>
      </c>
      <c r="J18" s="16">
        <v>92869</v>
      </c>
      <c r="K18" s="16">
        <v>63832</v>
      </c>
      <c r="L18" s="18">
        <f t="shared" si="1"/>
        <v>5300982</v>
      </c>
    </row>
    <row r="19" spans="1:12" ht="15.75" customHeight="1" thickBot="1" x14ac:dyDescent="0.3">
      <c r="A19" s="4" t="s">
        <v>36</v>
      </c>
      <c r="B19" s="168"/>
      <c r="C19" s="203"/>
      <c r="D19" s="220">
        <v>170000</v>
      </c>
      <c r="E19" s="220">
        <v>170000</v>
      </c>
      <c r="F19" s="221">
        <f t="shared" si="3"/>
        <v>0</v>
      </c>
      <c r="G19" s="28"/>
      <c r="H19" s="16"/>
      <c r="I19" s="16"/>
      <c r="J19" s="16"/>
      <c r="K19" s="16"/>
      <c r="L19" s="18"/>
    </row>
    <row r="20" spans="1:12" ht="15.75" customHeight="1" thickBot="1" x14ac:dyDescent="0.3">
      <c r="A20" s="4" t="s">
        <v>68</v>
      </c>
      <c r="B20" s="168"/>
      <c r="C20" s="203"/>
      <c r="D20" s="223">
        <v>332184</v>
      </c>
      <c r="E20" s="223">
        <v>332184</v>
      </c>
      <c r="F20" s="224">
        <f t="shared" si="3"/>
        <v>0</v>
      </c>
      <c r="G20" s="28"/>
      <c r="H20" s="16"/>
      <c r="I20" s="16"/>
      <c r="J20" s="16"/>
      <c r="K20" s="16"/>
      <c r="L20" s="18"/>
    </row>
    <row r="21" spans="1:12" ht="15.75" customHeight="1" thickBot="1" x14ac:dyDescent="0.3">
      <c r="A21" s="4" t="s">
        <v>35</v>
      </c>
      <c r="B21" s="168"/>
      <c r="C21" s="203" t="s">
        <v>30</v>
      </c>
      <c r="D21" s="220">
        <v>124972</v>
      </c>
      <c r="E21" s="220">
        <v>124972</v>
      </c>
      <c r="F21" s="221">
        <f t="shared" si="3"/>
        <v>0</v>
      </c>
      <c r="G21" s="28" t="s">
        <v>30</v>
      </c>
      <c r="H21" s="16"/>
      <c r="I21" s="16"/>
      <c r="J21" s="16"/>
      <c r="K21" s="16"/>
      <c r="L21" s="18">
        <f t="shared" ref="L21" si="4">SUM(B21:K21)</f>
        <v>249944</v>
      </c>
    </row>
    <row r="22" spans="1:12" ht="15.75" customHeight="1" thickBot="1" x14ac:dyDescent="0.3">
      <c r="A22" s="4" t="s">
        <v>71</v>
      </c>
      <c r="B22" s="169"/>
      <c r="C22" s="203"/>
      <c r="D22" s="223"/>
      <c r="E22" s="223">
        <f>59583</f>
        <v>59583</v>
      </c>
      <c r="F22" s="224">
        <f t="shared" ref="F22" si="5">D22-E22</f>
        <v>-59583</v>
      </c>
      <c r="G22" s="28"/>
      <c r="H22" s="16"/>
      <c r="I22" s="16"/>
      <c r="J22" s="16"/>
      <c r="K22" s="16"/>
      <c r="L22" s="18"/>
    </row>
    <row r="23" spans="1:12" ht="15.75" customHeight="1" x14ac:dyDescent="0.25">
      <c r="A23" s="39" t="s">
        <v>15</v>
      </c>
      <c r="B23" s="169"/>
      <c r="C23" s="207">
        <v>0</v>
      </c>
      <c r="D23" s="214">
        <v>0</v>
      </c>
      <c r="E23" s="232"/>
      <c r="F23" s="215">
        <f t="shared" si="3"/>
        <v>0</v>
      </c>
      <c r="G23" s="197">
        <v>0</v>
      </c>
      <c r="H23" s="40">
        <v>0</v>
      </c>
      <c r="I23" s="40">
        <v>0</v>
      </c>
      <c r="J23" s="40">
        <v>0</v>
      </c>
      <c r="K23" s="40">
        <v>0</v>
      </c>
      <c r="L23" s="35">
        <f>SUM(C23:K23)</f>
        <v>0</v>
      </c>
    </row>
    <row r="24" spans="1:12" s="26" customFormat="1" ht="15.75" customHeight="1" x14ac:dyDescent="0.25">
      <c r="A24" s="173" t="s">
        <v>28</v>
      </c>
      <c r="B24" s="170"/>
      <c r="C24" s="205">
        <f>SUM(C9:C23)</f>
        <v>6520050</v>
      </c>
      <c r="D24" s="213">
        <f t="shared" ref="D24:K24" si="6">SUM(D9:D23)</f>
        <v>3248490</v>
      </c>
      <c r="E24" s="213">
        <f t="shared" si="6"/>
        <v>4409908</v>
      </c>
      <c r="F24" s="212">
        <f t="shared" si="6"/>
        <v>-1161418</v>
      </c>
      <c r="G24" s="170">
        <f t="shared" si="6"/>
        <v>2577364</v>
      </c>
      <c r="H24" s="170">
        <f t="shared" si="6"/>
        <v>2850297</v>
      </c>
      <c r="I24" s="170">
        <f t="shared" si="6"/>
        <v>546466</v>
      </c>
      <c r="J24" s="170">
        <f t="shared" si="6"/>
        <v>92869</v>
      </c>
      <c r="K24" s="170">
        <f t="shared" si="6"/>
        <v>63832</v>
      </c>
      <c r="L24" s="174">
        <f t="shared" ref="L24:L25" si="7">SUM(C24:K24)</f>
        <v>19147858</v>
      </c>
    </row>
    <row r="25" spans="1:12" ht="15.75" customHeight="1" thickBot="1" x14ac:dyDescent="0.3">
      <c r="A25" s="21"/>
      <c r="B25" s="22"/>
      <c r="C25" s="190"/>
      <c r="D25" s="190"/>
      <c r="E25" s="190"/>
      <c r="F25" s="190"/>
      <c r="G25" s="198"/>
      <c r="H25" s="23"/>
      <c r="I25" s="23"/>
      <c r="J25" s="23"/>
      <c r="K25" s="23"/>
      <c r="L25" s="20">
        <f t="shared" si="7"/>
        <v>0</v>
      </c>
    </row>
    <row r="26" spans="1:12" ht="15.75" customHeight="1" thickBot="1" x14ac:dyDescent="0.3">
      <c r="A26" s="166" t="s">
        <v>4</v>
      </c>
      <c r="B26" s="167"/>
      <c r="C26" s="238"/>
      <c r="D26" s="238"/>
      <c r="E26" s="238"/>
      <c r="F26" s="238"/>
      <c r="G26" s="239">
        <v>0</v>
      </c>
      <c r="H26" s="240">
        <v>0</v>
      </c>
      <c r="I26" s="240">
        <v>0</v>
      </c>
      <c r="J26" s="240">
        <v>0</v>
      </c>
      <c r="K26" s="240"/>
      <c r="L26" s="241">
        <f>SUM(B26:K26)</f>
        <v>0</v>
      </c>
    </row>
    <row r="27" spans="1:12" ht="15.75" customHeight="1" x14ac:dyDescent="0.25">
      <c r="A27" s="242" t="s">
        <v>16</v>
      </c>
      <c r="B27" s="235"/>
      <c r="C27" s="243">
        <v>6903604</v>
      </c>
      <c r="D27" s="243">
        <v>8379723</v>
      </c>
      <c r="E27" s="236"/>
      <c r="F27" s="236"/>
      <c r="G27" s="243">
        <v>11219981</v>
      </c>
      <c r="H27" s="244">
        <v>28725969</v>
      </c>
      <c r="I27" s="245">
        <v>35694631</v>
      </c>
      <c r="J27" s="245">
        <v>47225194</v>
      </c>
      <c r="K27" s="245">
        <v>88748389</v>
      </c>
      <c r="L27" s="246">
        <f>SUM(C27:K28)</f>
        <v>226897491</v>
      </c>
    </row>
    <row r="28" spans="1:12" ht="15.75" customHeight="1" thickBot="1" x14ac:dyDescent="0.3">
      <c r="A28" s="247" t="s">
        <v>17</v>
      </c>
      <c r="B28" s="237"/>
      <c r="C28" s="243"/>
      <c r="D28" s="243"/>
      <c r="E28" s="235"/>
      <c r="F28" s="235"/>
      <c r="G28" s="243"/>
      <c r="H28" s="248"/>
      <c r="I28" s="249"/>
      <c r="J28" s="249"/>
      <c r="K28" s="249"/>
      <c r="L28" s="250"/>
    </row>
    <row r="30" spans="1:12" ht="15.75" customHeight="1" thickBot="1" x14ac:dyDescent="0.3">
      <c r="A30" s="175" t="s">
        <v>37</v>
      </c>
      <c r="B30" s="176"/>
      <c r="C30" s="191"/>
      <c r="D30" s="177">
        <f>+D8+D24</f>
        <v>6516932</v>
      </c>
      <c r="E30" s="177">
        <f>+E8+E24</f>
        <v>7959351</v>
      </c>
      <c r="F30" s="31">
        <f>+F8+F24</f>
        <v>-1442419</v>
      </c>
    </row>
    <row r="31" spans="1:12" ht="15.75" customHeight="1" thickTop="1" x14ac:dyDescent="0.25"/>
    <row r="32" spans="1:12" ht="15.75" customHeight="1" x14ac:dyDescent="0.25">
      <c r="A32" s="182" t="s">
        <v>69</v>
      </c>
    </row>
    <row r="33" spans="1:1" ht="15.75" customHeight="1" x14ac:dyDescent="0.25">
      <c r="A33" s="172" t="s">
        <v>75</v>
      </c>
    </row>
    <row r="34" spans="1:1" ht="15.75" customHeight="1" x14ac:dyDescent="0.25">
      <c r="A34" s="172" t="s">
        <v>76</v>
      </c>
    </row>
    <row r="35" spans="1:1" ht="15.75" customHeight="1" x14ac:dyDescent="0.25">
      <c r="A35" s="172" t="s">
        <v>74</v>
      </c>
    </row>
    <row r="37" spans="1:1" ht="15.75" customHeight="1" x14ac:dyDescent="0.25">
      <c r="A37" s="182" t="s">
        <v>39</v>
      </c>
    </row>
    <row r="38" spans="1:1" ht="15.75" customHeight="1" x14ac:dyDescent="0.25">
      <c r="A38" s="172" t="s">
        <v>40</v>
      </c>
    </row>
    <row r="39" spans="1:1" ht="15.75" customHeight="1" x14ac:dyDescent="0.25">
      <c r="A39" s="172" t="s">
        <v>41</v>
      </c>
    </row>
    <row r="40" spans="1:1" ht="15.75" customHeight="1" x14ac:dyDescent="0.25">
      <c r="A40" s="172" t="s">
        <v>42</v>
      </c>
    </row>
    <row r="41" spans="1:1" ht="15.75" customHeight="1" x14ac:dyDescent="0.25">
      <c r="A41" s="172" t="s">
        <v>43</v>
      </c>
    </row>
    <row r="43" spans="1:1" ht="15.75" customHeight="1" x14ac:dyDescent="0.25">
      <c r="A43" s="172" t="s">
        <v>44</v>
      </c>
    </row>
    <row r="44" spans="1:1" ht="15.75" customHeight="1" x14ac:dyDescent="0.25">
      <c r="A44" s="172" t="s">
        <v>45</v>
      </c>
    </row>
  </sheetData>
  <mergeCells count="9">
    <mergeCell ref="D1:F1"/>
    <mergeCell ref="K27:K28"/>
    <mergeCell ref="L27:L28"/>
    <mergeCell ref="C27:C28"/>
    <mergeCell ref="D27:D28"/>
    <mergeCell ref="G27:G28"/>
    <mergeCell ref="H27:H28"/>
    <mergeCell ref="I27:I28"/>
    <mergeCell ref="J27:J28"/>
  </mergeCells>
  <pageMargins left="0.25" right="0.25" top="0.75" bottom="0.75" header="0.3" footer="0.3"/>
  <pageSetup scale="61" orientation="landscape" r:id="rId1"/>
  <headerFooter>
    <oddHeader>&amp;C&amp;F
&amp;A</oddHead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workbookViewId="0">
      <selection activeCell="L14" sqref="L14"/>
    </sheetView>
  </sheetViews>
  <sheetFormatPr defaultColWidth="19.140625" defaultRowHeight="15.75" x14ac:dyDescent="0.25"/>
  <cols>
    <col min="1" max="1" width="43.42578125" style="1" customWidth="1"/>
    <col min="2" max="8" width="16.7109375" style="1" hidden="1" customWidth="1"/>
    <col min="9" max="9" width="14.140625" style="128" customWidth="1"/>
    <col min="10" max="11" width="13.140625" style="114" customWidth="1"/>
    <col min="12" max="14" width="17" style="98" customWidth="1"/>
    <col min="15" max="19" width="12.28515625" style="98" customWidth="1"/>
    <col min="20" max="20" width="17" style="98" customWidth="1"/>
    <col min="21" max="16384" width="19.140625" style="1"/>
  </cols>
  <sheetData>
    <row r="1" spans="1:20" ht="16.5" thickBot="1" x14ac:dyDescent="0.3">
      <c r="A1" s="5" t="s">
        <v>23</v>
      </c>
      <c r="B1" s="152">
        <v>2016</v>
      </c>
      <c r="C1" s="153"/>
      <c r="D1" s="154"/>
      <c r="E1" s="126" t="s">
        <v>30</v>
      </c>
      <c r="F1" s="152">
        <v>2017</v>
      </c>
      <c r="G1" s="153"/>
      <c r="H1" s="154"/>
      <c r="I1" s="131" t="s">
        <v>25</v>
      </c>
      <c r="J1" s="102">
        <v>2018</v>
      </c>
      <c r="K1" s="142"/>
      <c r="L1" s="161">
        <v>2019</v>
      </c>
      <c r="M1" s="162"/>
      <c r="N1" s="163"/>
      <c r="O1" s="42">
        <v>2020</v>
      </c>
      <c r="P1" s="41">
        <v>2021</v>
      </c>
      <c r="Q1" s="41">
        <v>2022</v>
      </c>
      <c r="R1" s="41">
        <v>2023</v>
      </c>
      <c r="S1" s="41">
        <v>2024</v>
      </c>
      <c r="T1" s="14" t="s">
        <v>27</v>
      </c>
    </row>
    <row r="2" spans="1:20" ht="31.5" thickTop="1" thickBot="1" x14ac:dyDescent="0.3">
      <c r="A2" s="24"/>
      <c r="B2" s="127" t="s">
        <v>61</v>
      </c>
      <c r="C2" s="127" t="s">
        <v>62</v>
      </c>
      <c r="D2" s="127" t="s">
        <v>63</v>
      </c>
      <c r="E2" s="127" t="s">
        <v>64</v>
      </c>
      <c r="F2" s="127" t="s">
        <v>61</v>
      </c>
      <c r="G2" s="127" t="s">
        <v>62</v>
      </c>
      <c r="H2" s="127" t="s">
        <v>63</v>
      </c>
      <c r="I2" s="132" t="s">
        <v>66</v>
      </c>
      <c r="J2" s="103" t="s">
        <v>33</v>
      </c>
      <c r="K2" s="143" t="s">
        <v>67</v>
      </c>
      <c r="L2" s="44" t="s">
        <v>33</v>
      </c>
      <c r="M2" s="45" t="s">
        <v>29</v>
      </c>
      <c r="N2" s="46" t="s">
        <v>32</v>
      </c>
      <c r="O2" s="47"/>
      <c r="P2" s="43"/>
      <c r="Q2" s="43"/>
      <c r="R2" s="43"/>
      <c r="S2" s="43"/>
      <c r="T2" s="25"/>
    </row>
    <row r="3" spans="1:20" ht="19.5" customHeight="1" thickTop="1" thickBot="1" x14ac:dyDescent="0.3">
      <c r="A3" s="6" t="s">
        <v>48</v>
      </c>
      <c r="B3" s="119"/>
      <c r="C3" s="119"/>
      <c r="D3" s="119"/>
      <c r="E3" s="119"/>
      <c r="F3" s="119"/>
      <c r="G3" s="119"/>
      <c r="H3" s="119"/>
      <c r="I3" s="133"/>
      <c r="J3" s="104">
        <v>993253</v>
      </c>
      <c r="K3" s="144"/>
      <c r="L3" s="49">
        <v>1229007</v>
      </c>
      <c r="M3" s="50">
        <v>1210096</v>
      </c>
      <c r="N3" s="51">
        <f>L3-M3</f>
        <v>18911</v>
      </c>
      <c r="O3" s="52">
        <v>1442350</v>
      </c>
      <c r="P3" s="48">
        <v>1487063</v>
      </c>
      <c r="Q3" s="48">
        <v>1533162</v>
      </c>
      <c r="R3" s="48">
        <v>1580690</v>
      </c>
      <c r="S3" s="48">
        <v>1629691</v>
      </c>
      <c r="T3" s="53">
        <f>SUM(I3:S3)</f>
        <v>11124223</v>
      </c>
    </row>
    <row r="4" spans="1:20" ht="19.5" customHeight="1" thickTop="1" thickBot="1" x14ac:dyDescent="0.3">
      <c r="A4" s="6" t="s">
        <v>49</v>
      </c>
      <c r="B4" s="118"/>
      <c r="C4" s="118"/>
      <c r="D4" s="118"/>
      <c r="E4" s="118"/>
      <c r="F4" s="118"/>
      <c r="G4" s="118"/>
      <c r="H4" s="118"/>
      <c r="I4" s="133"/>
      <c r="J4" s="104">
        <v>2796334</v>
      </c>
      <c r="K4" s="144"/>
      <c r="L4" s="49">
        <v>2883832</v>
      </c>
      <c r="M4" s="50">
        <v>2059900</v>
      </c>
      <c r="N4" s="51">
        <f t="shared" ref="N4:N9" si="0">L4-M4</f>
        <v>823932</v>
      </c>
      <c r="O4" s="52">
        <v>2968202</v>
      </c>
      <c r="P4" s="48">
        <v>3054202</v>
      </c>
      <c r="Q4" s="48">
        <v>3141844</v>
      </c>
      <c r="R4" s="48">
        <v>3232041</v>
      </c>
      <c r="S4" s="48">
        <v>3323947</v>
      </c>
      <c r="T4" s="53">
        <f>SUM(I4:S4)</f>
        <v>24284234</v>
      </c>
    </row>
    <row r="5" spans="1:20" ht="19.5" customHeight="1" thickTop="1" thickBot="1" x14ac:dyDescent="0.3">
      <c r="A5" s="7" t="s">
        <v>50</v>
      </c>
      <c r="B5" s="119"/>
      <c r="C5" s="119"/>
      <c r="D5" s="119"/>
      <c r="E5" s="119"/>
      <c r="F5" s="119"/>
      <c r="G5" s="119"/>
      <c r="H5" s="119"/>
      <c r="I5" s="133"/>
      <c r="J5" s="105">
        <v>176234</v>
      </c>
      <c r="K5" s="145"/>
      <c r="L5" s="55">
        <v>181697</v>
      </c>
      <c r="M5" s="56">
        <v>207500</v>
      </c>
      <c r="N5" s="51">
        <f t="shared" si="0"/>
        <v>-25803</v>
      </c>
      <c r="O5" s="57">
        <v>187329</v>
      </c>
      <c r="P5" s="54">
        <v>193137</v>
      </c>
      <c r="Q5" s="54">
        <v>199124</v>
      </c>
      <c r="R5" s="54">
        <v>205297</v>
      </c>
      <c r="S5" s="54">
        <v>211661</v>
      </c>
      <c r="T5" s="53">
        <f>+J5+O5+P5+Q5+R5+S5</f>
        <v>1172782</v>
      </c>
    </row>
    <row r="6" spans="1:20" ht="19.5" customHeight="1" thickTop="1" thickBot="1" x14ac:dyDescent="0.3">
      <c r="A6" s="7" t="s">
        <v>51</v>
      </c>
      <c r="B6" s="119"/>
      <c r="C6" s="119"/>
      <c r="D6" s="119"/>
      <c r="E6" s="119"/>
      <c r="F6" s="119"/>
      <c r="G6" s="119"/>
      <c r="H6" s="119"/>
      <c r="I6" s="133"/>
      <c r="J6" s="105">
        <v>182138</v>
      </c>
      <c r="K6" s="145"/>
      <c r="L6" s="55">
        <v>140003</v>
      </c>
      <c r="M6" s="56"/>
      <c r="N6" s="51">
        <f t="shared" si="0"/>
        <v>140003</v>
      </c>
      <c r="O6" s="57">
        <v>111689</v>
      </c>
      <c r="P6" s="54">
        <v>129364</v>
      </c>
      <c r="Q6" s="54">
        <v>356644</v>
      </c>
      <c r="R6" s="54">
        <v>160292</v>
      </c>
      <c r="S6" s="54">
        <v>165261</v>
      </c>
      <c r="T6" s="53">
        <f>+J6+O6+P6+Q6+R6+S6</f>
        <v>1105388</v>
      </c>
    </row>
    <row r="7" spans="1:20" ht="15.75" customHeight="1" thickTop="1" thickBot="1" x14ac:dyDescent="0.3">
      <c r="A7" s="27" t="s">
        <v>31</v>
      </c>
      <c r="B7" s="120"/>
      <c r="C7" s="120"/>
      <c r="D7" s="120"/>
      <c r="E7" s="120"/>
      <c r="F7" s="120"/>
      <c r="G7" s="120"/>
      <c r="H7" s="120"/>
      <c r="I7" s="134"/>
      <c r="J7" s="105"/>
      <c r="K7" s="145"/>
      <c r="L7" s="55"/>
      <c r="M7" s="58">
        <v>38500</v>
      </c>
      <c r="N7" s="51">
        <f t="shared" si="0"/>
        <v>-38500</v>
      </c>
      <c r="O7" s="57"/>
      <c r="P7" s="54"/>
      <c r="Q7" s="54"/>
      <c r="R7" s="54"/>
      <c r="S7" s="54"/>
      <c r="T7" s="53"/>
    </row>
    <row r="8" spans="1:20" ht="19.5" customHeight="1" thickTop="1" thickBot="1" x14ac:dyDescent="0.3">
      <c r="A8" s="7" t="s">
        <v>52</v>
      </c>
      <c r="B8" s="119"/>
      <c r="C8" s="119"/>
      <c r="D8" s="119"/>
      <c r="E8" s="119"/>
      <c r="F8" s="119"/>
      <c r="G8" s="119"/>
      <c r="H8" s="119"/>
      <c r="I8" s="133"/>
      <c r="J8" s="105"/>
      <c r="K8" s="145"/>
      <c r="L8" s="55"/>
      <c r="M8" s="56"/>
      <c r="N8" s="51">
        <f t="shared" si="0"/>
        <v>0</v>
      </c>
      <c r="O8" s="57"/>
      <c r="P8" s="54"/>
      <c r="Q8" s="54"/>
      <c r="R8" s="54"/>
      <c r="S8" s="54" t="s">
        <v>18</v>
      </c>
      <c r="T8" s="53">
        <f>SUM(I8:S8)</f>
        <v>0</v>
      </c>
    </row>
    <row r="9" spans="1:20" ht="19.5" customHeight="1" thickTop="1" x14ac:dyDescent="0.25">
      <c r="A9" s="8" t="s">
        <v>53</v>
      </c>
      <c r="B9" s="121"/>
      <c r="C9" s="121"/>
      <c r="D9" s="121"/>
      <c r="E9" s="121"/>
      <c r="F9" s="121"/>
      <c r="G9" s="121"/>
      <c r="H9" s="121"/>
      <c r="I9" s="135"/>
      <c r="J9" s="106"/>
      <c r="K9" s="146"/>
      <c r="L9" s="60"/>
      <c r="M9" s="61"/>
      <c r="N9" s="62">
        <f t="shared" si="0"/>
        <v>0</v>
      </c>
      <c r="O9" s="63"/>
      <c r="P9" s="59"/>
      <c r="Q9" s="59"/>
      <c r="R9" s="59"/>
      <c r="S9" s="59" t="s">
        <v>18</v>
      </c>
      <c r="T9" s="64">
        <f>SUM(I9:S9)</f>
        <v>0</v>
      </c>
    </row>
    <row r="10" spans="1:20" s="10" customFormat="1" x14ac:dyDescent="0.25">
      <c r="A10" s="36" t="s">
        <v>26</v>
      </c>
      <c r="B10" s="122"/>
      <c r="C10" s="122"/>
      <c r="D10" s="122"/>
      <c r="E10" s="122"/>
      <c r="F10" s="122"/>
      <c r="G10" s="122"/>
      <c r="H10" s="122"/>
      <c r="I10" s="136"/>
      <c r="J10" s="107">
        <f t="shared" ref="J10" si="1">SUM(J3:J9)</f>
        <v>4147959</v>
      </c>
      <c r="K10" s="110"/>
      <c r="L10" s="66">
        <f>SUM(L3:L9)</f>
        <v>4434539</v>
      </c>
      <c r="M10" s="66">
        <f>SUM(M3:M9)</f>
        <v>3515996</v>
      </c>
      <c r="N10" s="66">
        <f>SUM(N3:N9)</f>
        <v>918543</v>
      </c>
      <c r="O10" s="67">
        <f t="shared" ref="O10:T10" si="2">SUM(O3:O9)</f>
        <v>4709570</v>
      </c>
      <c r="P10" s="65">
        <f t="shared" si="2"/>
        <v>4863766</v>
      </c>
      <c r="Q10" s="65">
        <f t="shared" si="2"/>
        <v>5230774</v>
      </c>
      <c r="R10" s="65">
        <f t="shared" si="2"/>
        <v>5178320</v>
      </c>
      <c r="S10" s="65">
        <f t="shared" si="2"/>
        <v>5330560</v>
      </c>
      <c r="T10" s="68">
        <f t="shared" si="2"/>
        <v>37686627</v>
      </c>
    </row>
    <row r="11" spans="1:20" ht="16.5" thickBot="1" x14ac:dyDescent="0.3">
      <c r="A11" s="9" t="s">
        <v>24</v>
      </c>
      <c r="B11" s="117"/>
      <c r="C11" s="117"/>
      <c r="D11" s="117"/>
      <c r="E11" s="117"/>
      <c r="F11" s="117"/>
      <c r="G11" s="117"/>
      <c r="H11" s="117"/>
      <c r="I11" s="137"/>
      <c r="J11" s="108"/>
      <c r="K11" s="147"/>
      <c r="L11" s="70"/>
      <c r="M11" s="71"/>
      <c r="N11" s="72"/>
      <c r="O11" s="73"/>
      <c r="P11" s="69"/>
      <c r="Q11" s="69"/>
      <c r="R11" s="69"/>
      <c r="S11" s="69"/>
      <c r="T11" s="74">
        <f t="shared" ref="T11:T13" si="3">SUM(I11:S11)</f>
        <v>0</v>
      </c>
    </row>
    <row r="12" spans="1:20" ht="19.5" customHeight="1" thickTop="1" thickBot="1" x14ac:dyDescent="0.3">
      <c r="A12" s="6" t="s">
        <v>54</v>
      </c>
      <c r="B12" s="118">
        <v>4584500</v>
      </c>
      <c r="C12" s="118">
        <v>2976926</v>
      </c>
      <c r="D12" s="118">
        <v>0</v>
      </c>
      <c r="E12" s="125">
        <f>C12-D12</f>
        <v>2976926</v>
      </c>
      <c r="F12" s="118">
        <v>0</v>
      </c>
      <c r="G12" s="118" t="s">
        <v>65</v>
      </c>
      <c r="H12" s="118">
        <v>0</v>
      </c>
      <c r="I12" s="138">
        <f>E12</f>
        <v>2976926</v>
      </c>
      <c r="J12" s="104">
        <v>2422850</v>
      </c>
      <c r="K12" s="144">
        <v>2350000</v>
      </c>
      <c r="L12" s="49">
        <v>499592</v>
      </c>
      <c r="M12" s="50">
        <v>0</v>
      </c>
      <c r="N12" s="51">
        <f>L12-M12</f>
        <v>499592</v>
      </c>
      <c r="O12" s="76">
        <v>0</v>
      </c>
      <c r="P12" s="75">
        <v>0</v>
      </c>
      <c r="Q12" s="75">
        <v>0</v>
      </c>
      <c r="R12" s="75">
        <v>0</v>
      </c>
      <c r="S12" s="75">
        <v>0</v>
      </c>
      <c r="T12" s="53">
        <f t="shared" si="3"/>
        <v>8748960</v>
      </c>
    </row>
    <row r="13" spans="1:20" ht="19.5" customHeight="1" thickTop="1" thickBot="1" x14ac:dyDescent="0.3">
      <c r="A13" s="7" t="s">
        <v>55</v>
      </c>
      <c r="B13" s="119"/>
      <c r="C13" s="119"/>
      <c r="D13" s="119"/>
      <c r="E13" s="119"/>
      <c r="F13" s="119"/>
      <c r="G13" s="119"/>
      <c r="H13" s="119"/>
      <c r="I13" s="133"/>
      <c r="J13" s="104">
        <v>952644</v>
      </c>
      <c r="K13" s="144"/>
      <c r="L13" s="49">
        <v>1473264</v>
      </c>
      <c r="M13" s="50">
        <v>0</v>
      </c>
      <c r="N13" s="51">
        <f t="shared" ref="N13:N20" si="4">L13-M13</f>
        <v>1473264</v>
      </c>
      <c r="O13" s="76">
        <v>0</v>
      </c>
      <c r="P13" s="75">
        <v>0</v>
      </c>
      <c r="Q13" s="75">
        <v>0</v>
      </c>
      <c r="R13" s="75">
        <v>0</v>
      </c>
      <c r="S13" s="75">
        <v>0</v>
      </c>
      <c r="T13" s="53">
        <f t="shared" si="3"/>
        <v>3899172</v>
      </c>
    </row>
    <row r="14" spans="1:20" ht="19.5" customHeight="1" thickTop="1" thickBot="1" x14ac:dyDescent="0.3">
      <c r="A14" s="7" t="s">
        <v>56</v>
      </c>
      <c r="B14" s="119"/>
      <c r="C14" s="119"/>
      <c r="D14" s="119"/>
      <c r="E14" s="119"/>
      <c r="F14" s="119"/>
      <c r="G14" s="119"/>
      <c r="H14" s="119"/>
      <c r="I14" s="133"/>
      <c r="J14" s="104">
        <v>247440</v>
      </c>
      <c r="K14" s="144"/>
      <c r="L14" s="49">
        <v>191333</v>
      </c>
      <c r="M14" s="50">
        <v>120000</v>
      </c>
      <c r="N14" s="51">
        <f t="shared" si="4"/>
        <v>71333</v>
      </c>
      <c r="O14" s="76">
        <v>0</v>
      </c>
      <c r="P14" s="75">
        <v>0</v>
      </c>
      <c r="Q14" s="75">
        <v>0</v>
      </c>
      <c r="R14" s="75">
        <v>0</v>
      </c>
      <c r="S14" s="75">
        <v>0</v>
      </c>
      <c r="T14" s="53">
        <f t="shared" ref="T14:T21" si="5">+J14+O14+P14+Q14+R14+S14</f>
        <v>247440</v>
      </c>
    </row>
    <row r="15" spans="1:20" ht="19.5" customHeight="1" thickTop="1" thickBot="1" x14ac:dyDescent="0.3">
      <c r="A15" s="7" t="s">
        <v>57</v>
      </c>
      <c r="B15" s="119"/>
      <c r="C15" s="119"/>
      <c r="D15" s="119"/>
      <c r="E15" s="119"/>
      <c r="F15" s="119"/>
      <c r="G15" s="119"/>
      <c r="H15" s="119"/>
      <c r="I15" s="133"/>
      <c r="J15" s="104">
        <v>0</v>
      </c>
      <c r="K15" s="144"/>
      <c r="L15" s="49">
        <v>0</v>
      </c>
      <c r="M15" s="50">
        <v>0</v>
      </c>
      <c r="N15" s="51">
        <f t="shared" si="4"/>
        <v>0</v>
      </c>
      <c r="O15" s="76">
        <v>0</v>
      </c>
      <c r="P15" s="75">
        <v>0</v>
      </c>
      <c r="Q15" s="75">
        <v>0</v>
      </c>
      <c r="R15" s="75">
        <v>0</v>
      </c>
      <c r="S15" s="75">
        <v>0</v>
      </c>
      <c r="T15" s="53">
        <f t="shared" si="5"/>
        <v>0</v>
      </c>
    </row>
    <row r="16" spans="1:20" ht="19.5" customHeight="1" thickTop="1" thickBot="1" x14ac:dyDescent="0.3">
      <c r="A16" s="8" t="s">
        <v>58</v>
      </c>
      <c r="B16" s="121"/>
      <c r="C16" s="121"/>
      <c r="D16" s="121"/>
      <c r="E16" s="121"/>
      <c r="F16" s="121"/>
      <c r="G16" s="121"/>
      <c r="H16" s="121"/>
      <c r="I16" s="135"/>
      <c r="J16" s="109">
        <v>0</v>
      </c>
      <c r="K16" s="148"/>
      <c r="L16" s="78">
        <v>0</v>
      </c>
      <c r="M16" s="79">
        <v>0</v>
      </c>
      <c r="N16" s="51">
        <f t="shared" si="4"/>
        <v>0</v>
      </c>
      <c r="O16" s="80">
        <v>0</v>
      </c>
      <c r="P16" s="77">
        <v>0</v>
      </c>
      <c r="Q16" s="77">
        <v>0</v>
      </c>
      <c r="R16" s="77">
        <v>0</v>
      </c>
      <c r="S16" s="77">
        <v>0</v>
      </c>
      <c r="T16" s="53">
        <f t="shared" si="5"/>
        <v>0</v>
      </c>
    </row>
    <row r="17" spans="1:20" ht="19.5" customHeight="1" thickTop="1" thickBot="1" x14ac:dyDescent="0.3">
      <c r="A17" s="6" t="s">
        <v>59</v>
      </c>
      <c r="B17" s="118"/>
      <c r="C17" s="118"/>
      <c r="D17" s="118"/>
      <c r="E17" s="118"/>
      <c r="F17" s="118"/>
      <c r="G17" s="118"/>
      <c r="H17" s="118"/>
      <c r="I17" s="133"/>
      <c r="J17" s="104">
        <v>0</v>
      </c>
      <c r="K17" s="144"/>
      <c r="L17" s="49">
        <v>0</v>
      </c>
      <c r="M17" s="50">
        <v>0</v>
      </c>
      <c r="N17" s="51">
        <f t="shared" si="4"/>
        <v>0</v>
      </c>
      <c r="O17" s="76">
        <v>0</v>
      </c>
      <c r="P17" s="75">
        <v>0</v>
      </c>
      <c r="Q17" s="75">
        <v>0</v>
      </c>
      <c r="R17" s="75">
        <v>0</v>
      </c>
      <c r="S17" s="75">
        <v>0</v>
      </c>
      <c r="T17" s="53">
        <f t="shared" si="5"/>
        <v>0</v>
      </c>
    </row>
    <row r="18" spans="1:20" ht="19.5" customHeight="1" thickTop="1" thickBot="1" x14ac:dyDescent="0.3">
      <c r="A18" s="7" t="s">
        <v>60</v>
      </c>
      <c r="B18" s="119"/>
      <c r="C18" s="119"/>
      <c r="D18" s="119"/>
      <c r="E18" s="119"/>
      <c r="F18" s="119"/>
      <c r="G18" s="119"/>
      <c r="H18" s="119"/>
      <c r="I18" s="133"/>
      <c r="J18" s="104">
        <v>0</v>
      </c>
      <c r="K18" s="144"/>
      <c r="L18" s="49">
        <v>0</v>
      </c>
      <c r="M18" s="50"/>
      <c r="N18" s="51">
        <f t="shared" si="4"/>
        <v>0</v>
      </c>
      <c r="O18" s="76">
        <v>0</v>
      </c>
      <c r="P18" s="75">
        <v>0</v>
      </c>
      <c r="Q18" s="75">
        <v>0</v>
      </c>
      <c r="R18" s="75">
        <v>0</v>
      </c>
      <c r="S18" s="75">
        <v>0</v>
      </c>
      <c r="T18" s="53">
        <f t="shared" si="5"/>
        <v>0</v>
      </c>
    </row>
    <row r="19" spans="1:20" ht="19.5" customHeight="1" thickTop="1" thickBot="1" x14ac:dyDescent="0.3">
      <c r="A19" s="7" t="s">
        <v>20</v>
      </c>
      <c r="B19" s="119"/>
      <c r="C19" s="119"/>
      <c r="D19" s="119"/>
      <c r="E19" s="119"/>
      <c r="F19" s="119"/>
      <c r="G19" s="119"/>
      <c r="H19" s="119"/>
      <c r="I19" s="133"/>
      <c r="J19" s="104">
        <v>1964329</v>
      </c>
      <c r="K19" s="144"/>
      <c r="L19" s="49">
        <v>3206093</v>
      </c>
      <c r="M19" s="50">
        <v>1829600</v>
      </c>
      <c r="N19" s="51">
        <f t="shared" si="4"/>
        <v>1376493</v>
      </c>
      <c r="O19" s="76">
        <v>3001542</v>
      </c>
      <c r="P19" s="75">
        <v>2240127</v>
      </c>
      <c r="Q19" s="75">
        <v>424562</v>
      </c>
      <c r="R19" s="75">
        <v>208027</v>
      </c>
      <c r="S19" s="75">
        <v>342140</v>
      </c>
      <c r="T19" s="53">
        <f t="shared" si="5"/>
        <v>8180727</v>
      </c>
    </row>
    <row r="20" spans="1:20" ht="39" customHeight="1" thickTop="1" thickBot="1" x14ac:dyDescent="0.3">
      <c r="A20" s="27" t="s">
        <v>38</v>
      </c>
      <c r="B20" s="120"/>
      <c r="C20" s="120"/>
      <c r="D20" s="120"/>
      <c r="E20" s="120"/>
      <c r="F20" s="120"/>
      <c r="G20" s="120"/>
      <c r="H20" s="120"/>
      <c r="I20" s="134"/>
      <c r="J20" s="105"/>
      <c r="K20" s="145"/>
      <c r="L20" s="55"/>
      <c r="M20" s="58">
        <f>1388784</f>
        <v>1388784</v>
      </c>
      <c r="N20" s="51">
        <f t="shared" si="4"/>
        <v>-1388784</v>
      </c>
      <c r="O20" s="57"/>
      <c r="P20" s="54"/>
      <c r="Q20" s="54"/>
      <c r="R20" s="54"/>
      <c r="S20" s="54"/>
      <c r="T20" s="53">
        <f t="shared" si="5"/>
        <v>0</v>
      </c>
    </row>
    <row r="21" spans="1:20" ht="19.5" customHeight="1" thickTop="1" x14ac:dyDescent="0.25">
      <c r="A21" s="8" t="s">
        <v>21</v>
      </c>
      <c r="B21" s="121"/>
      <c r="C21" s="121"/>
      <c r="D21" s="121"/>
      <c r="E21" s="121"/>
      <c r="F21" s="121"/>
      <c r="G21" s="121"/>
      <c r="H21" s="121"/>
      <c r="I21" s="135"/>
      <c r="J21" s="109" t="s">
        <v>18</v>
      </c>
      <c r="K21" s="148"/>
      <c r="L21" s="78" t="s">
        <v>6</v>
      </c>
      <c r="M21" s="79">
        <v>0</v>
      </c>
      <c r="N21" s="81">
        <v>0</v>
      </c>
      <c r="O21" s="80">
        <v>0</v>
      </c>
      <c r="P21" s="77">
        <v>0</v>
      </c>
      <c r="Q21" s="77">
        <v>0</v>
      </c>
      <c r="R21" s="77">
        <v>0</v>
      </c>
      <c r="S21" s="77">
        <v>0</v>
      </c>
      <c r="T21" s="77" t="e">
        <f t="shared" si="5"/>
        <v>#VALUE!</v>
      </c>
    </row>
    <row r="22" spans="1:20" s="10" customFormat="1" ht="15.75" customHeight="1" x14ac:dyDescent="0.25">
      <c r="A22" s="38" t="s">
        <v>28</v>
      </c>
      <c r="B22" s="123"/>
      <c r="C22" s="123"/>
      <c r="D22" s="123"/>
      <c r="E22" s="123"/>
      <c r="F22" s="123"/>
      <c r="G22" s="123"/>
      <c r="H22" s="123"/>
      <c r="I22" s="139"/>
      <c r="J22" s="110">
        <f>SUM(J12:J21)</f>
        <v>5587263</v>
      </c>
      <c r="K22" s="110"/>
      <c r="L22" s="66">
        <f t="shared" ref="L22:S22" si="6">SUM(L12:L21)</f>
        <v>5370282</v>
      </c>
      <c r="M22" s="82">
        <f t="shared" si="6"/>
        <v>3338384</v>
      </c>
      <c r="N22" s="82">
        <f t="shared" si="6"/>
        <v>2031898</v>
      </c>
      <c r="O22" s="67">
        <f t="shared" si="6"/>
        <v>3001542</v>
      </c>
      <c r="P22" s="67">
        <f t="shared" si="6"/>
        <v>2240127</v>
      </c>
      <c r="Q22" s="67">
        <f t="shared" si="6"/>
        <v>424562</v>
      </c>
      <c r="R22" s="67">
        <f t="shared" si="6"/>
        <v>208027</v>
      </c>
      <c r="S22" s="67">
        <f t="shared" si="6"/>
        <v>342140</v>
      </c>
      <c r="T22" s="83">
        <f t="shared" ref="T22" si="7">SUM(J22:S22)</f>
        <v>22544225</v>
      </c>
    </row>
    <row r="23" spans="1:20" s="26" customFormat="1" ht="15.75" customHeight="1" thickBot="1" x14ac:dyDescent="0.3">
      <c r="A23" s="37"/>
      <c r="B23" s="124"/>
      <c r="C23" s="124"/>
      <c r="D23" s="124"/>
      <c r="E23" s="124"/>
      <c r="F23" s="124"/>
      <c r="G23" s="124"/>
      <c r="H23" s="124"/>
      <c r="I23" s="140"/>
      <c r="J23" s="111"/>
      <c r="K23" s="111"/>
      <c r="L23" s="85"/>
      <c r="M23" s="86"/>
      <c r="N23" s="87"/>
      <c r="O23" s="84"/>
      <c r="P23" s="84"/>
      <c r="Q23" s="84"/>
      <c r="R23" s="84"/>
      <c r="S23" s="84"/>
      <c r="T23" s="88"/>
    </row>
    <row r="24" spans="1:20" ht="15" customHeight="1" x14ac:dyDescent="0.25">
      <c r="A24" s="12" t="s">
        <v>16</v>
      </c>
      <c r="B24" s="12"/>
      <c r="C24" s="12"/>
      <c r="D24" s="12"/>
      <c r="E24" s="12"/>
      <c r="F24" s="12"/>
      <c r="G24" s="12"/>
      <c r="H24" s="12"/>
      <c r="I24" s="134"/>
      <c r="J24" s="157">
        <v>30413175</v>
      </c>
      <c r="K24" s="149"/>
      <c r="L24" s="159">
        <v>36916078</v>
      </c>
      <c r="M24" s="89"/>
      <c r="N24" s="90"/>
      <c r="O24" s="164">
        <v>49428567</v>
      </c>
      <c r="P24" s="155">
        <v>126549537</v>
      </c>
      <c r="Q24" s="155">
        <v>157249322</v>
      </c>
      <c r="R24" s="155">
        <v>208046123</v>
      </c>
      <c r="S24" s="155">
        <v>390972633</v>
      </c>
      <c r="T24" s="155">
        <f>SUM(I24:S24)</f>
        <v>999575435</v>
      </c>
    </row>
    <row r="25" spans="1:20" ht="15.75" customHeight="1" thickBot="1" x14ac:dyDescent="0.3">
      <c r="A25" s="13" t="s">
        <v>17</v>
      </c>
      <c r="B25" s="13"/>
      <c r="C25" s="13"/>
      <c r="D25" s="13"/>
      <c r="E25" s="13"/>
      <c r="F25" s="13"/>
      <c r="G25" s="13"/>
      <c r="H25" s="13"/>
      <c r="I25" s="141"/>
      <c r="J25" s="158"/>
      <c r="K25" s="150"/>
      <c r="L25" s="160"/>
      <c r="M25" s="91"/>
      <c r="N25" s="92">
        <f>L24</f>
        <v>36916078</v>
      </c>
      <c r="O25" s="165"/>
      <c r="P25" s="156"/>
      <c r="Q25" s="156"/>
      <c r="R25" s="156"/>
      <c r="S25" s="156"/>
      <c r="T25" s="156">
        <f>SUM(I25:S25)</f>
        <v>36916078</v>
      </c>
    </row>
    <row r="26" spans="1:20" ht="33" thickTop="1" thickBot="1" x14ac:dyDescent="0.3">
      <c r="A26" s="2" t="s">
        <v>22</v>
      </c>
      <c r="B26" s="116"/>
      <c r="C26" s="116"/>
      <c r="D26" s="116"/>
      <c r="E26" s="116"/>
      <c r="F26" s="116"/>
      <c r="G26" s="116"/>
      <c r="H26" s="116"/>
      <c r="I26" s="133"/>
      <c r="J26" s="112" t="s">
        <v>18</v>
      </c>
      <c r="K26" s="151"/>
      <c r="L26" s="94" t="s">
        <v>6</v>
      </c>
      <c r="M26" s="95"/>
      <c r="N26" s="96"/>
      <c r="O26" s="97" t="s">
        <v>6</v>
      </c>
      <c r="P26" s="93" t="s">
        <v>19</v>
      </c>
      <c r="Q26" s="93" t="s">
        <v>19</v>
      </c>
      <c r="R26" s="93" t="s">
        <v>19</v>
      </c>
      <c r="S26" s="93" t="s">
        <v>19</v>
      </c>
      <c r="T26" s="53">
        <f>SUM(I26:S26)</f>
        <v>0</v>
      </c>
    </row>
    <row r="28" spans="1:20" ht="16.5" thickBot="1" x14ac:dyDescent="0.3">
      <c r="A28" s="29" t="s">
        <v>37</v>
      </c>
      <c r="B28" s="29"/>
      <c r="C28" s="29"/>
      <c r="D28" s="29"/>
      <c r="E28" s="29"/>
      <c r="F28" s="29"/>
      <c r="G28" s="29"/>
      <c r="H28" s="29"/>
      <c r="I28" s="129"/>
      <c r="J28" s="113"/>
      <c r="K28" s="113"/>
      <c r="L28" s="30">
        <f>+L10+L22</f>
        <v>9804821</v>
      </c>
      <c r="M28" s="30">
        <f t="shared" ref="M28:N28" si="8">+M10+M22</f>
        <v>6854380</v>
      </c>
      <c r="N28" s="30">
        <f t="shared" si="8"/>
        <v>2950441</v>
      </c>
    </row>
    <row r="29" spans="1:20" ht="16.5" thickTop="1" x14ac:dyDescent="0.25"/>
    <row r="30" spans="1:20" s="32" customFormat="1" x14ac:dyDescent="0.25">
      <c r="A30" s="32" t="s">
        <v>39</v>
      </c>
      <c r="I30" s="130"/>
      <c r="J30" s="115"/>
      <c r="K30" s="11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1" t="s">
        <v>40</v>
      </c>
    </row>
    <row r="32" spans="1:20" x14ac:dyDescent="0.25">
      <c r="A32" s="1" t="s">
        <v>41</v>
      </c>
    </row>
    <row r="33" spans="1:14" x14ac:dyDescent="0.25">
      <c r="A33" s="1" t="s">
        <v>42</v>
      </c>
    </row>
    <row r="34" spans="1:14" x14ac:dyDescent="0.25">
      <c r="A34" s="1" t="s">
        <v>43</v>
      </c>
    </row>
    <row r="36" spans="1:14" x14ac:dyDescent="0.25">
      <c r="A36" s="1" t="s">
        <v>44</v>
      </c>
    </row>
    <row r="37" spans="1:14" x14ac:dyDescent="0.25">
      <c r="A37" s="1" t="s">
        <v>45</v>
      </c>
    </row>
    <row r="38" spans="1:14" x14ac:dyDescent="0.25">
      <c r="A38" s="1" t="s">
        <v>46</v>
      </c>
    </row>
    <row r="39" spans="1:14" x14ac:dyDescent="0.25">
      <c r="A39" s="1" t="s">
        <v>47</v>
      </c>
    </row>
    <row r="46" spans="1:14" ht="16.5" thickBot="1" x14ac:dyDescent="0.3">
      <c r="L46" s="99">
        <v>176234</v>
      </c>
      <c r="M46" s="99">
        <v>187307</v>
      </c>
      <c r="N46" s="99">
        <f>L46-M46</f>
        <v>-11073</v>
      </c>
    </row>
    <row r="47" spans="1:14" ht="16.5" thickBot="1" x14ac:dyDescent="0.3">
      <c r="L47" s="100">
        <v>247440</v>
      </c>
      <c r="M47" s="100">
        <v>120000</v>
      </c>
      <c r="N47" s="99">
        <f>L47-M47</f>
        <v>127440</v>
      </c>
    </row>
    <row r="48" spans="1:14" ht="16.5" thickBot="1" x14ac:dyDescent="0.3">
      <c r="L48" s="101">
        <f>+L46+L47</f>
        <v>423674</v>
      </c>
      <c r="M48" s="101">
        <f t="shared" ref="M48:N48" si="9">+M46+M47</f>
        <v>307307</v>
      </c>
      <c r="N48" s="101">
        <f t="shared" si="9"/>
        <v>116367</v>
      </c>
    </row>
  </sheetData>
  <mergeCells count="11">
    <mergeCell ref="B1:D1"/>
    <mergeCell ref="F1:H1"/>
    <mergeCell ref="T24:T25"/>
    <mergeCell ref="J24:J25"/>
    <mergeCell ref="L24:L25"/>
    <mergeCell ref="L1:N1"/>
    <mergeCell ref="O24:O25"/>
    <mergeCell ref="P24:P25"/>
    <mergeCell ref="Q24:Q25"/>
    <mergeCell ref="R24:R25"/>
    <mergeCell ref="S24:S25"/>
  </mergeCells>
  <pageMargins left="0.7" right="0.7" top="0.75" bottom="0.75" header="0.3" footer="0.3"/>
  <pageSetup paperSize="5" scale="72" orientation="landscape" r:id="rId1"/>
  <headerFooter>
    <oddHeader>&amp;C&amp;F
&amp;A</oddHeader>
    <oddFooter>&amp;L&amp;Z&amp;F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Orange</vt:lpstr>
      <vt:lpstr>Durham</vt:lpstr>
      <vt:lpstr>Sheet3</vt:lpstr>
      <vt:lpstr>Sheet4</vt:lpstr>
    </vt:vector>
  </TitlesOfParts>
  <Company>City of Durham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Allen, Barry</dc:creator>
  <cp:lastModifiedBy>Allen, Barry</cp:lastModifiedBy>
  <cp:lastPrinted>2018-02-14T16:42:46Z</cp:lastPrinted>
  <dcterms:created xsi:type="dcterms:W3CDTF">2018-01-30T13:29:39Z</dcterms:created>
  <dcterms:modified xsi:type="dcterms:W3CDTF">2018-02-14T16:54:32Z</dcterms:modified>
</cp:coreProperties>
</file>