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2995" windowHeight="14370"/>
  </bookViews>
  <sheets>
    <sheet name="NEW-D-ERP  3.16.18" sheetId="1" r:id="rId1"/>
  </sheets>
  <definedNames>
    <definedName name="_xlnm._FilterDatabase" localSheetId="0" hidden="1">'NEW-D-ERP  3.16.18'!$X$3:$X$12</definedName>
    <definedName name="Added_notes_as_appropriate">'NEW-D-ERP  3.16.18'!$F$14</definedName>
    <definedName name="End_Date">'NEW-D-ERP  3.16.18'!$D$14</definedName>
    <definedName name="KPI_a">'NEW-D-ERP  3.16.18'!$B$48&amp;'NEW-D-ERP  3.16.18'!$D$48</definedName>
    <definedName name="KPI_b">'NEW-D-ERP  3.16.18'!$B$49&amp;'NEW-D-ERP  3.16.18'!$D$49</definedName>
    <definedName name="KPI_c">'NEW-D-ERP  3.16.18'!$B$50&amp;'NEW-D-ERP  3.16.18'!$D$50</definedName>
    <definedName name="_xlnm.Print_Area" localSheetId="0">'NEW-D-ERP  3.16.18'!$B$1:$K$152</definedName>
    <definedName name="Project_Name">'NEW-D-ERP  3.16.18'!$B$11</definedName>
    <definedName name="Requesting_Agency">'NEW-D-ERP  3.16.18'!$D$11</definedName>
    <definedName name="Start_Date">'NEW-D-ERP  3.16.18'!$B$14</definedName>
    <definedName name="Z_4D895310_04B4_4FFF_ADA4_767CB2A31A78_.wvu.FilterData" localSheetId="0" hidden="1">'NEW-D-ERP  3.16.18'!$X$3:$X$12</definedName>
    <definedName name="Z_4D895310_04B4_4FFF_ADA4_767CB2A31A78_.wvu.PrintArea" localSheetId="0" hidden="1">'NEW-D-ERP  3.16.18'!$A$1:$K$150</definedName>
    <definedName name="Z_4D895310_04B4_4FFF_ADA4_767CB2A31A78_.wvu.Rows" localSheetId="0" hidden="1">'NEW-D-ERP  3.16.18'!$94:$97</definedName>
    <definedName name="Z_A57ED495_A8F1_41AA_920B_D492B709C260_.wvu.FilterData" localSheetId="0" hidden="1">'NEW-D-ERP  3.16.18'!$X$3:$X$12</definedName>
    <definedName name="Z_A57ED495_A8F1_41AA_920B_D492B709C260_.wvu.PrintArea" localSheetId="0" hidden="1">'NEW-D-ERP  3.16.18'!$A$1:$K$150</definedName>
    <definedName name="Z_A57ED495_A8F1_41AA_920B_D492B709C260_.wvu.Rows" localSheetId="0" hidden="1">'NEW-D-ERP  3.16.18'!$60:$75,'NEW-D-ERP  3.16.18'!$77:$79,'NEW-D-ERP  3.16.18'!$94:$97</definedName>
    <definedName name="Z_CC421301_7D2A_4DBE_94A6_924C3287D0FE_.wvu.Cols" localSheetId="0" hidden="1">'NEW-D-ERP  3.16.18'!$A:$A,'NEW-D-ERP  3.16.18'!$K:$K</definedName>
    <definedName name="Z_CC421301_7D2A_4DBE_94A6_924C3287D0FE_.wvu.FilterData" localSheetId="0" hidden="1">'NEW-D-ERP  3.16.18'!$X$3:$X$12</definedName>
    <definedName name="Z_CC421301_7D2A_4DBE_94A6_924C3287D0FE_.wvu.PrintArea" localSheetId="0" hidden="1">'NEW-D-ERP  3.16.18'!$B$1:$K$152</definedName>
    <definedName name="Z_CC421301_7D2A_4DBE_94A6_924C3287D0FE_.wvu.Rows" localSheetId="0" hidden="1">'NEW-D-ERP  3.16.18'!$5:$9,'NEW-D-ERP  3.16.18'!$18:$20,'NEW-D-ERP  3.16.18'!$23:$35,'NEW-D-ERP  3.16.18'!$37:$37,'NEW-D-ERP  3.16.18'!$39:$41,'NEW-D-ERP  3.16.18'!$46:$46,'NEW-D-ERP  3.16.18'!$51:$56,'NEW-D-ERP  3.16.18'!$59:$90,'NEW-D-ERP  3.16.18'!$94:$97,'NEW-D-ERP  3.16.18'!$105:$105,'NEW-D-ERP  3.16.18'!$107:$112,'NEW-D-ERP  3.16.18'!$115:$133,'NEW-D-ERP  3.16.18'!$142:$145</definedName>
  </definedNames>
  <calcPr calcId="145621"/>
</workbook>
</file>

<file path=xl/calcChain.xml><?xml version="1.0" encoding="utf-8"?>
<calcChain xmlns="http://schemas.openxmlformats.org/spreadsheetml/2006/main">
  <c r="E152" i="1" l="1"/>
  <c r="F152" i="1" s="1"/>
  <c r="F92" i="1" s="1"/>
  <c r="E151" i="1"/>
  <c r="F151" i="1" s="1"/>
  <c r="F93" i="1" s="1"/>
  <c r="E150" i="1"/>
  <c r="F150" i="1" s="1"/>
  <c r="F98" i="1" s="1"/>
  <c r="D150" i="1"/>
  <c r="J149" i="1"/>
  <c r="D149" i="1" s="1"/>
  <c r="E149" i="1" s="1"/>
  <c r="F149" i="1" s="1"/>
  <c r="J148" i="1"/>
  <c r="D148" i="1" s="1"/>
  <c r="E148" i="1" s="1"/>
  <c r="F148" i="1" s="1"/>
  <c r="J147" i="1"/>
  <c r="D147" i="1" s="1"/>
  <c r="E147" i="1" s="1"/>
  <c r="F147" i="1" s="1"/>
  <c r="I141" i="1"/>
  <c r="H141" i="1"/>
  <c r="G141" i="1"/>
  <c r="F141" i="1"/>
  <c r="E141" i="1"/>
  <c r="D141" i="1"/>
  <c r="M140" i="1"/>
  <c r="M141" i="1" s="1"/>
  <c r="J140" i="1"/>
  <c r="J139" i="1"/>
  <c r="J138" i="1"/>
  <c r="J137" i="1"/>
  <c r="J136" i="1"/>
  <c r="J135" i="1"/>
  <c r="J141" i="1" s="1"/>
  <c r="F128" i="1"/>
  <c r="G128" i="1" s="1"/>
  <c r="H128" i="1" s="1"/>
  <c r="I128" i="1" s="1"/>
  <c r="F126" i="1"/>
  <c r="G126" i="1" s="1"/>
  <c r="H126" i="1" s="1"/>
  <c r="I126" i="1" s="1"/>
  <c r="E125" i="1"/>
  <c r="E129" i="1" s="1"/>
  <c r="E120" i="1"/>
  <c r="D120" i="1"/>
  <c r="D125" i="1" s="1"/>
  <c r="F119" i="1"/>
  <c r="G119" i="1" s="1"/>
  <c r="H119" i="1" s="1"/>
  <c r="I119" i="1" s="1"/>
  <c r="F118" i="1"/>
  <c r="G118" i="1" s="1"/>
  <c r="F115" i="1"/>
  <c r="I114" i="1"/>
  <c r="H114" i="1"/>
  <c r="G114" i="1"/>
  <c r="F127" i="1" s="1"/>
  <c r="F104" i="1"/>
  <c r="E104" i="1"/>
  <c r="D104" i="1"/>
  <c r="I103" i="1"/>
  <c r="H103" i="1"/>
  <c r="G103" i="1"/>
  <c r="F102" i="1"/>
  <c r="F103" i="1" s="1"/>
  <c r="E102" i="1"/>
  <c r="E103" i="1" s="1"/>
  <c r="D102" i="1"/>
  <c r="D103" i="1" s="1"/>
  <c r="J103" i="1" s="1"/>
  <c r="J101" i="1"/>
  <c r="J100" i="1"/>
  <c r="E98" i="1"/>
  <c r="D98" i="1"/>
  <c r="J97" i="1"/>
  <c r="J96" i="1"/>
  <c r="J95" i="1"/>
  <c r="J94" i="1"/>
  <c r="E93" i="1"/>
  <c r="J93" i="1" s="1"/>
  <c r="J15" i="1" s="1"/>
  <c r="D93" i="1"/>
  <c r="D92" i="1"/>
  <c r="I91" i="1"/>
  <c r="H91" i="1"/>
  <c r="G91" i="1"/>
  <c r="F91" i="1"/>
  <c r="E91" i="1"/>
  <c r="D91" i="1"/>
  <c r="J14" i="1"/>
  <c r="F14" i="1" s="1"/>
  <c r="D4" i="1"/>
  <c r="B2" i="1"/>
  <c r="G127" i="1" l="1"/>
  <c r="H127" i="1" s="1"/>
  <c r="I127" i="1" s="1"/>
  <c r="G120" i="1"/>
  <c r="H118" i="1"/>
  <c r="D129" i="1"/>
  <c r="J102" i="1"/>
  <c r="F120" i="1"/>
  <c r="J126" i="1"/>
  <c r="J128" i="1"/>
  <c r="E92" i="1"/>
  <c r="G115" i="1"/>
  <c r="F116" i="1"/>
  <c r="F121" i="1"/>
  <c r="G121" i="1" s="1"/>
  <c r="H121" i="1" s="1"/>
  <c r="I121" i="1" s="1"/>
  <c r="F122" i="1"/>
  <c r="G122" i="1" s="1"/>
  <c r="H122" i="1" s="1"/>
  <c r="I122" i="1" s="1"/>
  <c r="F123" i="1"/>
  <c r="G123" i="1" s="1"/>
  <c r="H123" i="1" s="1"/>
  <c r="I123" i="1" s="1"/>
  <c r="F124" i="1"/>
  <c r="G124" i="1" s="1"/>
  <c r="H124" i="1" s="1"/>
  <c r="I124" i="1" s="1"/>
  <c r="H115" i="1" l="1"/>
  <c r="I118" i="1"/>
  <c r="I120" i="1" s="1"/>
  <c r="I125" i="1" s="1"/>
  <c r="H120" i="1"/>
  <c r="J116" i="1"/>
  <c r="G116" i="1"/>
  <c r="H116" i="1" s="1"/>
  <c r="I116" i="1" s="1"/>
  <c r="F125" i="1"/>
  <c r="F129" i="1" s="1"/>
  <c r="G125" i="1"/>
  <c r="J127" i="1"/>
  <c r="H125" i="1" l="1"/>
  <c r="J120" i="1"/>
  <c r="G129" i="1"/>
  <c r="G92" i="1" s="1"/>
  <c r="J125" i="1"/>
  <c r="H129" i="1"/>
  <c r="H92" i="1" s="1"/>
  <c r="H104" i="1" s="1"/>
  <c r="I115" i="1"/>
  <c r="I129" i="1" s="1"/>
  <c r="I92" i="1" s="1"/>
  <c r="I104" i="1" s="1"/>
  <c r="G104" i="1" l="1"/>
  <c r="J92" i="1"/>
  <c r="J115" i="1"/>
  <c r="J129" i="1" s="1"/>
  <c r="L104" i="1" l="1"/>
  <c r="J98" i="1"/>
  <c r="J11" i="1"/>
  <c r="J12" i="1"/>
</calcChain>
</file>

<file path=xl/sharedStrings.xml><?xml version="1.0" encoding="utf-8"?>
<sst xmlns="http://schemas.openxmlformats.org/spreadsheetml/2006/main" count="261" uniqueCount="217">
  <si>
    <r>
      <rPr>
        <b/>
        <sz val="11"/>
        <color theme="1" tint="0.249977111117893"/>
        <rFont val="Calibri"/>
        <family val="2"/>
        <scheme val="minor"/>
      </rPr>
      <t>Unique Project ID#</t>
    </r>
    <r>
      <rPr>
        <sz val="11"/>
        <color theme="1" tint="0.249977111117893"/>
        <rFont val="Calibri"/>
        <family val="2"/>
        <scheme val="minor"/>
      </rPr>
      <t xml:space="preserve"> </t>
    </r>
  </si>
  <si>
    <t>Triangle Tax District</t>
  </si>
  <si>
    <t>FY START DATE</t>
  </si>
  <si>
    <t>Do Not Delete</t>
  </si>
  <si>
    <t>Durham Transit Work Plan</t>
  </si>
  <si>
    <t>FY 2019</t>
  </si>
  <si>
    <t>Form Output</t>
  </si>
  <si>
    <t>FY</t>
  </si>
  <si>
    <t>Agency</t>
  </si>
  <si>
    <t>Project Type</t>
  </si>
  <si>
    <t>Number</t>
  </si>
  <si>
    <t xml:space="preserve">Unique Request ID: 
[FY Project Start year] </t>
  </si>
  <si>
    <t>Project Request</t>
  </si>
  <si>
    <t>CHT</t>
  </si>
  <si>
    <t>AD</t>
  </si>
  <si>
    <t>FY 2020</t>
  </si>
  <si>
    <t xml:space="preserve">[Three letter Agency] </t>
  </si>
  <si>
    <t>GOT</t>
  </si>
  <si>
    <t>DCI</t>
  </si>
  <si>
    <t>CD</t>
  </si>
  <si>
    <t>FY 2021</t>
  </si>
  <si>
    <t>[Project Type]</t>
  </si>
  <si>
    <t>CO</t>
  </si>
  <si>
    <t>DCO</t>
  </si>
  <si>
    <t>TS</t>
  </si>
  <si>
    <t>FY 2022</t>
  </si>
  <si>
    <t>[Unique Number]</t>
  </si>
  <si>
    <t>VP</t>
  </si>
  <si>
    <t>FY 2023</t>
  </si>
  <si>
    <t xml:space="preserve">Project Business Case </t>
  </si>
  <si>
    <t>MPO</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</si>
  <si>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</si>
  <si>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OPT</t>
  </si>
  <si>
    <t>OO</t>
  </si>
  <si>
    <t>OTH</t>
  </si>
  <si>
    <t xml:space="preserve">Project Name </t>
  </si>
  <si>
    <t xml:space="preserve">Requesting Agency </t>
  </si>
  <si>
    <t xml:space="preserve">Project Contact </t>
  </si>
  <si>
    <t xml:space="preserve">TTD Estimated Operating Cost </t>
  </si>
  <si>
    <t>ERP (Enterprise Resource Planning) System</t>
  </si>
  <si>
    <t>GoTriangle</t>
  </si>
  <si>
    <t>Mitchell Lodge</t>
  </si>
  <si>
    <t>Current Year</t>
  </si>
  <si>
    <t>mlodge@gotriangle.org</t>
  </si>
  <si>
    <t>Project Cost</t>
  </si>
  <si>
    <t xml:space="preserve">Estimated Start Date </t>
  </si>
  <si>
    <t>Estimated Completion</t>
  </si>
  <si>
    <t>FY19 Request (Durham Only)</t>
  </si>
  <si>
    <t>TTD Estimated Capital Cost</t>
  </si>
  <si>
    <t>Project Description</t>
  </si>
  <si>
    <t xml:space="preserve"> </t>
  </si>
  <si>
    <t>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t>
  </si>
  <si>
    <t>Project Profile</t>
  </si>
  <si>
    <t>Operating</t>
  </si>
  <si>
    <t>P.1</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</si>
  <si>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</si>
  <si>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Capital</t>
  </si>
  <si>
    <t>Project Location:</t>
  </si>
  <si>
    <t>Who will this Project serve?</t>
  </si>
  <si>
    <t>What are the key benefits?</t>
  </si>
  <si>
    <t>Both</t>
  </si>
  <si>
    <t xml:space="preserve">GoTriangle will manage this technological project. </t>
  </si>
  <si>
    <t xml:space="preserve"> It will serve GOTRIANGLE,
 Wake Transit Plan and Durham-Orange Transit Plan. </t>
  </si>
  <si>
    <t>The project will improve service by enabling aggregation of data from different sources within the organization to produce meaningful reports that will assist in making business decisions, and be able to separately and jointly compute measures for each partners.</t>
  </si>
  <si>
    <t>Operating - Administration</t>
  </si>
  <si>
    <t>Operating - Other</t>
  </si>
  <si>
    <t>P.2</t>
  </si>
  <si>
    <t>Is this project Operating, Capital or Both</t>
  </si>
  <si>
    <t>Purchase of Service (POS)</t>
  </si>
  <si>
    <t>Capital Development</t>
  </si>
  <si>
    <t>P.3</t>
  </si>
  <si>
    <t>Please select the appropriate project classification(s):</t>
  </si>
  <si>
    <t>Capital Vehicle Acquisition</t>
  </si>
  <si>
    <t>Capital Other</t>
  </si>
  <si>
    <t>P.4</t>
  </si>
  <si>
    <t xml:space="preserve">Please select whether a recurring or one-time request: </t>
  </si>
  <si>
    <t>Recurring</t>
  </si>
  <si>
    <t>One-Time</t>
  </si>
  <si>
    <t xml:space="preserve"> Durham Transit Plan - Orange Transit Plan</t>
  </si>
  <si>
    <t>Durham</t>
  </si>
  <si>
    <t>Orange</t>
  </si>
  <si>
    <t>Durham &amp; Orange</t>
  </si>
  <si>
    <t>DO.1</t>
  </si>
  <si>
    <t>Which Plan is this project being proposed for?</t>
  </si>
  <si>
    <t>YES</t>
  </si>
  <si>
    <t>DO.2</t>
  </si>
  <si>
    <t xml:space="preserve">Was this project evaluated in the Adopted Durham or Orange Transit Plans? </t>
  </si>
  <si>
    <t>No</t>
  </si>
  <si>
    <t xml:space="preserve">If no, use the space below to describe the reason for inclusion of this project in addition to projects and services included in the Durham - Orange Transit Plan or in lieu of projects and services included in the Adopted Plan?  </t>
  </si>
  <si>
    <t xml:space="preserve">1.  Facilitated coordination of regional transportion requests, 2.  Faster reporting times, and 3.  Improved reports.  </t>
  </si>
  <si>
    <t>DO.3</t>
  </si>
  <si>
    <t xml:space="preserve">Is this an expansion or existing service (if applicable)? </t>
  </si>
  <si>
    <t>Expansion Service</t>
  </si>
  <si>
    <t>DO.4</t>
  </si>
  <si>
    <t xml:space="preserve">How is this project related to projected demand for future services? </t>
  </si>
  <si>
    <t>Existing Service</t>
  </si>
  <si>
    <t>As the regional public transportation authority for the Research Triangle, GoTriangle contracts the operations of several of its routes to other local transit agencies and must be able to aggregate data from different sources within the organization. The collected data is critical to producing meaningful reports that will assist management to make strategic business decisions. The approved proposed GoTriangle ERP system will provide both GoTriangle management and staff the ability to separately and jointly compute measurements for GoTriangle, Wake Transit Plan, and Durham-Orange Transit Plan.  As such, an ERP system is required because this project will not only benefit GoTriangle, but it will streamline with data input, collection, analysis, and dissemination of statistics and measurements related to all our transit partners projects. The ERP system will help GoTriangle management and staff to adequately track and monitor the respective projects for Durham County, Orange County, and Wake County.</t>
  </si>
  <si>
    <t>What is your plan if the request is not funded?</t>
  </si>
  <si>
    <t xml:space="preserve">If this request is funded, coordination of regional routes and reporting for all Partner Agencies will be facilitated saving time and money.  If this request is not funded, coordination and reporting will still occur but additional staffing or current staff time will be increased as plans become more intricate resulting in added transit service and administrative costs. </t>
  </si>
  <si>
    <t>AD-Hire Date</t>
  </si>
  <si>
    <t>DO.5</t>
  </si>
  <si>
    <t xml:space="preserve">List below the Key Performance Indicators (deliverables) while this project is in progress. These performance measures will be reported quarterly. </t>
  </si>
  <si>
    <t xml:space="preserve">AD-Issue of RFP </t>
  </si>
  <si>
    <t>a)</t>
  </si>
  <si>
    <t>CO-Specify</t>
  </si>
  <si>
    <t xml:space="preserve"> Enter into a contract with the ERP developer contract.</t>
  </si>
  <si>
    <t>AD-Contract Start</t>
  </si>
  <si>
    <t>b)</t>
  </si>
  <si>
    <t xml:space="preserve"> Develop the ERP System.</t>
  </si>
  <si>
    <t>AD-Contract Completion</t>
  </si>
  <si>
    <t>c)</t>
  </si>
  <si>
    <t xml:space="preserve"> Implement the ERP System.</t>
  </si>
  <si>
    <t>AD-Specify</t>
  </si>
  <si>
    <t>CD-Right-of-Way Acquisition</t>
  </si>
  <si>
    <t>Project Monitoring Details</t>
  </si>
  <si>
    <t>CD-Construction Start</t>
  </si>
  <si>
    <t>CD-Project Development</t>
  </si>
  <si>
    <t>CD-Construction Completion</t>
  </si>
  <si>
    <t>Capital Projects</t>
  </si>
  <si>
    <t>CD-Specify</t>
  </si>
  <si>
    <t>TS-Average Daily Ridership</t>
  </si>
  <si>
    <t>CP.1</t>
  </si>
  <si>
    <t xml:space="preserve">Capital projects: how can outcomes be measured once this project is built/implemented?  </t>
  </si>
  <si>
    <t>TS-Passengers per Hour</t>
  </si>
  <si>
    <t>TS-Revenue Hours of Service Provided</t>
  </si>
  <si>
    <t>TS-Specify</t>
  </si>
  <si>
    <t>Operating Projects</t>
  </si>
  <si>
    <t>VP-Request Quote and request Board Approval</t>
  </si>
  <si>
    <t>VP-Order/Release PO for Vehicles (bus or other)</t>
  </si>
  <si>
    <t>OP.1</t>
  </si>
  <si>
    <t>Operating service: how can outcomes be measured once operations are underway?</t>
  </si>
  <si>
    <t>VP-Receive, inspect and accept buses</t>
  </si>
  <si>
    <t>NA</t>
  </si>
  <si>
    <t>VP-Specify</t>
  </si>
  <si>
    <t>OP.2</t>
  </si>
  <si>
    <t>For bus operating projects, please provide:</t>
  </si>
  <si>
    <t>OO-Specify</t>
  </si>
  <si>
    <t xml:space="preserve">a)  Target Start Date </t>
  </si>
  <si>
    <t xml:space="preserve">b)  Span </t>
  </si>
  <si>
    <t>c)  Frequency</t>
  </si>
  <si>
    <t xml:space="preserve">d)  Assets Used </t>
  </si>
  <si>
    <t>e)  Geographic Termini</t>
  </si>
  <si>
    <t>f)  Major Market Destinations Served</t>
  </si>
  <si>
    <t>g) Revenue Hours</t>
  </si>
  <si>
    <t>OP.3</t>
  </si>
  <si>
    <t>If this is an expansion project, which organization will operate this expansion and how will it improve services?</t>
  </si>
  <si>
    <t>Administration Projects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</si>
  <si>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</si>
  <si>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</si>
  <si>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P.5</t>
  </si>
  <si>
    <t>List any other relevant information not addressed.</t>
  </si>
  <si>
    <t>Finance Estimates</t>
  </si>
  <si>
    <t>F.1</t>
  </si>
  <si>
    <t xml:space="preserve">Estimated Project Revenues:  </t>
  </si>
  <si>
    <t>If there are other revenues besides Durham - Orange County Tax Revenue to support this request, please enter the anticipated revenue amounts next to the appropriate funding source for each fiscal year shown below.</t>
  </si>
  <si>
    <t xml:space="preserve">Revenue </t>
  </si>
  <si>
    <t>Tax District Funding</t>
  </si>
  <si>
    <t>Total</t>
  </si>
  <si>
    <t xml:space="preserve">Orange County </t>
  </si>
  <si>
    <t xml:space="preserve">Durham County   </t>
  </si>
  <si>
    <t>1/2 Cent Sales Tax</t>
  </si>
  <si>
    <t>$7 Vehicle Registration fee</t>
  </si>
  <si>
    <t>$3 Vehicle Registration fee</t>
  </si>
  <si>
    <t>5% Vehicle Rental Tax</t>
  </si>
  <si>
    <t>Tax District Total</t>
  </si>
  <si>
    <t>Other Revenue</t>
  </si>
  <si>
    <t xml:space="preserve">   Federal</t>
  </si>
  <si>
    <t xml:space="preserve">   State </t>
  </si>
  <si>
    <t xml:space="preserve">  Other (GoTriangle and Wake Co.)</t>
  </si>
  <si>
    <t>Subtotal Other</t>
  </si>
  <si>
    <t>TOTAL REVENUE</t>
  </si>
  <si>
    <t>F.2</t>
  </si>
  <si>
    <t>Historic Triangle Transit District reimbursement: Any prior reimbursement proposed on the project?</t>
  </si>
  <si>
    <t>Please provide Total YTD expenditure reimbursed on the project (including anticipated reimbursement in FY18):</t>
  </si>
  <si>
    <t>[Please fill this column if your project is a existing approved project from FY18 work plan.]</t>
  </si>
  <si>
    <t xml:space="preserve">Transit Operations: Estimated appropriations to support expenses.  </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</si>
  <si>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</si>
  <si>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Cost Break Down of Project Request </t>
  </si>
  <si>
    <t>OPERATING COSTS</t>
  </si>
  <si>
    <t>FY19</t>
  </si>
  <si>
    <t>FY20</t>
  </si>
  <si>
    <t>FY21</t>
  </si>
  <si>
    <t>FY22</t>
  </si>
  <si>
    <t>FY23</t>
  </si>
  <si>
    <t>FY24</t>
  </si>
  <si>
    <t xml:space="preserve">Growth Factors </t>
  </si>
  <si>
    <t xml:space="preserve">   Salary &amp; Fringes </t>
  </si>
  <si>
    <t xml:space="preserve">   Contracts </t>
  </si>
  <si>
    <t xml:space="preserve">   Bus Operations:  </t>
  </si>
  <si>
    <t xml:space="preserve">        Estimated Hours </t>
  </si>
  <si>
    <t xml:space="preserve">        Cost per Hour </t>
  </si>
  <si>
    <t>Estimated Operating Cost</t>
  </si>
  <si>
    <t xml:space="preserve">        Bus Leases </t>
  </si>
  <si>
    <t xml:space="preserve">        Park &amp; Ride Lease</t>
  </si>
  <si>
    <t xml:space="preserve">       Other -Bus (Describe)</t>
  </si>
  <si>
    <t>Subtotal: Bus Operations</t>
  </si>
  <si>
    <t>Other (Describe)</t>
  </si>
  <si>
    <t>TOTAL OPERATING COSTS</t>
  </si>
  <si>
    <t>F.3</t>
  </si>
  <si>
    <t>Transit Capital Development: Estimated appropriations to support contractual commitments and other expenses related to proposed capital projects.</t>
  </si>
  <si>
    <t>CAPITAL COSTS</t>
  </si>
  <si>
    <t xml:space="preserve"> Feasibility or Other Studies</t>
  </si>
  <si>
    <t xml:space="preserve"> Land - Right of Way</t>
  </si>
  <si>
    <t xml:space="preserve"> Design &amp; Engineering</t>
  </si>
  <si>
    <t xml:space="preserve"> Construction -  Implementation</t>
  </si>
  <si>
    <t xml:space="preserve"> Equipment</t>
  </si>
  <si>
    <t>Other (ERP PROJECT)</t>
  </si>
  <si>
    <t>TOTAL CAPITAL COSTS</t>
  </si>
  <si>
    <t>Assumptions for Costs and Revenues Above:</t>
  </si>
  <si>
    <t>F.4</t>
  </si>
  <si>
    <t>Please state any assumption(s) used to calculate the capital and operating dollars and revenues shown above.</t>
  </si>
  <si>
    <t>GoTriangle portion</t>
  </si>
  <si>
    <t xml:space="preserve">Wake County Tax District, </t>
  </si>
  <si>
    <t>DO LRT</t>
  </si>
  <si>
    <t>Durham-Orange County Tax District.</t>
  </si>
  <si>
    <t>Durham (cost share)</t>
  </si>
  <si>
    <t>Orange (cost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</si>
</sst>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00"/>
    <numFmt numFmtId="165" formatCode="000"/>
    <numFmt numFmtId="166" formatCode="_(* #,##0_);_(* \(#,##0\);_(* &quot;-&quot;??_);_(@_)"/>
    <numFmt numFmtId="167" formatCode="_(&quot;$&quot;* #,##0_);_(&quot;$&quot;* \(#,##0\);_(&quot;$&quot;* &quot;-&quot;??_);_(@_)"/>
    <numFmt numFmtId="168" formatCode="[$-409]mmmm\ d\,\ yyyy;@"/>
  </numFmts>
  <fonts count="28"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8"/>
      <color rgb="FF000000"/>
      <name val="Segoe UI"/>
      <family val="2"/>
    </font>
    <font>
      <sz val="12"/>
      <color theme="1"/>
      <name val="Times New Roman"/>
      <family val="2"/>
    </font>
    <font>
      <sz val="11"/>
      <color theme="1" tint="0.249977111117893"/>
      <name val="Calibri"/>
      <family val="2"/>
      <scheme val="minor"/>
    </font>
    <font>
      <b/>
      <sz val="11"/>
      <color theme="1" tint="0.249977111117893"/>
      <name val="Calibri"/>
      <family val="2"/>
      <scheme val="minor"/>
    </font>
    <font>
      <b/>
      <sz val="14"/>
      <color theme="1"/>
      <name val="Calibri"/>
      <family val="2"/>
      <scheme val="minor"/>
    </font>
    <font>
      <b/>
      <sz val="12"/>
      <color theme="1" tint="0.249977111117893"/>
      <name val="Calibri"/>
      <family val="2"/>
      <scheme val="minor"/>
    </font>
    <font>
      <b/>
      <sz val="13"/>
      <color theme="1" tint="0.249977111117893"/>
      <name val="Calibri"/>
      <family val="2"/>
      <scheme val="minor"/>
    </font>
    <font>
      <sz val="7"/>
      <color theme="0"/>
      <name val="Arial Narrow"/>
      <family val="2"/>
    </font>
    <font>
      <b/>
      <sz val="11"/>
      <color rgb="FFFF0000"/>
      <name val="Calibri"/>
      <family val="2"/>
      <scheme val="minor"/>
    </font>
    <font>
      <b/>
      <sz val="13"/>
      <color rgb="FFFF0000"/>
      <name val="Calibri"/>
      <family val="2"/>
      <scheme val="minor"/>
    </font>
    <font>
      <sz val="20"/>
      <color theme="0"/>
      <name val="Calibri"/>
      <family val="2"/>
      <scheme val="minor"/>
    </font>
    <font>
      <b/>
      <sz val="20"/>
      <color theme="0"/>
      <name val="Calibri"/>
      <family val="2"/>
      <scheme val="minor"/>
    </font>
    <font>
      <sz val="20"/>
      <color theme="1" tint="0.249977111117893"/>
      <name val="Calibri"/>
      <family val="2"/>
      <scheme val="minor"/>
    </font>
    <font>
      <b/>
      <i/>
      <u/>
      <sz val="11"/>
      <color theme="1" tint="0.249977111117893"/>
      <name val="Calibri"/>
      <family val="2"/>
      <scheme val="minor"/>
    </font>
    <font>
      <i/>
      <sz val="11"/>
      <color theme="1" tint="0.249977111117893"/>
      <name val="Calibri"/>
      <family val="2"/>
      <scheme val="minor"/>
    </font>
    <font>
      <b/>
      <sz val="11"/>
      <name val="Calibri"/>
      <family val="2"/>
      <scheme val="minor"/>
    </font>
    <font>
      <i/>
      <sz val="9"/>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11"/>
      <color theme="1" tint="0.34998626667073579"/>
      <name val="Calibri"/>
      <family val="2"/>
      <scheme val="minor"/>
    </font>
    <font>
      <sz val="10"/>
      <name val="Arial"/>
      <family val="2"/>
    </font>
    <font>
      <u/>
      <sz val="10"/>
      <color theme="10"/>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CDBD6"/>
        <bgColor indexed="64"/>
      </patternFill>
    </fill>
  </fills>
  <borders count="60">
    <border>
      <left/>
      <right/>
      <top/>
      <bottom/>
      <diagonal/>
    </border>
    <border>
      <left style="medium">
        <color indexed="64"/>
      </left>
      <right/>
      <top style="medium">
        <color indexed="64"/>
      </top>
      <bottom style="double">
        <color theme="2" tint="-0.24994659260841701"/>
      </bottom>
      <diagonal/>
    </border>
    <border>
      <left/>
      <right/>
      <top style="medium">
        <color indexed="64"/>
      </top>
      <bottom style="double">
        <color theme="2"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top style="double">
        <color theme="2" tint="-0.24994659260841701"/>
      </top>
      <bottom/>
      <diagonal/>
    </border>
    <border>
      <left style="thin">
        <color indexed="64"/>
      </left>
      <right/>
      <top/>
      <bottom/>
      <diagonal/>
    </border>
    <border>
      <left/>
      <right style="thin">
        <color indexed="64"/>
      </right>
      <top/>
      <bottom/>
      <diagonal/>
    </border>
    <border>
      <left/>
      <right/>
      <top style="double">
        <color theme="2" tint="-0.24994659260841701"/>
      </top>
      <bottom style="thin">
        <color theme="2" tint="-0.24994659260841701"/>
      </bottom>
      <diagonal/>
    </border>
    <border>
      <left/>
      <right style="medium">
        <color indexed="64"/>
      </right>
      <top style="double">
        <color theme="2" tint="-0.24994659260841701"/>
      </top>
      <bottom style="thin">
        <color theme="2" tint="-0.24994659260841701"/>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n">
        <color theme="0" tint="-0.24994659260841701"/>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right style="thin">
        <color theme="2" tint="-0.24994659260841701"/>
      </right>
      <top style="thin">
        <color theme="2" tint="-0.24994659260841701"/>
      </top>
      <bottom/>
      <diagonal/>
    </border>
    <border>
      <left style="medium">
        <color indexed="64"/>
      </left>
      <right/>
      <top/>
      <bottom style="thin">
        <color theme="2" tint="-0.24994659260841701"/>
      </bottom>
      <diagonal/>
    </border>
    <border>
      <left/>
      <right style="thin">
        <color theme="2" tint="-0.24994659260841701"/>
      </right>
      <top/>
      <bottom style="thin">
        <color theme="2" tint="-0.24994659260841701"/>
      </bottom>
      <diagonal/>
    </border>
    <border>
      <left style="medium">
        <color indexed="64"/>
      </left>
      <right style="thin">
        <color theme="2" tint="-0.24994659260841701"/>
      </right>
      <top style="thin">
        <color theme="2" tint="-0.24994659260841701"/>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theme="2" tint="-0.24994659260841701"/>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medium">
        <color indexed="64"/>
      </right>
      <top/>
      <bottom style="thin">
        <color theme="2" tint="-0.24994659260841701"/>
      </bottom>
      <diagonal/>
    </border>
    <border>
      <left style="medium">
        <color indexed="64"/>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thin">
        <color indexed="64"/>
      </left>
      <right style="thin">
        <color indexed="64"/>
      </right>
      <top style="thin">
        <color indexed="64"/>
      </top>
      <bottom style="thin">
        <color indexed="64"/>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9">
    <xf numFmtId="0" fontId="0" fillId="0" borderId="0"/>
    <xf numFmtId="43" fontId="7"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0" fontId="27" fillId="0" borderId="0" applyNumberFormat="0" applyFill="0" applyBorder="0" applyAlignment="0" applyProtection="0"/>
    <xf numFmtId="0" fontId="26" fillId="0" borderId="0"/>
    <xf numFmtId="0" fontId="26" fillId="0" borderId="0"/>
  </cellStyleXfs>
  <cellXfs count="220">
    <xf numFmtId="0" fontId="0" fillId="0" borderId="0" xfId="0"/>
    <xf numFmtId="0" fontId="3" fillId="2" borderId="0" xfId="0" applyFont="1" applyFill="1"/>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10" fillId="3" borderId="3" xfId="0" applyFont="1" applyFill="1" applyBorder="1" applyAlignment="1">
      <alignment horizontal="center"/>
    </xf>
    <xf numFmtId="0" fontId="10" fillId="3" borderId="4" xfId="0" applyFont="1" applyFill="1" applyBorder="1" applyAlignment="1">
      <alignment horizontal="center"/>
    </xf>
    <xf numFmtId="0" fontId="10" fillId="3" borderId="5" xfId="0" applyFont="1" applyFill="1" applyBorder="1" applyAlignment="1">
      <alignment horizontal="center"/>
    </xf>
    <xf numFmtId="0" fontId="9" fillId="2" borderId="6" xfId="0" applyFont="1" applyFill="1" applyBorder="1" applyAlignment="1"/>
    <xf numFmtId="14" fontId="8" fillId="2" borderId="7" xfId="0" applyNumberFormat="1" applyFont="1" applyFill="1" applyBorder="1" applyAlignment="1"/>
    <xf numFmtId="0" fontId="1" fillId="2" borderId="0" xfId="0" applyFont="1" applyFill="1"/>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2" fillId="3" borderId="10" xfId="0" applyFont="1" applyFill="1" applyBorder="1" applyAlignment="1">
      <alignment horizontal="center"/>
    </xf>
    <xf numFmtId="0" fontId="12" fillId="3" borderId="0" xfId="0" applyFont="1" applyFill="1" applyBorder="1" applyAlignment="1">
      <alignment horizontal="center"/>
    </xf>
    <xf numFmtId="0" fontId="12" fillId="3" borderId="11" xfId="0" applyFont="1" applyFill="1" applyBorder="1" applyAlignment="1">
      <alignment horizontal="center"/>
    </xf>
    <xf numFmtId="0" fontId="12" fillId="2" borderId="12" xfId="0" applyFont="1" applyFill="1" applyBorder="1" applyAlignment="1" applyProtection="1">
      <alignment horizontal="center" vertical="center"/>
      <protection locked="0"/>
    </xf>
    <xf numFmtId="0" fontId="12" fillId="2" borderId="13" xfId="0" applyFont="1" applyFill="1" applyBorder="1" applyAlignment="1" applyProtection="1">
      <alignment horizontal="center" vertical="center"/>
      <protection locked="0"/>
    </xf>
    <xf numFmtId="0" fontId="1" fillId="2" borderId="0" xfId="0" applyFont="1" applyFill="1" applyAlignment="1">
      <alignment horizontal="center"/>
    </xf>
    <xf numFmtId="0" fontId="13" fillId="2" borderId="14" xfId="0" applyFont="1" applyFill="1" applyBorder="1" applyAlignment="1">
      <alignment vertical="center" wrapText="1"/>
    </xf>
    <xf numFmtId="0" fontId="13" fillId="2" borderId="0" xfId="0" applyFont="1" applyFill="1" applyBorder="1" applyAlignment="1" applyProtection="1">
      <alignment horizontal="center" vertical="center" wrapText="1"/>
      <protection locked="0"/>
    </xf>
    <xf numFmtId="14" fontId="5" fillId="2" borderId="0" xfId="0" applyNumberFormat="1" applyFont="1" applyFill="1" applyBorder="1" applyAlignment="1"/>
    <xf numFmtId="0" fontId="12" fillId="2" borderId="15" xfId="0" applyFont="1" applyFill="1" applyBorder="1" applyAlignment="1">
      <alignment horizontal="center" vertical="center"/>
    </xf>
    <xf numFmtId="164" fontId="1" fillId="2" borderId="0" xfId="0" applyNumberFormat="1" applyFont="1" applyFill="1"/>
    <xf numFmtId="0" fontId="14" fillId="3" borderId="16" xfId="0" applyFont="1" applyFill="1" applyBorder="1" applyAlignment="1">
      <alignment horizontal="center"/>
    </xf>
    <xf numFmtId="0" fontId="15" fillId="3" borderId="17" xfId="0" applyFont="1" applyFill="1" applyBorder="1" applyAlignment="1">
      <alignment horizontal="center"/>
    </xf>
    <xf numFmtId="0" fontId="15" fillId="3" borderId="18" xfId="0" applyFont="1" applyFill="1" applyBorder="1" applyAlignment="1">
      <alignment horizontal="center"/>
    </xf>
    <xf numFmtId="14" fontId="8" fillId="2" borderId="0" xfId="0" applyNumberFormat="1" applyFont="1" applyFill="1" applyBorder="1" applyAlignment="1"/>
    <xf numFmtId="14" fontId="8" fillId="2" borderId="15" xfId="0" applyNumberFormat="1" applyFont="1" applyFill="1" applyBorder="1" applyAlignment="1"/>
    <xf numFmtId="0" fontId="8" fillId="4" borderId="0" xfId="0" applyFont="1" applyFill="1" applyBorder="1"/>
    <xf numFmtId="0" fontId="8" fillId="2" borderId="0" xfId="0" applyFont="1" applyFill="1" applyBorder="1"/>
    <xf numFmtId="0" fontId="8" fillId="2" borderId="15" xfId="0" applyFont="1" applyFill="1" applyBorder="1"/>
    <xf numFmtId="0" fontId="3" fillId="2" borderId="0" xfId="0" applyFont="1" applyFill="1" applyBorder="1"/>
    <xf numFmtId="165" fontId="13" fillId="2" borderId="0" xfId="0" applyNumberFormat="1" applyFont="1" applyFill="1" applyBorder="1" applyAlignment="1" applyProtection="1">
      <alignment horizontal="center" vertical="center" wrapText="1"/>
      <protection locked="0"/>
    </xf>
    <xf numFmtId="166" fontId="8" fillId="4" borderId="0" xfId="1" applyNumberFormat="1" applyFont="1" applyFill="1" applyBorder="1" applyAlignment="1">
      <alignment horizontal="left" vertical="center" wrapText="1"/>
    </xf>
    <xf numFmtId="166" fontId="8" fillId="2" borderId="0" xfId="1" applyNumberFormat="1" applyFont="1" applyFill="1" applyBorder="1" applyAlignment="1">
      <alignment horizontal="left" vertical="center" wrapText="1"/>
    </xf>
    <xf numFmtId="166" fontId="8" fillId="2" borderId="15" xfId="1" applyNumberFormat="1" applyFont="1" applyFill="1" applyBorder="1" applyAlignment="1">
      <alignment horizontal="left" vertical="center" wrapText="1"/>
    </xf>
    <xf numFmtId="0" fontId="1" fillId="2" borderId="0" xfId="0" applyFont="1" applyFill="1" applyBorder="1"/>
    <xf numFmtId="0" fontId="16" fillId="2" borderId="0" xfId="0" applyFont="1" applyFill="1"/>
    <xf numFmtId="0" fontId="17" fillId="2" borderId="14" xfId="0" applyFont="1" applyFill="1" applyBorder="1"/>
    <xf numFmtId="0" fontId="18" fillId="2" borderId="0" xfId="0" applyFont="1" applyFill="1" applyBorder="1"/>
    <xf numFmtId="0" fontId="18" fillId="2" borderId="15" xfId="0" applyFont="1" applyFill="1" applyBorder="1"/>
    <xf numFmtId="0" fontId="9" fillId="2" borderId="19" xfId="0" applyFont="1" applyFill="1" applyBorder="1" applyAlignment="1">
      <alignment vertical="center" wrapText="1"/>
    </xf>
    <xf numFmtId="0" fontId="9" fillId="2" borderId="20"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0" xfId="0" applyFont="1" applyFill="1" applyBorder="1" applyAlignment="1">
      <alignment vertical="center" wrapText="1"/>
    </xf>
    <xf numFmtId="0" fontId="8" fillId="2" borderId="0" xfId="0" applyFont="1" applyFill="1"/>
    <xf numFmtId="0" fontId="8" fillId="2" borderId="14" xfId="0" applyFont="1" applyFill="1" applyBorder="1"/>
    <xf numFmtId="0" fontId="9" fillId="2" borderId="22" xfId="0" applyFont="1" applyFill="1" applyBorder="1" applyAlignment="1">
      <alignment horizontal="center"/>
    </xf>
    <xf numFmtId="0" fontId="9" fillId="2" borderId="23" xfId="0" applyFont="1" applyFill="1" applyBorder="1" applyAlignment="1">
      <alignment horizontal="center"/>
    </xf>
    <xf numFmtId="0" fontId="9" fillId="2" borderId="24" xfId="0" applyFont="1" applyFill="1" applyBorder="1" applyAlignment="1">
      <alignment horizontal="center"/>
    </xf>
    <xf numFmtId="49" fontId="8" fillId="2" borderId="25" xfId="0" applyNumberFormat="1" applyFont="1" applyFill="1" applyBorder="1" applyAlignment="1" applyProtection="1">
      <alignment horizontal="center" vertical="center" wrapText="1"/>
      <protection locked="0"/>
    </xf>
    <xf numFmtId="49" fontId="8" fillId="2" borderId="26" xfId="0" applyNumberFormat="1" applyFont="1" applyFill="1" applyBorder="1" applyAlignment="1" applyProtection="1">
      <alignment horizontal="center" vertical="center" wrapText="1"/>
      <protection locked="0"/>
    </xf>
    <xf numFmtId="49" fontId="8" fillId="2" borderId="23" xfId="0" applyNumberFormat="1" applyFont="1" applyFill="1" applyBorder="1" applyAlignment="1" applyProtection="1">
      <alignment horizontal="center" vertical="center" wrapText="1"/>
      <protection locked="0"/>
    </xf>
    <xf numFmtId="49" fontId="8" fillId="2" borderId="23" xfId="0" applyNumberFormat="1" applyFont="1" applyFill="1" applyBorder="1" applyAlignment="1" applyProtection="1">
      <alignment horizontal="center"/>
      <protection locked="0"/>
    </xf>
    <xf numFmtId="0" fontId="8" fillId="2" borderId="23" xfId="0" applyFont="1" applyFill="1" applyBorder="1" applyAlignment="1">
      <alignment horizontal="left"/>
    </xf>
    <xf numFmtId="167" fontId="8" fillId="2" borderId="24" xfId="2" applyNumberFormat="1" applyFont="1" applyFill="1" applyBorder="1" applyAlignment="1" applyProtection="1">
      <alignment vertical="center"/>
      <protection hidden="1"/>
    </xf>
    <xf numFmtId="49" fontId="8" fillId="2" borderId="27" xfId="0" applyNumberFormat="1" applyFont="1" applyFill="1" applyBorder="1" applyAlignment="1" applyProtection="1">
      <alignment horizontal="center" vertical="center" wrapText="1"/>
      <protection locked="0"/>
    </xf>
    <xf numFmtId="49" fontId="8" fillId="2" borderId="28" xfId="0" applyNumberFormat="1" applyFont="1" applyFill="1" applyBorder="1" applyAlignment="1" applyProtection="1">
      <alignment horizontal="center" vertical="center" wrapText="1"/>
      <protection locked="0"/>
    </xf>
    <xf numFmtId="0" fontId="11" fillId="3" borderId="23" xfId="0" applyFont="1" applyFill="1" applyBorder="1" applyAlignment="1">
      <alignment horizontal="center"/>
    </xf>
    <xf numFmtId="168" fontId="20" fillId="2" borderId="22" xfId="0" applyNumberFormat="1" applyFont="1" applyFill="1" applyBorder="1" applyAlignment="1" applyProtection="1">
      <alignment horizontal="center" vertical="center"/>
      <protection locked="0"/>
    </xf>
    <xf numFmtId="168" fontId="20" fillId="2" borderId="23" xfId="0" applyNumberFormat="1" applyFont="1" applyFill="1" applyBorder="1" applyAlignment="1" applyProtection="1">
      <alignment horizontal="center" vertical="center"/>
      <protection locked="0"/>
    </xf>
    <xf numFmtId="167" fontId="11" fillId="2" borderId="23" xfId="0" applyNumberFormat="1" applyFont="1" applyFill="1" applyBorder="1" applyAlignment="1" applyProtection="1">
      <alignment horizontal="center" vertical="center"/>
      <protection locked="0"/>
    </xf>
    <xf numFmtId="168" fontId="20" fillId="2" borderId="29" xfId="0" applyNumberFormat="1" applyFont="1" applyFill="1" applyBorder="1" applyAlignment="1" applyProtection="1">
      <alignment horizontal="center" vertical="center"/>
      <protection locked="0"/>
    </xf>
    <xf numFmtId="168" fontId="20" fillId="2" borderId="30" xfId="0" applyNumberFormat="1" applyFont="1" applyFill="1" applyBorder="1" applyAlignment="1" applyProtection="1">
      <alignment horizontal="center" vertical="center"/>
      <protection locked="0"/>
    </xf>
    <xf numFmtId="167" fontId="11" fillId="2" borderId="30" xfId="0" applyNumberFormat="1" applyFont="1" applyFill="1" applyBorder="1" applyAlignment="1" applyProtection="1">
      <alignment horizontal="center" vertical="center"/>
      <protection locked="0"/>
    </xf>
    <xf numFmtId="0" fontId="8" fillId="2" borderId="30" xfId="0" applyFont="1" applyFill="1" applyBorder="1" applyAlignment="1">
      <alignment horizontal="left"/>
    </xf>
    <xf numFmtId="167" fontId="8" fillId="2" borderId="31" xfId="2" applyNumberFormat="1" applyFont="1" applyFill="1" applyBorder="1" applyAlignment="1" applyProtection="1">
      <alignment vertical="center"/>
      <protection hidden="1"/>
    </xf>
    <xf numFmtId="0" fontId="9" fillId="3" borderId="32" xfId="0" applyFont="1" applyFill="1" applyBorder="1" applyAlignment="1">
      <alignment horizontal="left" vertical="center"/>
    </xf>
    <xf numFmtId="0" fontId="9" fillId="3" borderId="33" xfId="0" applyFont="1" applyFill="1" applyBorder="1" applyAlignment="1">
      <alignment horizontal="left" vertical="center"/>
    </xf>
    <xf numFmtId="0" fontId="20" fillId="2" borderId="33" xfId="0" applyFont="1" applyFill="1" applyBorder="1" applyAlignment="1">
      <alignment horizontal="left" vertical="center" wrapText="1"/>
    </xf>
    <xf numFmtId="0" fontId="20" fillId="2" borderId="34" xfId="0" applyFont="1" applyFill="1" applyBorder="1" applyAlignment="1">
      <alignment horizontal="left" vertical="center" wrapText="1"/>
    </xf>
    <xf numFmtId="0" fontId="8" fillId="2" borderId="35" xfId="1" applyNumberFormat="1" applyFont="1" applyFill="1" applyBorder="1" applyAlignment="1" applyProtection="1">
      <alignment horizontal="left" vertical="center" wrapText="1"/>
      <protection locked="0"/>
    </xf>
    <xf numFmtId="0" fontId="8" fillId="2" borderId="36" xfId="1" applyNumberFormat="1" applyFont="1" applyFill="1" applyBorder="1" applyAlignment="1" applyProtection="1">
      <alignment horizontal="left" vertical="center" wrapText="1"/>
      <protection locked="0"/>
    </xf>
    <xf numFmtId="0" fontId="8" fillId="2" borderId="37" xfId="1" applyNumberFormat="1" applyFont="1" applyFill="1" applyBorder="1" applyAlignment="1" applyProtection="1">
      <alignment horizontal="left" vertical="center" wrapText="1"/>
      <protection locked="0"/>
    </xf>
    <xf numFmtId="166" fontId="8" fillId="2" borderId="14" xfId="1" applyNumberFormat="1" applyFont="1" applyFill="1" applyBorder="1" applyAlignment="1">
      <alignment horizontal="left" vertical="center" wrapText="1"/>
    </xf>
    <xf numFmtId="0" fontId="21" fillId="2" borderId="0" xfId="0" applyFont="1" applyFill="1" applyAlignment="1">
      <alignment vertical="top"/>
    </xf>
    <xf numFmtId="0" fontId="2" fillId="2" borderId="14" xfId="0" applyFont="1" applyFill="1" applyBorder="1" applyAlignment="1">
      <alignment horizontal="left" vertical="center"/>
    </xf>
    <xf numFmtId="0" fontId="5" fillId="2" borderId="0" xfId="0" applyFont="1" applyFill="1" applyAlignment="1">
      <alignment horizontal="center" vertical="center"/>
    </xf>
    <xf numFmtId="0" fontId="4" fillId="2" borderId="0" xfId="0" applyFont="1" applyFill="1"/>
    <xf numFmtId="0" fontId="9" fillId="2" borderId="0" xfId="0" applyFont="1" applyFill="1"/>
    <xf numFmtId="0" fontId="9" fillId="2" borderId="14" xfId="0" applyFont="1" applyFill="1" applyBorder="1" applyAlignment="1"/>
    <xf numFmtId="0" fontId="9" fillId="2" borderId="0" xfId="0" applyFont="1" applyFill="1" applyBorder="1" applyAlignment="1"/>
    <xf numFmtId="0" fontId="9" fillId="2" borderId="15" xfId="0" applyFont="1" applyFill="1" applyBorder="1" applyAlignment="1"/>
    <xf numFmtId="0" fontId="9" fillId="2" borderId="38" xfId="0" applyFont="1" applyFill="1" applyBorder="1"/>
    <xf numFmtId="0" fontId="9" fillId="2" borderId="39" xfId="0" applyFont="1" applyFill="1" applyBorder="1"/>
    <xf numFmtId="0" fontId="9" fillId="2" borderId="40" xfId="0" applyFont="1" applyFill="1" applyBorder="1"/>
    <xf numFmtId="0" fontId="9" fillId="2" borderId="41" xfId="0" applyFont="1" applyFill="1" applyBorder="1"/>
    <xf numFmtId="0" fontId="4" fillId="2" borderId="41" xfId="0" applyFont="1" applyFill="1" applyBorder="1"/>
    <xf numFmtId="0" fontId="9" fillId="2" borderId="42" xfId="0" applyFont="1" applyFill="1" applyBorder="1"/>
    <xf numFmtId="0" fontId="5" fillId="2" borderId="0" xfId="0" applyFont="1" applyFill="1"/>
    <xf numFmtId="0" fontId="8" fillId="2" borderId="43" xfId="1" applyNumberFormat="1" applyFont="1" applyFill="1" applyBorder="1" applyAlignment="1" applyProtection="1">
      <alignment horizontal="left" vertical="center" wrapText="1"/>
      <protection locked="0"/>
    </xf>
    <xf numFmtId="0" fontId="8" fillId="2" borderId="44" xfId="1" applyNumberFormat="1" applyFont="1" applyFill="1" applyBorder="1" applyAlignment="1" applyProtection="1">
      <alignment horizontal="left" vertical="center" wrapText="1"/>
      <protection locked="0"/>
    </xf>
    <xf numFmtId="0" fontId="8" fillId="2" borderId="45" xfId="1" applyNumberFormat="1" applyFont="1" applyFill="1" applyBorder="1" applyAlignment="1" applyProtection="1">
      <alignment horizontal="left" vertical="center" wrapText="1"/>
      <protection locked="0"/>
    </xf>
    <xf numFmtId="0" fontId="5" fillId="2" borderId="0" xfId="0" applyFont="1" applyFill="1" applyAlignment="1">
      <alignment vertical="center"/>
    </xf>
    <xf numFmtId="166" fontId="8" fillId="2" borderId="14" xfId="1" applyNumberFormat="1" applyFont="1" applyFill="1" applyBorder="1" applyAlignment="1">
      <alignment horizontal="center" vertical="center"/>
    </xf>
    <xf numFmtId="166" fontId="8" fillId="2" borderId="0" xfId="1" applyNumberFormat="1" applyFont="1" applyFill="1" applyBorder="1" applyAlignment="1">
      <alignment horizontal="center" vertical="center"/>
    </xf>
    <xf numFmtId="166" fontId="8" fillId="2" borderId="15" xfId="1" applyNumberFormat="1" applyFont="1" applyFill="1" applyBorder="1" applyAlignment="1">
      <alignment horizontal="center" vertical="center"/>
    </xf>
    <xf numFmtId="0" fontId="9" fillId="2" borderId="14" xfId="0" applyFont="1" applyFill="1" applyBorder="1" applyAlignment="1">
      <alignment horizontal="left" wrapText="1"/>
    </xf>
    <xf numFmtId="0" fontId="9" fillId="2" borderId="0" xfId="0" applyFont="1" applyFill="1" applyBorder="1" applyAlignment="1">
      <alignment horizontal="left" wrapText="1"/>
    </xf>
    <xf numFmtId="0" fontId="8" fillId="2" borderId="15" xfId="0" applyFont="1" applyFill="1" applyBorder="1" applyAlignment="1">
      <alignment wrapText="1"/>
    </xf>
    <xf numFmtId="0" fontId="18" fillId="2" borderId="14" xfId="0" applyFont="1" applyFill="1" applyBorder="1"/>
    <xf numFmtId="0" fontId="11" fillId="2" borderId="14" xfId="0" applyFont="1" applyFill="1" applyBorder="1"/>
    <xf numFmtId="0" fontId="9" fillId="2" borderId="0" xfId="0" applyFont="1" applyFill="1" applyAlignment="1">
      <alignment vertical="top"/>
    </xf>
    <xf numFmtId="0" fontId="9" fillId="2" borderId="14" xfId="0" applyFont="1" applyFill="1" applyBorder="1" applyAlignment="1">
      <alignment vertical="center"/>
    </xf>
    <xf numFmtId="0" fontId="9" fillId="2" borderId="14"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 fillId="2" borderId="15" xfId="0" applyFont="1" applyFill="1" applyBorder="1"/>
    <xf numFmtId="0" fontId="22" fillId="2" borderId="14" xfId="0" applyFont="1" applyFill="1" applyBorder="1" applyAlignment="1">
      <alignment horizontal="left" vertical="top" wrapText="1"/>
    </xf>
    <xf numFmtId="0" fontId="22" fillId="2" borderId="0" xfId="0" applyFont="1" applyFill="1" applyBorder="1" applyAlignment="1">
      <alignment horizontal="left" vertical="top" wrapText="1"/>
    </xf>
    <xf numFmtId="0" fontId="22" fillId="2" borderId="15" xfId="0" applyFont="1" applyFill="1" applyBorder="1" applyAlignment="1">
      <alignment horizontal="left" vertical="top" wrapText="1"/>
    </xf>
    <xf numFmtId="166" fontId="8" fillId="2" borderId="46" xfId="1" applyNumberFormat="1" applyFont="1" applyFill="1" applyBorder="1" applyAlignment="1" applyProtection="1">
      <alignment horizontal="left" vertical="center" wrapText="1"/>
      <protection locked="0"/>
    </xf>
    <xf numFmtId="166" fontId="8" fillId="2" borderId="47" xfId="1" applyNumberFormat="1" applyFont="1" applyFill="1" applyBorder="1" applyAlignment="1" applyProtection="1">
      <alignment horizontal="left" vertical="center" wrapText="1"/>
      <protection locked="0"/>
    </xf>
    <xf numFmtId="166" fontId="8" fillId="2" borderId="48" xfId="1" applyNumberFormat="1" applyFont="1" applyFill="1" applyBorder="1" applyAlignment="1" applyProtection="1">
      <alignment horizontal="left" vertical="center" wrapText="1"/>
      <protection locked="0"/>
    </xf>
    <xf numFmtId="0" fontId="8" fillId="2" borderId="14" xfId="0" applyFont="1" applyFill="1" applyBorder="1" applyAlignment="1">
      <alignment horizontal="left" vertical="top" wrapText="1"/>
    </xf>
    <xf numFmtId="0" fontId="8" fillId="2" borderId="0" xfId="0" applyFont="1" applyFill="1" applyBorder="1" applyAlignment="1">
      <alignment horizontal="left" vertical="top" wrapText="1"/>
    </xf>
    <xf numFmtId="0" fontId="8" fillId="2" borderId="15" xfId="0" applyFont="1" applyFill="1" applyBorder="1" applyAlignment="1">
      <alignment horizontal="left" vertical="top" wrapText="1"/>
    </xf>
    <xf numFmtId="0" fontId="9" fillId="2" borderId="15" xfId="0" applyFont="1" applyFill="1" applyBorder="1" applyAlignment="1">
      <alignment horizontal="left" vertical="center" wrapText="1"/>
    </xf>
    <xf numFmtId="0" fontId="8" fillId="2" borderId="46" xfId="1" applyNumberFormat="1" applyFont="1" applyFill="1" applyBorder="1" applyAlignment="1" applyProtection="1">
      <alignment horizontal="left" vertical="center" wrapText="1"/>
      <protection locked="0"/>
    </xf>
    <xf numFmtId="0" fontId="8" fillId="2" borderId="47" xfId="1" applyNumberFormat="1" applyFont="1" applyFill="1" applyBorder="1" applyAlignment="1" applyProtection="1">
      <alignment horizontal="left" vertical="center" wrapText="1"/>
      <protection locked="0"/>
    </xf>
    <xf numFmtId="0" fontId="8" fillId="2" borderId="48" xfId="1" applyNumberFormat="1" applyFont="1" applyFill="1" applyBorder="1" applyAlignment="1" applyProtection="1">
      <alignment horizontal="left" vertical="center" wrapText="1"/>
      <protection locked="0"/>
    </xf>
    <xf numFmtId="49" fontId="8" fillId="2" borderId="46" xfId="1" applyNumberFormat="1" applyFont="1" applyFill="1" applyBorder="1" applyAlignment="1" applyProtection="1">
      <alignment horizontal="left" vertical="center" wrapText="1"/>
      <protection locked="0"/>
    </xf>
    <xf numFmtId="49" fontId="8" fillId="2" borderId="47" xfId="1" applyNumberFormat="1" applyFont="1" applyFill="1" applyBorder="1" applyAlignment="1" applyProtection="1">
      <alignment horizontal="left" vertical="center" wrapText="1"/>
      <protection locked="0"/>
    </xf>
    <xf numFmtId="49" fontId="8" fillId="2" borderId="48" xfId="1" applyNumberFormat="1" applyFont="1" applyFill="1" applyBorder="1" applyAlignment="1" applyProtection="1">
      <alignment horizontal="left" vertical="center" wrapText="1"/>
      <protection locked="0"/>
    </xf>
    <xf numFmtId="0" fontId="1" fillId="2" borderId="49" xfId="0" applyFont="1" applyFill="1" applyBorder="1" applyAlignment="1">
      <alignment vertical="center" wrapText="1"/>
    </xf>
    <xf numFmtId="0" fontId="8" fillId="2" borderId="0" xfId="0" applyFont="1" applyFill="1" applyAlignment="1">
      <alignment horizontal="right" vertical="top"/>
    </xf>
    <xf numFmtId="0" fontId="9" fillId="2" borderId="46" xfId="0" applyFont="1" applyFill="1" applyBorder="1" applyAlignment="1" applyProtection="1">
      <alignment horizontal="center" vertical="center" wrapText="1"/>
      <protection locked="0"/>
    </xf>
    <xf numFmtId="0" fontId="9" fillId="2" borderId="50" xfId="0" applyFont="1" applyFill="1" applyBorder="1" applyAlignment="1" applyProtection="1">
      <alignment horizontal="center" vertical="center" wrapText="1"/>
      <protection locked="0"/>
    </xf>
    <xf numFmtId="0" fontId="20" fillId="2" borderId="47" xfId="0" applyFont="1" applyFill="1" applyBorder="1" applyAlignment="1" applyProtection="1">
      <alignment horizontal="left" vertical="center" wrapText="1"/>
      <protection locked="0"/>
    </xf>
    <xf numFmtId="0" fontId="20" fillId="2" borderId="48" xfId="0" applyFont="1" applyFill="1" applyBorder="1" applyAlignment="1" applyProtection="1">
      <alignment horizontal="left" vertical="center" wrapText="1"/>
      <protection locked="0"/>
    </xf>
    <xf numFmtId="0" fontId="1" fillId="2" borderId="14" xfId="0" applyFont="1" applyFill="1" applyBorder="1"/>
    <xf numFmtId="0" fontId="2" fillId="2" borderId="14" xfId="0" applyFont="1" applyFill="1" applyBorder="1"/>
    <xf numFmtId="0" fontId="8" fillId="2" borderId="14" xfId="0" applyFont="1" applyFill="1" applyBorder="1" applyAlignment="1">
      <alignment horizontal="left" wrapText="1"/>
    </xf>
    <xf numFmtId="0" fontId="9" fillId="2" borderId="23" xfId="0" applyFont="1" applyFill="1" applyBorder="1" applyAlignment="1">
      <alignment horizontal="left" vertical="center"/>
    </xf>
    <xf numFmtId="0" fontId="8" fillId="2" borderId="23" xfId="0" applyFont="1" applyFill="1" applyBorder="1" applyAlignment="1" applyProtection="1">
      <alignment horizontal="left" vertical="top" wrapText="1"/>
      <protection locked="0"/>
    </xf>
    <xf numFmtId="0" fontId="8" fillId="2" borderId="24" xfId="0" applyFont="1" applyFill="1" applyBorder="1" applyAlignment="1" applyProtection="1">
      <alignment horizontal="left" vertical="top" wrapText="1"/>
      <protection locked="0"/>
    </xf>
    <xf numFmtId="0" fontId="9" fillId="2" borderId="15" xfId="0" applyFont="1" applyFill="1" applyBorder="1" applyAlignment="1">
      <alignment horizontal="left" wrapText="1"/>
    </xf>
    <xf numFmtId="0" fontId="21" fillId="2" borderId="0" xfId="0" applyFont="1" applyFill="1"/>
    <xf numFmtId="0" fontId="8" fillId="2" borderId="0" xfId="0" applyFont="1" applyFill="1" applyBorder="1" applyAlignment="1">
      <alignment horizontal="left" wrapText="1"/>
    </xf>
    <xf numFmtId="0" fontId="8" fillId="2" borderId="15" xfId="0" applyFont="1" applyFill="1" applyBorder="1" applyAlignment="1">
      <alignment horizontal="left" wrapText="1"/>
    </xf>
    <xf numFmtId="0" fontId="23" fillId="2" borderId="14"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15" xfId="0" applyFont="1" applyFill="1" applyBorder="1" applyAlignment="1">
      <alignment horizontal="left" vertical="top" wrapText="1"/>
    </xf>
    <xf numFmtId="0" fontId="2" fillId="2" borderId="14" xfId="0" applyFont="1" applyFill="1" applyBorder="1" applyAlignment="1"/>
    <xf numFmtId="0" fontId="2" fillId="2" borderId="0" xfId="0" applyFont="1" applyFill="1" applyBorder="1" applyAlignment="1"/>
    <xf numFmtId="0" fontId="2" fillId="2" borderId="15" xfId="0" applyFont="1" applyFill="1" applyBorder="1" applyAlignment="1"/>
    <xf numFmtId="0" fontId="9" fillId="2" borderId="22" xfId="0" applyFont="1" applyFill="1" applyBorder="1" applyAlignment="1">
      <alignment horizontal="left" wrapText="1"/>
    </xf>
    <xf numFmtId="0" fontId="9" fillId="2" borderId="23" xfId="0" applyFont="1" applyFill="1" applyBorder="1" applyAlignment="1">
      <alignment horizontal="left" wrapText="1"/>
    </xf>
    <xf numFmtId="0" fontId="9" fillId="3" borderId="23" xfId="0" applyFont="1" applyFill="1" applyBorder="1" applyAlignment="1">
      <alignment horizontal="center"/>
    </xf>
    <xf numFmtId="0" fontId="9" fillId="2" borderId="23" xfId="0" applyFont="1" applyFill="1" applyBorder="1" applyAlignment="1">
      <alignment horizontal="center"/>
    </xf>
    <xf numFmtId="0" fontId="9" fillId="2" borderId="24" xfId="0" applyFont="1" applyFill="1" applyBorder="1" applyAlignment="1">
      <alignment horizontal="center"/>
    </xf>
    <xf numFmtId="0" fontId="8" fillId="2" borderId="22" xfId="0" applyFont="1" applyFill="1" applyBorder="1" applyAlignment="1">
      <alignment horizontal="left" wrapText="1"/>
    </xf>
    <xf numFmtId="0" fontId="8" fillId="2" borderId="23" xfId="0" applyFont="1" applyFill="1" applyBorder="1" applyAlignment="1">
      <alignment horizontal="left" wrapText="1"/>
    </xf>
    <xf numFmtId="166" fontId="8" fillId="2" borderId="23" xfId="1" applyNumberFormat="1" applyFont="1" applyFill="1" applyBorder="1"/>
    <xf numFmtId="166" fontId="9" fillId="2" borderId="24" xfId="1" applyNumberFormat="1" applyFont="1" applyFill="1" applyBorder="1" applyAlignment="1">
      <alignment horizontal="center"/>
    </xf>
    <xf numFmtId="0" fontId="8" fillId="2" borderId="46" xfId="0" applyFont="1" applyFill="1" applyBorder="1" applyAlignment="1">
      <alignment horizontal="left" wrapText="1"/>
    </xf>
    <xf numFmtId="0" fontId="8" fillId="2" borderId="50" xfId="0" applyFont="1" applyFill="1" applyBorder="1" applyAlignment="1">
      <alignment horizontal="left" wrapText="1"/>
    </xf>
    <xf numFmtId="166" fontId="8" fillId="3" borderId="23" xfId="1" applyNumberFormat="1" applyFont="1" applyFill="1" applyBorder="1"/>
    <xf numFmtId="0" fontId="3" fillId="2" borderId="46" xfId="0" applyFont="1" applyFill="1" applyBorder="1" applyAlignment="1">
      <alignment horizontal="left" vertical="center" wrapText="1" indent="3"/>
    </xf>
    <xf numFmtId="0" fontId="3" fillId="2" borderId="50" xfId="0" applyFont="1" applyFill="1" applyBorder="1" applyAlignment="1">
      <alignment horizontal="left" vertical="center" wrapText="1" indent="3"/>
    </xf>
    <xf numFmtId="166" fontId="8" fillId="2" borderId="23" xfId="1" applyNumberFormat="1" applyFont="1" applyFill="1" applyBorder="1" applyAlignment="1">
      <alignment vertical="center"/>
    </xf>
    <xf numFmtId="0" fontId="21" fillId="2" borderId="46" xfId="0" applyFont="1" applyFill="1" applyBorder="1" applyAlignment="1">
      <alignment horizontal="left" vertical="center" wrapText="1" indent="3"/>
    </xf>
    <xf numFmtId="0" fontId="21" fillId="2" borderId="50" xfId="0" applyFont="1" applyFill="1" applyBorder="1" applyAlignment="1">
      <alignment horizontal="left" vertical="center" wrapText="1" indent="3"/>
    </xf>
    <xf numFmtId="166" fontId="21" fillId="2" borderId="51" xfId="1" applyNumberFormat="1" applyFont="1" applyFill="1" applyBorder="1" applyAlignment="1">
      <alignment vertical="center"/>
    </xf>
    <xf numFmtId="166" fontId="8" fillId="2" borderId="47" xfId="1" applyNumberFormat="1" applyFont="1" applyFill="1" applyBorder="1" applyAlignment="1">
      <alignment vertical="center"/>
    </xf>
    <xf numFmtId="166" fontId="9" fillId="2" borderId="48" xfId="1" applyNumberFormat="1" applyFont="1" applyFill="1" applyBorder="1" applyAlignment="1">
      <alignment horizontal="center"/>
    </xf>
    <xf numFmtId="166" fontId="8" fillId="2" borderId="51" xfId="1" applyNumberFormat="1" applyFont="1" applyFill="1" applyBorder="1" applyAlignment="1"/>
    <xf numFmtId="166" fontId="8" fillId="2" borderId="47" xfId="1" applyNumberFormat="1" applyFont="1" applyFill="1" applyBorder="1" applyAlignment="1"/>
    <xf numFmtId="166" fontId="8" fillId="2" borderId="48" xfId="1" applyNumberFormat="1" applyFont="1" applyFill="1" applyBorder="1" applyAlignment="1"/>
    <xf numFmtId="166" fontId="8" fillId="2" borderId="23" xfId="1" applyNumberFormat="1" applyFont="1" applyFill="1" applyBorder="1" applyProtection="1">
      <protection locked="0"/>
    </xf>
    <xf numFmtId="166" fontId="8" fillId="2" borderId="46" xfId="1" applyNumberFormat="1" applyFont="1" applyFill="1" applyBorder="1" applyAlignment="1">
      <alignment horizontal="left"/>
    </xf>
    <xf numFmtId="166" fontId="8" fillId="2" borderId="50" xfId="1" applyNumberFormat="1" applyFont="1" applyFill="1" applyBorder="1" applyAlignment="1">
      <alignment horizontal="left"/>
    </xf>
    <xf numFmtId="166" fontId="9" fillId="2" borderId="52" xfId="1" applyNumberFormat="1" applyFont="1" applyFill="1" applyBorder="1" applyAlignment="1">
      <alignment horizontal="left"/>
    </xf>
    <xf numFmtId="166" fontId="9" fillId="2" borderId="53" xfId="1" applyNumberFormat="1" applyFont="1" applyFill="1" applyBorder="1" applyAlignment="1">
      <alignment horizontal="left"/>
    </xf>
    <xf numFmtId="166" fontId="9" fillId="2" borderId="53" xfId="1" applyNumberFormat="1" applyFont="1" applyFill="1" applyBorder="1"/>
    <xf numFmtId="166" fontId="9" fillId="2" borderId="54" xfId="1" applyNumberFormat="1" applyFont="1" applyFill="1" applyBorder="1"/>
    <xf numFmtId="9" fontId="4" fillId="2" borderId="0" xfId="0" applyNumberFormat="1" applyFont="1" applyFill="1"/>
    <xf numFmtId="0" fontId="22" fillId="2" borderId="14" xfId="0" applyFont="1" applyFill="1" applyBorder="1" applyAlignment="1">
      <alignment vertical="top"/>
    </xf>
    <xf numFmtId="0" fontId="9" fillId="2" borderId="14"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5" xfId="0" applyFont="1" applyFill="1" applyBorder="1" applyAlignment="1">
      <alignment horizontal="left" vertical="top" wrapText="1"/>
    </xf>
    <xf numFmtId="43" fontId="8" fillId="2" borderId="51" xfId="2" applyNumberFormat="1" applyFont="1" applyFill="1" applyBorder="1" applyAlignment="1" applyProtection="1">
      <alignment horizontal="center"/>
      <protection locked="0"/>
    </xf>
    <xf numFmtId="43" fontId="8" fillId="2" borderId="50" xfId="2" applyNumberFormat="1" applyFont="1" applyFill="1" applyBorder="1" applyAlignment="1" applyProtection="1">
      <alignment horizontal="center"/>
      <protection locked="0"/>
    </xf>
    <xf numFmtId="0" fontId="9" fillId="2" borderId="22" xfId="0" applyFont="1" applyFill="1" applyBorder="1" applyAlignment="1">
      <alignment horizontal="left"/>
    </xf>
    <xf numFmtId="0" fontId="9" fillId="2" borderId="23" xfId="0" applyFont="1" applyFill="1" applyBorder="1" applyAlignment="1">
      <alignment horizontal="left"/>
    </xf>
    <xf numFmtId="0" fontId="9" fillId="2" borderId="30" xfId="0" applyFont="1" applyFill="1" applyBorder="1" applyAlignment="1">
      <alignment horizontal="center"/>
    </xf>
    <xf numFmtId="166" fontId="8" fillId="2" borderId="22" xfId="1" applyNumberFormat="1" applyFont="1" applyFill="1" applyBorder="1" applyAlignment="1">
      <alignment horizontal="left"/>
    </xf>
    <xf numFmtId="166" fontId="8" fillId="2" borderId="23" xfId="1" applyNumberFormat="1" applyFont="1" applyFill="1" applyBorder="1" applyAlignment="1">
      <alignment horizontal="left"/>
    </xf>
    <xf numFmtId="166" fontId="9" fillId="2" borderId="23" xfId="1" applyNumberFormat="1" applyFont="1" applyFill="1" applyBorder="1" applyAlignment="1">
      <alignment horizontal="center"/>
    </xf>
    <xf numFmtId="10" fontId="9" fillId="2" borderId="55" xfId="3" applyNumberFormat="1" applyFont="1" applyFill="1" applyBorder="1" applyAlignment="1">
      <alignment horizontal="center"/>
    </xf>
    <xf numFmtId="10" fontId="9" fillId="2" borderId="56" xfId="3" applyNumberFormat="1" applyFont="1" applyFill="1" applyBorder="1" applyAlignment="1">
      <alignment horizontal="center"/>
    </xf>
    <xf numFmtId="166" fontId="8" fillId="2" borderId="44" xfId="1" applyNumberFormat="1" applyFont="1" applyFill="1" applyBorder="1"/>
    <xf numFmtId="166" fontId="8" fillId="2" borderId="22" xfId="1" applyNumberFormat="1" applyFont="1" applyFill="1" applyBorder="1" applyAlignment="1">
      <alignment horizontal="left" wrapText="1"/>
    </xf>
    <xf numFmtId="166" fontId="8" fillId="2" borderId="23" xfId="1" applyNumberFormat="1" applyFont="1" applyFill="1" applyBorder="1" applyAlignment="1">
      <alignment horizontal="left" wrapText="1"/>
    </xf>
    <xf numFmtId="166" fontId="8" fillId="2" borderId="23" xfId="1" applyNumberFormat="1" applyFont="1" applyFill="1" applyBorder="1" applyAlignment="1" applyProtection="1">
      <protection locked="0"/>
    </xf>
    <xf numFmtId="166" fontId="8" fillId="2" borderId="23" xfId="1" applyNumberFormat="1" applyFont="1" applyFill="1" applyBorder="1" applyAlignment="1"/>
    <xf numFmtId="166" fontId="8" fillId="2" borderId="24" xfId="1" applyNumberFormat="1" applyFont="1" applyFill="1" applyBorder="1" applyAlignment="1"/>
    <xf numFmtId="0" fontId="9" fillId="2" borderId="31" xfId="0" applyFont="1" applyFill="1" applyBorder="1" applyAlignment="1">
      <alignment horizontal="center"/>
    </xf>
    <xf numFmtId="0" fontId="8" fillId="2" borderId="22" xfId="0" applyFont="1" applyFill="1" applyBorder="1" applyAlignment="1">
      <alignment horizontal="left"/>
    </xf>
    <xf numFmtId="0" fontId="8" fillId="2" borderId="23" xfId="0" applyFont="1" applyFill="1" applyBorder="1" applyAlignment="1">
      <alignment horizontal="left"/>
    </xf>
    <xf numFmtId="166" fontId="8" fillId="2" borderId="23" xfId="1" applyNumberFormat="1" applyFont="1" applyFill="1" applyBorder="1" applyAlignment="1" applyProtection="1">
      <alignment vertical="center"/>
      <protection locked="0"/>
    </xf>
    <xf numFmtId="0" fontId="9" fillId="2" borderId="52" xfId="0" applyFont="1" applyFill="1" applyBorder="1" applyAlignment="1">
      <alignment horizontal="left"/>
    </xf>
    <xf numFmtId="0" fontId="9" fillId="2" borderId="53" xfId="0" applyFont="1" applyFill="1" applyBorder="1" applyAlignment="1">
      <alignment horizontal="left"/>
    </xf>
    <xf numFmtId="0" fontId="24" fillId="2" borderId="14" xfId="0" applyFont="1" applyFill="1" applyBorder="1" applyAlignment="1">
      <alignment vertical="center"/>
    </xf>
    <xf numFmtId="0" fontId="9" fillId="2" borderId="0" xfId="0" applyFont="1" applyFill="1" applyBorder="1"/>
    <xf numFmtId="0" fontId="9" fillId="2" borderId="15" xfId="0" applyFont="1" applyFill="1" applyBorder="1"/>
    <xf numFmtId="9" fontId="8" fillId="2" borderId="0" xfId="0" applyNumberFormat="1" applyFont="1" applyFill="1" applyBorder="1"/>
    <xf numFmtId="43" fontId="1" fillId="2" borderId="0" xfId="0" applyNumberFormat="1" applyFont="1" applyFill="1" applyBorder="1"/>
    <xf numFmtId="43" fontId="8" fillId="2" borderId="0" xfId="0" applyNumberFormat="1" applyFont="1" applyFill="1" applyBorder="1"/>
    <xf numFmtId="166" fontId="8" fillId="2" borderId="15" xfId="0" applyNumberFormat="1" applyFont="1" applyFill="1" applyBorder="1"/>
    <xf numFmtId="0" fontId="23" fillId="3" borderId="14" xfId="0" applyFont="1" applyFill="1" applyBorder="1" applyAlignment="1">
      <alignment horizontal="right"/>
    </xf>
    <xf numFmtId="0" fontId="23" fillId="3" borderId="0" xfId="0" applyFont="1" applyFill="1" applyBorder="1"/>
    <xf numFmtId="43" fontId="23" fillId="3" borderId="0" xfId="0" applyNumberFormat="1" applyFont="1" applyFill="1" applyBorder="1"/>
    <xf numFmtId="0" fontId="23" fillId="2" borderId="0" xfId="0" applyFont="1" applyFill="1" applyBorder="1"/>
    <xf numFmtId="0" fontId="23" fillId="5" borderId="57" xfId="0" applyFont="1" applyFill="1" applyBorder="1" applyAlignment="1">
      <alignment horizontal="right"/>
    </xf>
    <xf numFmtId="0" fontId="23" fillId="5" borderId="58" xfId="0" applyFont="1" applyFill="1" applyBorder="1"/>
    <xf numFmtId="43" fontId="23" fillId="5" borderId="58" xfId="0" applyNumberFormat="1" applyFont="1" applyFill="1" applyBorder="1"/>
    <xf numFmtId="0" fontId="23" fillId="2" borderId="58" xfId="0" applyFont="1" applyFill="1" applyBorder="1"/>
    <xf numFmtId="166" fontId="8" fillId="2" borderId="59" xfId="0" applyNumberFormat="1" applyFont="1" applyFill="1" applyBorder="1"/>
    <xf numFmtId="0" fontId="25" fillId="2" borderId="0" xfId="0" applyFont="1" applyFill="1"/>
  </cellXfs>
  <cellStyles count="9">
    <cellStyle name="Comma" xfId="1" builtinId="3"/>
    <cellStyle name="Currency" xfId="2" builtinId="4"/>
    <cellStyle name="Currency 2" xfId="4"/>
    <cellStyle name="Currency 2 2" xfId="5"/>
    <cellStyle name="Hyperlink 2" xfId="6"/>
    <cellStyle name="Normal" xfId="0" builtinId="0"/>
    <cellStyle name="Normal 2" xfId="7"/>
    <cellStyle name="Normal 2 2" xfId="8"/>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7"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fmlaLink="$X$106" lockText="1"/>
</file>

<file path=xl/ctrlProps/ctrlProp3.xml><?xml version="1.0" encoding="utf-8"?>
<formControlPr xmlns="http://schemas.microsoft.com/office/spreadsheetml/2009/9/main" objectType="CheckBox" fmlaLink="$X$31" lockText="1"/>
</file>

<file path=xl/ctrlProps/ctrlProp4.xml><?xml version="1.0" encoding="utf-8"?>
<formControlPr xmlns="http://schemas.microsoft.com/office/spreadsheetml/2009/9/main" objectType="CheckBox" fmlaLink="$X$32" lockText="1"/>
</file>

<file path=xl/ctrlProps/ctrlProp5.xml><?xml version="1.0" encoding="utf-8"?>
<formControlPr xmlns="http://schemas.microsoft.com/office/spreadsheetml/2009/9/main" objectType="CheckBox" checked="Checked" fmlaLink="$X$33" lockText="1"/>
</file>

<file path=xl/ctrlProps/ctrlProp6.xml><?xml version="1.0" encoding="utf-8"?>
<formControlPr xmlns="http://schemas.microsoft.com/office/spreadsheetml/2009/9/main" objectType="CheckBox"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22</xdr:row>
          <xdr:rowOff>0</xdr:rowOff>
        </xdr:from>
        <xdr:to>
          <xdr:col>8</xdr:col>
          <xdr:colOff>15417</xdr:colOff>
          <xdr:row>35</xdr:row>
          <xdr:rowOff>165434</xdr:rowOff>
        </xdr:to>
        <xdr:grpSp>
          <xdr:nvGrpSpPr>
            <xdr:cNvPr id="2" name="Group 1"/>
            <xdr:cNvGrpSpPr/>
          </xdr:nvGrpSpPr>
          <xdr:grpSpPr>
            <a:xfrm>
              <a:off x="6618305" y="4829735"/>
              <a:ext cx="3549641" cy="165434"/>
              <a:chOff x="5533125" y="9125409"/>
              <a:chExt cx="2403105" cy="204051"/>
            </a:xfrm>
          </xdr:grpSpPr>
          <xdr:sp macro="" textlink="">
            <xdr:nvSpPr>
              <xdr:cNvPr id="1025" name="Check Box 1" hidden="1">
                <a:extLst>
                  <a:ext uri="{63B3BB69-23CF-44E3-9099-C40C66FF867C}">
                    <a14:compatExt spid="_x0000_s1025"/>
                  </a:ext>
                </a:extLst>
              </xdr:cNvPr>
              <xdr:cNvSpPr/>
            </xdr:nvSpPr>
            <xdr:spPr>
              <a:xfrm>
                <a:off x="6831174" y="9125423"/>
                <a:ext cx="1105056" cy="204037"/>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a:xfrm>
                <a:off x="5533125" y="9125409"/>
                <a:ext cx="1097167" cy="200328"/>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22</xdr:row>
          <xdr:rowOff>0</xdr:rowOff>
        </xdr:from>
        <xdr:to>
          <xdr:col>9</xdr:col>
          <xdr:colOff>137907</xdr:colOff>
          <xdr:row>22</xdr:row>
          <xdr:rowOff>0</xdr:rowOff>
        </xdr:to>
        <xdr:grpSp>
          <xdr:nvGrpSpPr>
            <xdr:cNvPr id="5" name="Group 4"/>
            <xdr:cNvGrpSpPr/>
          </xdr:nvGrpSpPr>
          <xdr:grpSpPr>
            <a:xfrm>
              <a:off x="5088031" y="4829735"/>
              <a:ext cx="6748817" cy="0"/>
              <a:chOff x="5401861" y="0"/>
              <a:chExt cx="3798488" cy="4829735"/>
            </a:xfrm>
          </xdr:grpSpPr>
          <xdr:sp macro="" textlink="">
            <xdr:nvSpPr>
              <xdr:cNvPr id="1027" name="Check Box 3" hidden="1">
                <a:extLst>
                  <a:ext uri="{63B3BB69-23CF-44E3-9099-C40C66FF867C}">
                    <a14:compatExt spid="_x0000_s1027"/>
                  </a:ext>
                </a:extLst>
              </xdr:cNvPr>
              <xdr:cNvSpPr/>
            </xdr:nvSpPr>
            <xdr:spPr>
              <a:xfrm>
                <a:off x="5401861" y="4829735"/>
                <a:ext cx="1484658"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a:xfrm>
                <a:off x="7715691" y="4829735"/>
                <a:ext cx="1484658"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a:xfrm>
                <a:off x="7631182" y="0"/>
                <a:ext cx="1485073"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4983256" y="4829735"/>
              <a:ext cx="6892578" cy="0"/>
              <a:chOff x="5290813" y="0"/>
              <a:chExt cx="6275300" cy="4829735"/>
            </a:xfrm>
          </xdr:grpSpPr>
          <xdr:sp macro="" textlink="">
            <xdr:nvSpPr>
              <xdr:cNvPr id="1030" name="Check Box 6" hidden="1">
                <a:extLst>
                  <a:ext uri="{63B3BB69-23CF-44E3-9099-C40C66FF867C}">
                    <a14:compatExt spid="_x0000_s1030"/>
                  </a:ext>
                </a:extLst>
              </xdr:cNvPr>
              <xdr:cNvSpPr/>
            </xdr:nvSpPr>
            <xdr:spPr>
              <a:xfrm>
                <a:off x="5292775" y="4829735"/>
                <a:ext cx="1501994"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a:xfrm>
                <a:off x="5302301" y="4829735"/>
                <a:ext cx="1482944"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a:xfrm>
                <a:off x="5290813" y="4829735"/>
                <a:ext cx="1492469"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a:xfrm>
                <a:off x="7668719" y="4829735"/>
                <a:ext cx="1489513"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a:xfrm>
                <a:off x="10055446" y="4829735"/>
                <a:ext cx="1502979"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a:xfrm>
                <a:off x="5290813" y="4829735"/>
                <a:ext cx="1492469"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a:xfrm>
                <a:off x="10063134" y="4829735"/>
                <a:ext cx="1502979"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a:xfrm>
                <a:off x="10057328" y="4829735"/>
                <a:ext cx="1493454"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a:xfrm>
                <a:off x="7684053" y="4829735"/>
                <a:ext cx="1479988"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a:xfrm>
                <a:off x="7676884" y="4829735"/>
                <a:ext cx="1480308"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a:xfrm>
                <a:off x="5949418" y="0"/>
                <a:ext cx="1497677"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0</xdr:rowOff>
        </xdr:from>
        <xdr:to>
          <xdr:col>8</xdr:col>
          <xdr:colOff>721658</xdr:colOff>
          <xdr:row>38</xdr:row>
          <xdr:rowOff>0</xdr:rowOff>
        </xdr:to>
        <xdr:grpSp>
          <xdr:nvGrpSpPr>
            <xdr:cNvPr id="21" name="Group 20"/>
            <xdr:cNvGrpSpPr/>
          </xdr:nvGrpSpPr>
          <xdr:grpSpPr>
            <a:xfrm>
              <a:off x="6381009" y="5356412"/>
              <a:ext cx="4493178" cy="0"/>
              <a:chOff x="6657586" y="0"/>
              <a:chExt cx="1997833" cy="5356412"/>
            </a:xfrm>
          </xdr:grpSpPr>
          <xdr:sp macro="" textlink="">
            <xdr:nvSpPr>
              <xdr:cNvPr id="1041" name="Check Box 17" hidden="1">
                <a:extLst>
                  <a:ext uri="{63B3BB69-23CF-44E3-9099-C40C66FF867C}">
                    <a14:compatExt spid="_x0000_s1041"/>
                  </a:ext>
                </a:extLst>
              </xdr:cNvPr>
              <xdr:cNvSpPr/>
            </xdr:nvSpPr>
            <xdr:spPr>
              <a:xfrm>
                <a:off x="6657586" y="5356412"/>
                <a:ext cx="1621324"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a:xfrm>
                <a:off x="7035049" y="0"/>
                <a:ext cx="162037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105</xdr:row>
          <xdr:rowOff>11907</xdr:rowOff>
        </xdr:from>
        <xdr:to>
          <xdr:col>9</xdr:col>
          <xdr:colOff>170367</xdr:colOff>
          <xdr:row>105</xdr:row>
          <xdr:rowOff>217823</xdr:rowOff>
        </xdr:to>
        <xdr:grpSp>
          <xdr:nvGrpSpPr>
            <xdr:cNvPr id="24" name="Group 23"/>
            <xdr:cNvGrpSpPr/>
          </xdr:nvGrpSpPr>
          <xdr:grpSpPr>
            <a:xfrm>
              <a:off x="8225118" y="10881613"/>
              <a:ext cx="3644190" cy="205916"/>
              <a:chOff x="5533083" y="9125444"/>
              <a:chExt cx="2403110" cy="204074"/>
            </a:xfrm>
          </xdr:grpSpPr>
          <xdr:sp macro="" textlink="">
            <xdr:nvSpPr>
              <xdr:cNvPr id="1043" name="Check Box 19" hidden="1">
                <a:extLst>
                  <a:ext uri="{63B3BB69-23CF-44E3-9099-C40C66FF867C}">
                    <a14:compatExt spid="_x0000_s1043"/>
                  </a:ext>
                </a:extLst>
              </xdr:cNvPr>
              <xdr:cNvSpPr/>
            </xdr:nvSpPr>
            <xdr:spPr>
              <a:xfrm>
                <a:off x="6831142" y="9125482"/>
                <a:ext cx="1105051" cy="204036"/>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a:xfrm>
                <a:off x="5533083" y="9125444"/>
                <a:ext cx="1097154" cy="200328"/>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twoCellAnchor>
    <xdr:from>
      <xdr:col>5</xdr:col>
      <xdr:colOff>134470</xdr:colOff>
      <xdr:row>15</xdr:row>
      <xdr:rowOff>22412</xdr:rowOff>
    </xdr:from>
    <xdr:to>
      <xdr:col>8</xdr:col>
      <xdr:colOff>33618</xdr:colOff>
      <xdr:row>15</xdr:row>
      <xdr:rowOff>324971</xdr:rowOff>
    </xdr:to>
    <xdr:sp macro="" textlink="">
      <xdr:nvSpPr>
        <xdr:cNvPr id="3" name="TextBox 2"/>
        <xdr:cNvSpPr txBox="1"/>
      </xdr:nvSpPr>
      <xdr:spPr>
        <a:xfrm>
          <a:off x="6252882" y="2173941"/>
          <a:ext cx="3933265" cy="30255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GoTriangle</a:t>
          </a:r>
          <a:r>
            <a:rPr lang="en-US" sz="1100" baseline="0"/>
            <a:t> Revised this project on March 16, 2018</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8"/>
  <sheetViews>
    <sheetView tabSelected="1" view="pageBreakPreview" topLeftCell="B1" zoomScale="85" zoomScaleNormal="85" zoomScaleSheetLayoutView="85" workbookViewId="0">
      <selection activeCell="B17" sqref="B17:J17"/>
    </sheetView>
  </sheetViews>
  <sheetFormatPr defaultColWidth="8.625" defaultRowHeight="15" outlineLevelRow="1" outlineLevelCol="1" x14ac:dyDescent="0.25"/>
  <cols>
    <col min="1" max="1" width="7.875" style="9" hidden="1" customWidth="1"/>
    <col min="2" max="2" width="27.375" style="9" customWidth="1"/>
    <col min="3" max="8" width="17.625" style="9" customWidth="1"/>
    <col min="9" max="9" width="20.25" style="9" customWidth="1"/>
    <col min="10" max="10" width="23.375" style="9" customWidth="1"/>
    <col min="11" max="11" width="3.5" style="9" hidden="1" customWidth="1"/>
    <col min="12" max="21" width="19.25" style="9" customWidth="1"/>
    <col min="22" max="22" width="19.25" style="9" customWidth="1" outlineLevel="1"/>
    <col min="23" max="23" width="22" style="9" customWidth="1" outlineLevel="1"/>
    <col min="24" max="26" width="8.625" style="9" customWidth="1" outlineLevel="1"/>
    <col min="27" max="27" width="46.5" style="9" customWidth="1" outlineLevel="1"/>
    <col min="28" max="30" width="8.625" style="9" customWidth="1" outlineLevel="1"/>
    <col min="31" max="16384" width="8.625" style="9"/>
  </cols>
  <sheetData>
    <row r="1" spans="1:29" ht="17.45" customHeight="1" thickBot="1" x14ac:dyDescent="0.35">
      <c r="A1" s="1"/>
      <c r="B1" s="2" t="s">
        <v>0</v>
      </c>
      <c r="C1" s="3"/>
      <c r="D1" s="4" t="s">
        <v>1</v>
      </c>
      <c r="E1" s="5"/>
      <c r="F1" s="5"/>
      <c r="G1" s="5"/>
      <c r="H1" s="6"/>
      <c r="I1" s="7" t="s">
        <v>2</v>
      </c>
      <c r="J1" s="8">
        <v>43282</v>
      </c>
      <c r="W1" s="9" t="s">
        <v>3</v>
      </c>
    </row>
    <row r="2" spans="1:29" ht="18.75" customHeight="1" thickTop="1" x14ac:dyDescent="0.3">
      <c r="A2" s="1"/>
      <c r="B2" s="10" t="str">
        <f>CONCATENATE(C3,C4,"_",C5,C6)</f>
        <v>19GOT_CO1</v>
      </c>
      <c r="C2" s="11"/>
      <c r="D2" s="12" t="s">
        <v>4</v>
      </c>
      <c r="E2" s="13"/>
      <c r="F2" s="13"/>
      <c r="G2" s="13"/>
      <c r="H2" s="14"/>
      <c r="I2" s="15" t="s">
        <v>5</v>
      </c>
      <c r="J2" s="16"/>
      <c r="W2" s="9" t="s">
        <v>6</v>
      </c>
      <c r="X2" s="17" t="s">
        <v>7</v>
      </c>
      <c r="Y2" s="9" t="s">
        <v>8</v>
      </c>
      <c r="Z2" s="9" t="s">
        <v>9</v>
      </c>
      <c r="AA2" s="9" t="s">
        <v>10</v>
      </c>
      <c r="AC2" s="9" t="s">
        <v>5</v>
      </c>
    </row>
    <row r="3" spans="1:29" ht="17.25" customHeight="1" x14ac:dyDescent="0.3">
      <c r="A3" s="1"/>
      <c r="B3" s="18" t="s">
        <v>11</v>
      </c>
      <c r="C3" s="19">
        <v>19</v>
      </c>
      <c r="D3" s="12" t="s">
        <v>12</v>
      </c>
      <c r="E3" s="13"/>
      <c r="F3" s="13"/>
      <c r="G3" s="13"/>
      <c r="H3" s="14"/>
      <c r="I3" s="20">
        <v>43281</v>
      </c>
      <c r="J3" s="21"/>
      <c r="X3" s="17">
        <v>16</v>
      </c>
      <c r="Y3" s="17" t="s">
        <v>13</v>
      </c>
      <c r="Z3" s="17" t="s">
        <v>14</v>
      </c>
      <c r="AA3" s="22">
        <v>1</v>
      </c>
      <c r="AC3" s="9" t="s">
        <v>15</v>
      </c>
    </row>
    <row r="4" spans="1:29" ht="17.25" x14ac:dyDescent="0.3">
      <c r="A4" s="1"/>
      <c r="B4" s="18" t="s">
        <v>16</v>
      </c>
      <c r="C4" s="19" t="s">
        <v>17</v>
      </c>
      <c r="D4" s="23" t="str">
        <f>"NEW  " &amp; Project_Name</f>
        <v>NEW  ERP (Enterprise Resource Planning) System</v>
      </c>
      <c r="E4" s="24"/>
      <c r="F4" s="24"/>
      <c r="G4" s="24"/>
      <c r="H4" s="25"/>
      <c r="I4" s="26"/>
      <c r="J4" s="27"/>
      <c r="X4" s="17">
        <v>17</v>
      </c>
      <c r="Y4" s="17" t="s">
        <v>18</v>
      </c>
      <c r="Z4" s="17" t="s">
        <v>19</v>
      </c>
      <c r="AA4" s="22">
        <v>2</v>
      </c>
      <c r="AC4" s="9" t="s">
        <v>20</v>
      </c>
    </row>
    <row r="5" spans="1:29" ht="12.75" hidden="1" customHeight="1" x14ac:dyDescent="0.25">
      <c r="A5" s="1"/>
      <c r="B5" s="18" t="s">
        <v>21</v>
      </c>
      <c r="C5" s="19" t="s">
        <v>22</v>
      </c>
      <c r="D5" s="28"/>
      <c r="E5" s="28"/>
      <c r="F5" s="28"/>
      <c r="G5" s="28"/>
      <c r="H5" s="28"/>
      <c r="I5" s="29"/>
      <c r="J5" s="30"/>
      <c r="X5" s="17">
        <v>18</v>
      </c>
      <c r="Y5" s="17" t="s">
        <v>23</v>
      </c>
      <c r="Z5" s="17" t="s">
        <v>24</v>
      </c>
      <c r="AA5" s="22">
        <v>3</v>
      </c>
      <c r="AC5" s="9" t="s">
        <v>25</v>
      </c>
    </row>
    <row r="6" spans="1:29" hidden="1" x14ac:dyDescent="0.25">
      <c r="A6" s="31"/>
      <c r="B6" s="18" t="s">
        <v>26</v>
      </c>
      <c r="C6" s="32">
        <v>1</v>
      </c>
      <c r="D6" s="33"/>
      <c r="E6" s="33"/>
      <c r="F6" s="33"/>
      <c r="G6" s="33"/>
      <c r="H6" s="33"/>
      <c r="I6" s="34"/>
      <c r="J6" s="35"/>
      <c r="K6" s="36"/>
      <c r="L6" s="36"/>
      <c r="M6" s="36"/>
      <c r="N6" s="36"/>
      <c r="O6" s="36"/>
      <c r="P6" s="36"/>
      <c r="Q6" s="36"/>
      <c r="R6" s="36"/>
      <c r="S6" s="36"/>
      <c r="T6" s="36"/>
      <c r="U6" s="36"/>
      <c r="V6" s="36"/>
      <c r="X6" s="17">
        <v>19</v>
      </c>
      <c r="Y6" s="17" t="s">
        <v>17</v>
      </c>
      <c r="Z6" s="17" t="s">
        <v>27</v>
      </c>
      <c r="AA6" s="22">
        <v>4</v>
      </c>
      <c r="AC6" s="9" t="s">
        <v>28</v>
      </c>
    </row>
    <row r="7" spans="1:29" ht="30.6" hidden="1" customHeight="1" x14ac:dyDescent="0.4">
      <c r="A7" s="37"/>
      <c r="B7" s="38" t="s">
        <v>29</v>
      </c>
      <c r="C7" s="39"/>
      <c r="D7" s="39"/>
      <c r="E7" s="39"/>
      <c r="F7" s="39"/>
      <c r="G7" s="39"/>
      <c r="H7" s="39"/>
      <c r="I7" s="39"/>
      <c r="J7" s="40"/>
      <c r="K7" s="37"/>
      <c r="L7" s="37"/>
      <c r="M7" s="37"/>
      <c r="N7" s="37"/>
      <c r="O7" s="37"/>
      <c r="P7" s="37"/>
      <c r="Q7" s="37"/>
      <c r="R7" s="37"/>
      <c r="S7" s="37"/>
      <c r="T7" s="37"/>
      <c r="U7" s="37"/>
      <c r="V7" s="37"/>
      <c r="X7" s="17">
        <v>20</v>
      </c>
      <c r="Y7" s="17" t="s">
        <v>30</v>
      </c>
      <c r="Z7" s="17" t="s">
        <v>22</v>
      </c>
      <c r="AA7" s="22">
        <v>5</v>
      </c>
    </row>
    <row r="8" spans="1:29" ht="15" hidden="1" customHeight="1" x14ac:dyDescent="0.25">
      <c r="A8" s="41"/>
      <c r="B8" s="42" t="s">
        <v>31</v>
      </c>
      <c r="C8" s="43"/>
      <c r="D8" s="43"/>
      <c r="E8" s="43"/>
      <c r="F8" s="43"/>
      <c r="G8" s="43"/>
      <c r="H8" s="43"/>
      <c r="I8" s="43"/>
      <c r="J8" s="44"/>
      <c r="K8" s="41"/>
      <c r="L8" s="45"/>
      <c r="M8" s="45"/>
      <c r="N8" s="45"/>
      <c r="O8" s="45"/>
      <c r="P8" s="45"/>
      <c r="Q8" s="45"/>
      <c r="R8" s="45"/>
      <c r="S8" s="45"/>
      <c r="T8" s="45"/>
      <c r="U8" s="45"/>
      <c r="V8" s="45"/>
      <c r="X8" s="17">
        <v>21</v>
      </c>
      <c r="Y8" s="17" t="s">
        <v>32</v>
      </c>
      <c r="Z8" s="17" t="s">
        <v>33</v>
      </c>
      <c r="AA8" s="22">
        <v>6</v>
      </c>
    </row>
    <row r="9" spans="1:29" hidden="1" x14ac:dyDescent="0.25">
      <c r="A9" s="46"/>
      <c r="B9" s="47"/>
      <c r="C9" s="29"/>
      <c r="D9" s="29"/>
      <c r="E9" s="29"/>
      <c r="F9" s="29"/>
      <c r="G9" s="29"/>
      <c r="H9" s="29"/>
      <c r="I9" s="29"/>
      <c r="J9" s="30"/>
      <c r="X9" s="17">
        <v>22</v>
      </c>
      <c r="Y9" s="17" t="s">
        <v>34</v>
      </c>
      <c r="Z9" s="17"/>
      <c r="AA9" s="22">
        <v>7</v>
      </c>
    </row>
    <row r="10" spans="1:29" x14ac:dyDescent="0.25">
      <c r="A10" s="1"/>
      <c r="B10" s="48" t="s">
        <v>35</v>
      </c>
      <c r="C10" s="49"/>
      <c r="D10" s="49" t="s">
        <v>36</v>
      </c>
      <c r="E10" s="49"/>
      <c r="F10" s="49" t="s">
        <v>37</v>
      </c>
      <c r="G10" s="49"/>
      <c r="H10" s="49"/>
      <c r="I10" s="49" t="s">
        <v>38</v>
      </c>
      <c r="J10" s="50"/>
      <c r="X10" s="17">
        <v>23</v>
      </c>
      <c r="Y10" s="17"/>
      <c r="Z10" s="17"/>
      <c r="AA10" s="22">
        <v>8</v>
      </c>
    </row>
    <row r="11" spans="1:29" ht="18" customHeight="1" x14ac:dyDescent="0.25">
      <c r="A11" s="1"/>
      <c r="B11" s="51" t="s">
        <v>39</v>
      </c>
      <c r="C11" s="52"/>
      <c r="D11" s="53" t="s">
        <v>40</v>
      </c>
      <c r="E11" s="53"/>
      <c r="F11" s="54" t="s">
        <v>41</v>
      </c>
      <c r="G11" s="54"/>
      <c r="H11" s="54"/>
      <c r="I11" s="55" t="s">
        <v>42</v>
      </c>
      <c r="J11" s="56">
        <f>IF($I$2=$AC$2,IF($J$129&gt;0,$D$92*($D$129/($D$129+$D$141)),),)+IF($I$2=$AC$3,IF($J$129&gt;0,$E$92*($E$129/($E$129+$E$141)),),)</f>
        <v>0</v>
      </c>
      <c r="X11" s="17">
        <v>24</v>
      </c>
      <c r="Y11" s="17"/>
      <c r="AA11" s="22">
        <v>9</v>
      </c>
    </row>
    <row r="12" spans="1:29" ht="18" customHeight="1" x14ac:dyDescent="0.25">
      <c r="A12" s="1"/>
      <c r="B12" s="57"/>
      <c r="C12" s="58"/>
      <c r="D12" s="53"/>
      <c r="E12" s="53"/>
      <c r="F12" s="54" t="s">
        <v>43</v>
      </c>
      <c r="G12" s="54"/>
      <c r="H12" s="54"/>
      <c r="I12" s="55" t="s">
        <v>44</v>
      </c>
      <c r="J12" s="56">
        <f>IF($J$129&gt;0,SUM($D$92:$I$92)*(SUM($D$129:$I$129)/(SUM($D$129:$I$129,$D$141:$I$141))),)</f>
        <v>0</v>
      </c>
      <c r="X12" s="17">
        <v>25</v>
      </c>
      <c r="Y12" s="17"/>
      <c r="AA12" s="22">
        <v>10</v>
      </c>
    </row>
    <row r="13" spans="1:29" ht="15.75" x14ac:dyDescent="0.25">
      <c r="A13" s="1"/>
      <c r="B13" s="48" t="s">
        <v>45</v>
      </c>
      <c r="C13" s="49"/>
      <c r="D13" s="49" t="s">
        <v>46</v>
      </c>
      <c r="E13" s="49"/>
      <c r="F13" s="59" t="s">
        <v>47</v>
      </c>
      <c r="G13" s="59"/>
      <c r="H13" s="59"/>
      <c r="I13" s="49" t="s">
        <v>48</v>
      </c>
      <c r="J13" s="50"/>
      <c r="AA13" s="22">
        <v>11</v>
      </c>
    </row>
    <row r="14" spans="1:29" ht="15.75" customHeight="1" x14ac:dyDescent="0.25">
      <c r="A14" s="1"/>
      <c r="B14" s="60">
        <v>43282</v>
      </c>
      <c r="C14" s="61"/>
      <c r="D14" s="61">
        <v>44377</v>
      </c>
      <c r="E14" s="61"/>
      <c r="F14" s="62">
        <f>+J14</f>
        <v>25000</v>
      </c>
      <c r="G14" s="62"/>
      <c r="H14" s="62"/>
      <c r="I14" s="55" t="s">
        <v>42</v>
      </c>
      <c r="J14" s="56">
        <f>+D93</f>
        <v>25000</v>
      </c>
      <c r="AA14" s="22">
        <v>12</v>
      </c>
    </row>
    <row r="15" spans="1:29" ht="15.75" customHeight="1" x14ac:dyDescent="0.25">
      <c r="A15" s="1"/>
      <c r="B15" s="63"/>
      <c r="C15" s="64"/>
      <c r="D15" s="64"/>
      <c r="E15" s="64"/>
      <c r="F15" s="65"/>
      <c r="G15" s="65"/>
      <c r="H15" s="65"/>
      <c r="I15" s="66" t="s">
        <v>44</v>
      </c>
      <c r="J15" s="67">
        <f>+J93</f>
        <v>75000</v>
      </c>
      <c r="AA15" s="22">
        <v>13</v>
      </c>
    </row>
    <row r="16" spans="1:29" ht="28.7" customHeight="1" x14ac:dyDescent="0.25">
      <c r="A16" s="1"/>
      <c r="B16" s="68" t="s">
        <v>49</v>
      </c>
      <c r="C16" s="69"/>
      <c r="D16" s="70" t="s">
        <v>50</v>
      </c>
      <c r="E16" s="70"/>
      <c r="F16" s="70"/>
      <c r="G16" s="70"/>
      <c r="H16" s="70"/>
      <c r="I16" s="70"/>
      <c r="J16" s="71"/>
      <c r="AA16" s="22">
        <v>14</v>
      </c>
    </row>
    <row r="17" spans="1:27" ht="112.5" customHeight="1" x14ac:dyDescent="0.25">
      <c r="A17" s="1"/>
      <c r="B17" s="72" t="s">
        <v>51</v>
      </c>
      <c r="C17" s="73"/>
      <c r="D17" s="73"/>
      <c r="E17" s="73"/>
      <c r="F17" s="73"/>
      <c r="G17" s="73"/>
      <c r="H17" s="73"/>
      <c r="I17" s="73"/>
      <c r="J17" s="74"/>
      <c r="AA17" s="9">
        <v>15</v>
      </c>
    </row>
    <row r="18" spans="1:27" hidden="1" x14ac:dyDescent="0.25">
      <c r="A18" s="1"/>
      <c r="B18" s="75"/>
      <c r="C18" s="34"/>
      <c r="D18" s="34"/>
      <c r="E18" s="34"/>
      <c r="F18" s="34"/>
      <c r="G18" s="34"/>
      <c r="H18" s="34"/>
      <c r="I18" s="34"/>
      <c r="J18" s="35"/>
    </row>
    <row r="19" spans="1:27" s="79" customFormat="1" ht="17.25" hidden="1" customHeight="1" x14ac:dyDescent="0.25">
      <c r="A19" s="76"/>
      <c r="B19" s="77" t="s">
        <v>52</v>
      </c>
      <c r="C19" s="29"/>
      <c r="D19" s="29"/>
      <c r="E19" s="29"/>
      <c r="F19" s="29"/>
      <c r="G19" s="29"/>
      <c r="H19" s="29"/>
      <c r="I19" s="29"/>
      <c r="J19" s="30"/>
      <c r="K19" s="9"/>
      <c r="L19" s="9"/>
      <c r="M19" s="9"/>
      <c r="N19" s="9"/>
      <c r="O19" s="9"/>
      <c r="P19" s="9"/>
      <c r="Q19" s="9"/>
      <c r="R19" s="9"/>
      <c r="S19" s="9"/>
      <c r="T19" s="9"/>
      <c r="U19" s="9"/>
      <c r="V19" s="9"/>
      <c r="W19" s="78" t="s">
        <v>53</v>
      </c>
      <c r="X19" s="78" t="b">
        <v>0</v>
      </c>
    </row>
    <row r="20" spans="1:27" ht="15" hidden="1" customHeight="1" x14ac:dyDescent="0.25">
      <c r="A20" s="80" t="s">
        <v>54</v>
      </c>
      <c r="B20" s="81" t="s">
        <v>55</v>
      </c>
      <c r="C20" s="82"/>
      <c r="D20" s="82"/>
      <c r="E20" s="82"/>
      <c r="F20" s="82"/>
      <c r="G20" s="82"/>
      <c r="H20" s="82"/>
      <c r="I20" s="82"/>
      <c r="J20" s="83"/>
      <c r="W20" s="78" t="s">
        <v>56</v>
      </c>
      <c r="X20" s="78" t="b">
        <v>1</v>
      </c>
    </row>
    <row r="21" spans="1:27" ht="16.7" customHeight="1" x14ac:dyDescent="0.25">
      <c r="A21" s="80"/>
      <c r="B21" s="84" t="s">
        <v>57</v>
      </c>
      <c r="C21" s="85"/>
      <c r="D21" s="86" t="s">
        <v>58</v>
      </c>
      <c r="E21" s="87"/>
      <c r="F21" s="85"/>
      <c r="G21" s="86" t="s">
        <v>59</v>
      </c>
      <c r="H21" s="88"/>
      <c r="I21" s="87"/>
      <c r="J21" s="89"/>
      <c r="W21" s="78" t="s">
        <v>60</v>
      </c>
      <c r="X21" s="90" t="b">
        <v>0</v>
      </c>
    </row>
    <row r="22" spans="1:27" ht="53.25" customHeight="1" x14ac:dyDescent="0.25">
      <c r="A22" s="80"/>
      <c r="B22" s="91" t="s">
        <v>61</v>
      </c>
      <c r="C22" s="92"/>
      <c r="D22" s="92" t="s">
        <v>62</v>
      </c>
      <c r="E22" s="92"/>
      <c r="F22" s="92"/>
      <c r="G22" s="92" t="s">
        <v>63</v>
      </c>
      <c r="H22" s="92"/>
      <c r="I22" s="92"/>
      <c r="J22" s="93"/>
      <c r="W22" s="78" t="s">
        <v>64</v>
      </c>
      <c r="X22" s="94" t="b">
        <v>0</v>
      </c>
    </row>
    <row r="23" spans="1:27" hidden="1" x14ac:dyDescent="0.25">
      <c r="A23" s="80"/>
      <c r="B23" s="47"/>
      <c r="C23" s="29"/>
      <c r="D23" s="29"/>
      <c r="E23" s="29"/>
      <c r="F23" s="29"/>
      <c r="G23" s="29"/>
      <c r="H23" s="29"/>
      <c r="I23" s="29"/>
      <c r="J23" s="30"/>
      <c r="W23" s="78" t="s">
        <v>65</v>
      </c>
      <c r="X23" s="94" t="b">
        <v>0</v>
      </c>
    </row>
    <row r="24" spans="1:27" hidden="1" x14ac:dyDescent="0.25">
      <c r="A24" s="80" t="s">
        <v>66</v>
      </c>
      <c r="B24" s="81" t="s">
        <v>67</v>
      </c>
      <c r="C24" s="82"/>
      <c r="D24" s="29"/>
      <c r="E24" s="29"/>
      <c r="F24" s="29"/>
      <c r="G24" s="29"/>
      <c r="H24" s="29"/>
      <c r="I24" s="29"/>
      <c r="J24" s="30"/>
      <c r="W24" s="78" t="s">
        <v>68</v>
      </c>
      <c r="X24" s="90" t="b">
        <v>0</v>
      </c>
    </row>
    <row r="25" spans="1:27" ht="15" hidden="1" customHeight="1" x14ac:dyDescent="0.25">
      <c r="A25" s="80"/>
      <c r="B25" s="95"/>
      <c r="C25" s="96"/>
      <c r="D25" s="96"/>
      <c r="E25" s="96"/>
      <c r="F25" s="96"/>
      <c r="G25" s="96"/>
      <c r="H25" s="96"/>
      <c r="I25" s="96"/>
      <c r="J25" s="97"/>
      <c r="W25" s="78" t="s">
        <v>69</v>
      </c>
      <c r="X25" s="90" t="b">
        <v>0</v>
      </c>
    </row>
    <row r="26" spans="1:27" ht="15" hidden="1" customHeight="1" x14ac:dyDescent="0.25">
      <c r="A26" s="80" t="s">
        <v>70</v>
      </c>
      <c r="B26" s="81" t="s">
        <v>71</v>
      </c>
      <c r="C26" s="82"/>
      <c r="D26" s="82"/>
      <c r="E26" s="82"/>
      <c r="F26" s="82"/>
      <c r="G26" s="82"/>
      <c r="H26" s="82"/>
      <c r="I26" s="82"/>
      <c r="J26" s="83"/>
      <c r="W26" s="78" t="s">
        <v>72</v>
      </c>
      <c r="X26" s="90" t="b">
        <v>0</v>
      </c>
    </row>
    <row r="27" spans="1:27" ht="26.25" hidden="1" customHeight="1" x14ac:dyDescent="0.25">
      <c r="A27" s="80"/>
      <c r="B27" s="81"/>
      <c r="C27" s="82"/>
      <c r="D27" s="82"/>
      <c r="E27" s="82"/>
      <c r="F27" s="82"/>
      <c r="G27" s="82"/>
      <c r="H27" s="82"/>
      <c r="I27" s="82"/>
      <c r="J27" s="83"/>
      <c r="W27" s="78" t="s">
        <v>73</v>
      </c>
      <c r="X27" s="94" t="b">
        <v>1</v>
      </c>
    </row>
    <row r="28" spans="1:27" hidden="1" x14ac:dyDescent="0.25">
      <c r="A28" s="80"/>
      <c r="B28" s="47"/>
      <c r="C28" s="29"/>
      <c r="D28" s="29"/>
      <c r="E28" s="29"/>
      <c r="F28" s="29"/>
      <c r="G28" s="29"/>
      <c r="H28" s="29"/>
      <c r="I28" s="29"/>
      <c r="J28" s="30"/>
    </row>
    <row r="29" spans="1:27" hidden="1" x14ac:dyDescent="0.25">
      <c r="A29" s="80" t="s">
        <v>74</v>
      </c>
      <c r="B29" s="98" t="s">
        <v>75</v>
      </c>
      <c r="C29" s="99"/>
      <c r="D29" s="99"/>
      <c r="E29" s="29"/>
      <c r="F29" s="29"/>
      <c r="G29" s="29"/>
      <c r="H29" s="29"/>
      <c r="I29" s="29"/>
      <c r="J29" s="100"/>
      <c r="W29" s="78" t="s">
        <v>76</v>
      </c>
      <c r="X29" s="94" t="b">
        <v>0</v>
      </c>
    </row>
    <row r="30" spans="1:27" hidden="1" x14ac:dyDescent="0.25">
      <c r="A30" s="80"/>
      <c r="B30" s="47"/>
      <c r="C30" s="29"/>
      <c r="D30" s="29"/>
      <c r="E30" s="29"/>
      <c r="F30" s="29"/>
      <c r="G30" s="29"/>
      <c r="H30" s="29"/>
      <c r="I30" s="29"/>
      <c r="J30" s="30"/>
      <c r="W30" s="78" t="s">
        <v>77</v>
      </c>
      <c r="X30" s="94" t="b">
        <v>1</v>
      </c>
    </row>
    <row r="31" spans="1:27" ht="26.25" hidden="1" x14ac:dyDescent="0.4">
      <c r="A31" s="37"/>
      <c r="B31" s="38" t="s">
        <v>78</v>
      </c>
      <c r="C31" s="39"/>
      <c r="D31" s="39"/>
      <c r="E31" s="39"/>
      <c r="F31" s="39"/>
      <c r="G31" s="39"/>
      <c r="H31" s="39"/>
      <c r="I31" s="39"/>
      <c r="J31" s="40"/>
      <c r="K31" s="37"/>
      <c r="L31" s="37"/>
      <c r="M31" s="37"/>
      <c r="N31" s="37"/>
      <c r="O31" s="37"/>
      <c r="P31" s="37"/>
      <c r="Q31" s="37"/>
      <c r="R31" s="37"/>
      <c r="S31" s="37"/>
      <c r="T31" s="37"/>
      <c r="U31" s="37"/>
      <c r="V31" s="37"/>
      <c r="W31" s="78" t="s">
        <v>79</v>
      </c>
      <c r="X31" s="90" t="b">
        <v>0</v>
      </c>
    </row>
    <row r="32" spans="1:27" ht="16.5" hidden="1" customHeight="1" x14ac:dyDescent="0.4">
      <c r="A32" s="37"/>
      <c r="B32" s="101"/>
      <c r="C32" s="39"/>
      <c r="D32" s="39"/>
      <c r="E32" s="39"/>
      <c r="F32" s="39"/>
      <c r="G32" s="39"/>
      <c r="H32" s="39"/>
      <c r="I32" s="39"/>
      <c r="J32" s="40"/>
      <c r="K32" s="37"/>
      <c r="L32" s="37"/>
      <c r="M32" s="37"/>
      <c r="N32" s="37"/>
      <c r="O32" s="37"/>
      <c r="P32" s="37"/>
      <c r="Q32" s="37"/>
      <c r="R32" s="37"/>
      <c r="S32" s="37"/>
      <c r="T32" s="37"/>
      <c r="U32" s="37"/>
      <c r="V32" s="37"/>
      <c r="W32" s="78" t="s">
        <v>80</v>
      </c>
      <c r="X32" s="90" t="b">
        <v>0</v>
      </c>
    </row>
    <row r="33" spans="1:34" ht="16.5" hidden="1" customHeight="1" x14ac:dyDescent="0.4">
      <c r="A33" s="80"/>
      <c r="B33" s="102"/>
      <c r="C33" s="29"/>
      <c r="D33" s="29"/>
      <c r="E33" s="29"/>
      <c r="F33" s="29"/>
      <c r="G33" s="29"/>
      <c r="H33" s="29"/>
      <c r="I33" s="29"/>
      <c r="J33" s="30"/>
      <c r="L33" s="37"/>
      <c r="M33" s="37"/>
      <c r="N33" s="37"/>
      <c r="O33" s="37"/>
      <c r="P33" s="37"/>
      <c r="Q33" s="37"/>
      <c r="R33" s="37"/>
      <c r="S33" s="37"/>
      <c r="T33" s="37"/>
      <c r="U33" s="37"/>
      <c r="V33" s="37"/>
      <c r="W33" s="78" t="s">
        <v>81</v>
      </c>
      <c r="X33" s="90" t="b">
        <v>1</v>
      </c>
    </row>
    <row r="34" spans="1:34" ht="15.75" hidden="1" customHeight="1" x14ac:dyDescent="0.4">
      <c r="A34" s="103" t="s">
        <v>82</v>
      </c>
      <c r="B34" s="104" t="s">
        <v>83</v>
      </c>
      <c r="C34" s="29"/>
      <c r="D34" s="29"/>
      <c r="E34" s="29"/>
      <c r="F34" s="29"/>
      <c r="G34" s="29"/>
      <c r="H34" s="29"/>
      <c r="I34" s="29"/>
      <c r="J34" s="30"/>
      <c r="L34" s="37"/>
      <c r="M34" s="37"/>
      <c r="N34" s="37"/>
      <c r="O34" s="37"/>
      <c r="P34" s="37"/>
      <c r="Q34" s="37"/>
      <c r="R34" s="37"/>
      <c r="S34" s="37"/>
      <c r="T34" s="37"/>
      <c r="U34" s="37"/>
      <c r="V34" s="37"/>
      <c r="W34" s="90"/>
      <c r="X34" s="90"/>
    </row>
    <row r="35" spans="1:34" ht="15.75" hidden="1" x14ac:dyDescent="0.25">
      <c r="A35" s="80"/>
      <c r="B35" s="102"/>
      <c r="C35" s="29"/>
      <c r="D35" s="29"/>
      <c r="E35" s="29"/>
      <c r="F35" s="29"/>
      <c r="G35" s="29"/>
      <c r="H35" s="29"/>
      <c r="I35" s="29"/>
      <c r="J35" s="30"/>
      <c r="W35" s="78" t="s">
        <v>84</v>
      </c>
      <c r="X35" s="78" t="b">
        <v>0</v>
      </c>
    </row>
    <row r="36" spans="1:34" ht="16.7" customHeight="1" x14ac:dyDescent="0.25">
      <c r="A36" s="103" t="s">
        <v>85</v>
      </c>
      <c r="B36" s="105" t="s">
        <v>86</v>
      </c>
      <c r="C36" s="106"/>
      <c r="D36" s="106"/>
      <c r="E36" s="106"/>
      <c r="F36" s="106"/>
      <c r="G36" s="106"/>
      <c r="H36" s="36"/>
      <c r="I36" s="36"/>
      <c r="J36" s="107"/>
      <c r="W36" s="78" t="s">
        <v>87</v>
      </c>
      <c r="X36" s="78" t="b">
        <v>1</v>
      </c>
    </row>
    <row r="37" spans="1:34" ht="30" hidden="1" customHeight="1" x14ac:dyDescent="0.25">
      <c r="A37" s="103"/>
      <c r="B37" s="108" t="s">
        <v>88</v>
      </c>
      <c r="C37" s="109"/>
      <c r="D37" s="109"/>
      <c r="E37" s="109"/>
      <c r="F37" s="109"/>
      <c r="G37" s="109"/>
      <c r="H37" s="109"/>
      <c r="I37" s="109"/>
      <c r="J37" s="110"/>
    </row>
    <row r="38" spans="1:34" ht="24.75" customHeight="1" x14ac:dyDescent="0.25">
      <c r="A38" s="103"/>
      <c r="B38" s="111" t="s">
        <v>89</v>
      </c>
      <c r="C38" s="112"/>
      <c r="D38" s="112"/>
      <c r="E38" s="112"/>
      <c r="F38" s="112"/>
      <c r="G38" s="112"/>
      <c r="H38" s="112"/>
      <c r="I38" s="112"/>
      <c r="J38" s="113"/>
    </row>
    <row r="39" spans="1:34" hidden="1" x14ac:dyDescent="0.25">
      <c r="A39" s="103"/>
      <c r="B39" s="114"/>
      <c r="C39" s="115"/>
      <c r="D39" s="115"/>
      <c r="E39" s="115"/>
      <c r="F39" s="115"/>
      <c r="G39" s="115"/>
      <c r="H39" s="115"/>
      <c r="I39" s="115"/>
      <c r="J39" s="116"/>
    </row>
    <row r="40" spans="1:34" s="79" customFormat="1" ht="15" hidden="1" customHeight="1" x14ac:dyDescent="0.25">
      <c r="A40" s="103" t="s">
        <v>90</v>
      </c>
      <c r="B40" s="105" t="s">
        <v>91</v>
      </c>
      <c r="C40" s="106"/>
      <c r="D40" s="106"/>
      <c r="E40" s="106"/>
      <c r="F40" s="106"/>
      <c r="G40" s="106"/>
      <c r="H40" s="106"/>
      <c r="I40" s="106"/>
      <c r="J40" s="117"/>
    </row>
    <row r="41" spans="1:34" hidden="1" x14ac:dyDescent="0.25">
      <c r="A41" s="103"/>
      <c r="B41" s="47"/>
      <c r="C41" s="29"/>
      <c r="D41" s="29"/>
      <c r="E41" s="29"/>
      <c r="F41" s="29"/>
      <c r="G41" s="29"/>
      <c r="H41" s="29"/>
      <c r="I41" s="29"/>
      <c r="J41" s="30"/>
      <c r="W41" s="9" t="s">
        <v>92</v>
      </c>
      <c r="X41" s="9" t="b">
        <v>1</v>
      </c>
    </row>
    <row r="42" spans="1:34" s="79" customFormat="1" ht="15" customHeight="1" x14ac:dyDescent="0.25">
      <c r="A42" s="103" t="s">
        <v>93</v>
      </c>
      <c r="B42" s="105" t="s">
        <v>94</v>
      </c>
      <c r="C42" s="106"/>
      <c r="D42" s="106"/>
      <c r="E42" s="106"/>
      <c r="F42" s="106"/>
      <c r="G42" s="106"/>
      <c r="H42" s="106"/>
      <c r="I42" s="106"/>
      <c r="J42" s="117"/>
      <c r="W42" s="9" t="s">
        <v>95</v>
      </c>
      <c r="X42" s="79" t="b">
        <v>1</v>
      </c>
    </row>
    <row r="43" spans="1:34" ht="91.5" customHeight="1" x14ac:dyDescent="0.25">
      <c r="A43" s="103"/>
      <c r="B43" s="118" t="s">
        <v>96</v>
      </c>
      <c r="C43" s="119"/>
      <c r="D43" s="119"/>
      <c r="E43" s="119"/>
      <c r="F43" s="119"/>
      <c r="G43" s="119"/>
      <c r="H43" s="119"/>
      <c r="I43" s="119"/>
      <c r="J43" s="120"/>
    </row>
    <row r="44" spans="1:34" s="79" customFormat="1" x14ac:dyDescent="0.25">
      <c r="A44" s="103" t="s">
        <v>93</v>
      </c>
      <c r="B44" s="105" t="s">
        <v>97</v>
      </c>
      <c r="C44" s="106"/>
      <c r="D44" s="106"/>
      <c r="E44" s="106"/>
      <c r="F44" s="106"/>
      <c r="G44" s="106"/>
      <c r="H44" s="106"/>
      <c r="I44" s="106"/>
      <c r="J44" s="117"/>
    </row>
    <row r="45" spans="1:34" ht="36" customHeight="1" x14ac:dyDescent="0.25">
      <c r="A45" s="103"/>
      <c r="B45" s="121" t="s">
        <v>98</v>
      </c>
      <c r="C45" s="122"/>
      <c r="D45" s="122"/>
      <c r="E45" s="122"/>
      <c r="F45" s="122"/>
      <c r="G45" s="122"/>
      <c r="H45" s="122"/>
      <c r="I45" s="122"/>
      <c r="J45" s="123"/>
    </row>
    <row r="46" spans="1:34" hidden="1" x14ac:dyDescent="0.25">
      <c r="A46" s="103"/>
      <c r="B46" s="114"/>
      <c r="C46" s="115"/>
      <c r="D46" s="115"/>
      <c r="E46" s="115"/>
      <c r="F46" s="115"/>
      <c r="G46" s="115"/>
      <c r="H46" s="115"/>
      <c r="I46" s="115"/>
      <c r="J46" s="116"/>
      <c r="Z46" s="17" t="s">
        <v>14</v>
      </c>
      <c r="AA46" s="124" t="s">
        <v>99</v>
      </c>
    </row>
    <row r="47" spans="1:34" s="79" customFormat="1" ht="18.75" customHeight="1" x14ac:dyDescent="0.25">
      <c r="A47" s="103" t="s">
        <v>100</v>
      </c>
      <c r="B47" s="105" t="s">
        <v>101</v>
      </c>
      <c r="C47" s="106"/>
      <c r="D47" s="106"/>
      <c r="E47" s="106"/>
      <c r="F47" s="106"/>
      <c r="G47" s="106"/>
      <c r="H47" s="106"/>
      <c r="I47" s="106"/>
      <c r="J47" s="117"/>
      <c r="Z47" s="17" t="s">
        <v>19</v>
      </c>
      <c r="AA47" s="124" t="s">
        <v>102</v>
      </c>
    </row>
    <row r="48" spans="1:34" ht="21" customHeight="1" x14ac:dyDescent="0.25">
      <c r="A48" s="125" t="s">
        <v>103</v>
      </c>
      <c r="B48" s="126" t="s">
        <v>104</v>
      </c>
      <c r="C48" s="127"/>
      <c r="D48" s="128" t="s">
        <v>105</v>
      </c>
      <c r="E48" s="128"/>
      <c r="F48" s="128"/>
      <c r="G48" s="128"/>
      <c r="H48" s="128"/>
      <c r="I48" s="128"/>
      <c r="J48" s="129"/>
      <c r="Z48" s="17" t="s">
        <v>24</v>
      </c>
      <c r="AA48" s="124" t="s">
        <v>106</v>
      </c>
      <c r="AB48" s="124"/>
      <c r="AC48" s="124"/>
      <c r="AD48" s="124"/>
      <c r="AE48" s="124"/>
      <c r="AF48" s="124"/>
      <c r="AG48" s="124"/>
      <c r="AH48" s="124"/>
    </row>
    <row r="49" spans="1:34" ht="21" customHeight="1" x14ac:dyDescent="0.25">
      <c r="A49" s="125" t="s">
        <v>107</v>
      </c>
      <c r="B49" s="126" t="s">
        <v>104</v>
      </c>
      <c r="C49" s="127"/>
      <c r="D49" s="128" t="s">
        <v>108</v>
      </c>
      <c r="E49" s="128"/>
      <c r="F49" s="128"/>
      <c r="G49" s="128"/>
      <c r="H49" s="128"/>
      <c r="I49" s="128"/>
      <c r="J49" s="129"/>
      <c r="Z49" s="17" t="s">
        <v>27</v>
      </c>
      <c r="AA49" s="124" t="s">
        <v>109</v>
      </c>
      <c r="AB49" s="124"/>
      <c r="AC49" s="124"/>
      <c r="AD49" s="124"/>
      <c r="AE49" s="124"/>
      <c r="AF49" s="124"/>
      <c r="AG49" s="124"/>
      <c r="AH49" s="124"/>
    </row>
    <row r="50" spans="1:34" ht="21" customHeight="1" x14ac:dyDescent="0.25">
      <c r="A50" s="125" t="s">
        <v>110</v>
      </c>
      <c r="B50" s="126" t="s">
        <v>104</v>
      </c>
      <c r="C50" s="127"/>
      <c r="D50" s="128" t="s">
        <v>111</v>
      </c>
      <c r="E50" s="128"/>
      <c r="F50" s="128"/>
      <c r="G50" s="128"/>
      <c r="H50" s="128"/>
      <c r="I50" s="128"/>
      <c r="J50" s="129"/>
      <c r="Z50" s="17" t="s">
        <v>22</v>
      </c>
      <c r="AA50" s="9" t="s">
        <v>112</v>
      </c>
      <c r="AB50" s="124"/>
      <c r="AC50" s="124"/>
      <c r="AD50" s="124"/>
      <c r="AE50" s="124"/>
      <c r="AF50" s="124"/>
      <c r="AG50" s="124"/>
      <c r="AH50" s="124"/>
    </row>
    <row r="51" spans="1:34" ht="21" hidden="1" customHeight="1" x14ac:dyDescent="0.25">
      <c r="B51" s="130"/>
      <c r="C51" s="36"/>
      <c r="D51" s="36"/>
      <c r="E51" s="36"/>
      <c r="F51" s="36"/>
      <c r="G51" s="36"/>
      <c r="H51" s="36"/>
      <c r="I51" s="36"/>
      <c r="J51" s="107"/>
      <c r="Z51" s="17" t="s">
        <v>33</v>
      </c>
      <c r="AA51" s="124" t="s">
        <v>113</v>
      </c>
    </row>
    <row r="52" spans="1:34" ht="26.25" hidden="1" customHeight="1" x14ac:dyDescent="0.4">
      <c r="A52" s="37"/>
      <c r="B52" s="38" t="s">
        <v>114</v>
      </c>
      <c r="C52" s="39"/>
      <c r="D52" s="39"/>
      <c r="E52" s="39"/>
      <c r="F52" s="39"/>
      <c r="G52" s="39"/>
      <c r="H52" s="39"/>
      <c r="I52" s="39"/>
      <c r="J52" s="40"/>
      <c r="K52" s="37"/>
      <c r="L52" s="37"/>
      <c r="M52" s="37"/>
      <c r="N52" s="37"/>
      <c r="O52" s="37"/>
      <c r="P52" s="37"/>
      <c r="Q52" s="37"/>
      <c r="R52" s="37"/>
      <c r="S52" s="37"/>
      <c r="T52" s="37"/>
      <c r="U52" s="37"/>
      <c r="V52" s="37"/>
      <c r="AA52" s="124" t="s">
        <v>115</v>
      </c>
    </row>
    <row r="53" spans="1:34" ht="5.25" hidden="1" customHeight="1" x14ac:dyDescent="0.4">
      <c r="A53" s="37"/>
      <c r="B53" s="101"/>
      <c r="C53" s="39"/>
      <c r="D53" s="39"/>
      <c r="E53" s="39"/>
      <c r="F53" s="39"/>
      <c r="G53" s="39"/>
      <c r="H53" s="39"/>
      <c r="I53" s="39"/>
      <c r="J53" s="40"/>
      <c r="K53" s="37"/>
      <c r="L53" s="37"/>
      <c r="M53" s="37"/>
      <c r="N53" s="37"/>
      <c r="O53" s="37"/>
      <c r="P53" s="37"/>
      <c r="Q53" s="37"/>
      <c r="R53" s="37"/>
      <c r="S53" s="37"/>
      <c r="T53" s="37"/>
      <c r="U53" s="37"/>
      <c r="V53" s="37"/>
      <c r="AA53" s="124" t="s">
        <v>116</v>
      </c>
    </row>
    <row r="54" spans="1:34" hidden="1" x14ac:dyDescent="0.25">
      <c r="A54" s="76"/>
      <c r="B54" s="47"/>
      <c r="C54" s="29"/>
      <c r="D54" s="29"/>
      <c r="E54" s="29"/>
      <c r="F54" s="29"/>
      <c r="G54" s="29"/>
      <c r="H54" s="29"/>
      <c r="I54" s="29"/>
      <c r="J54" s="30"/>
      <c r="AA54" s="124" t="s">
        <v>117</v>
      </c>
    </row>
    <row r="55" spans="1:34" hidden="1" outlineLevel="1" x14ac:dyDescent="0.25">
      <c r="A55" s="76"/>
      <c r="B55" s="77" t="s">
        <v>118</v>
      </c>
      <c r="C55" s="29"/>
      <c r="D55" s="29"/>
      <c r="E55" s="29"/>
      <c r="F55" s="29"/>
      <c r="G55" s="29"/>
      <c r="H55" s="29"/>
      <c r="I55" s="29"/>
      <c r="J55" s="30"/>
      <c r="AA55" s="124" t="s">
        <v>119</v>
      </c>
    </row>
    <row r="56" spans="1:34" hidden="1" outlineLevel="1" x14ac:dyDescent="0.25">
      <c r="A56" s="76"/>
      <c r="B56" s="131"/>
      <c r="C56" s="29"/>
      <c r="D56" s="29"/>
      <c r="E56" s="29"/>
      <c r="F56" s="29"/>
      <c r="G56" s="29"/>
      <c r="H56" s="29"/>
      <c r="I56" s="29"/>
      <c r="J56" s="30"/>
      <c r="AA56" s="124" t="s">
        <v>120</v>
      </c>
    </row>
    <row r="57" spans="1:34" outlineLevel="1" x14ac:dyDescent="0.25">
      <c r="A57" s="103" t="s">
        <v>121</v>
      </c>
      <c r="B57" s="105" t="s">
        <v>122</v>
      </c>
      <c r="C57" s="106"/>
      <c r="D57" s="106"/>
      <c r="E57" s="106"/>
      <c r="F57" s="106"/>
      <c r="G57" s="106"/>
      <c r="H57" s="106"/>
      <c r="I57" s="106"/>
      <c r="J57" s="117"/>
      <c r="AA57" s="124" t="s">
        <v>123</v>
      </c>
    </row>
    <row r="58" spans="1:34" ht="28.5" customHeight="1" outlineLevel="1" x14ac:dyDescent="0.25">
      <c r="B58" s="111" t="s">
        <v>89</v>
      </c>
      <c r="C58" s="112"/>
      <c r="D58" s="112"/>
      <c r="E58" s="112"/>
      <c r="F58" s="112"/>
      <c r="G58" s="112"/>
      <c r="H58" s="112"/>
      <c r="I58" s="112"/>
      <c r="J58" s="113"/>
      <c r="AA58" s="124" t="s">
        <v>124</v>
      </c>
    </row>
    <row r="59" spans="1:34" hidden="1" x14ac:dyDescent="0.25">
      <c r="B59" s="130"/>
      <c r="C59" s="36"/>
      <c r="D59" s="36"/>
      <c r="E59" s="36"/>
      <c r="F59" s="36"/>
      <c r="G59" s="36"/>
      <c r="H59" s="36"/>
      <c r="I59" s="36"/>
      <c r="J59" s="107"/>
      <c r="AA59" s="9" t="s">
        <v>125</v>
      </c>
    </row>
    <row r="60" spans="1:34" hidden="1" outlineLevel="1" x14ac:dyDescent="0.25">
      <c r="A60" s="76"/>
      <c r="B60" s="77" t="s">
        <v>126</v>
      </c>
      <c r="C60" s="29"/>
      <c r="D60" s="29"/>
      <c r="E60" s="29"/>
      <c r="F60" s="29"/>
      <c r="G60" s="29"/>
      <c r="H60" s="29"/>
      <c r="I60" s="29"/>
      <c r="J60" s="30"/>
      <c r="AA60" s="124" t="s">
        <v>127</v>
      </c>
    </row>
    <row r="61" spans="1:34" hidden="1" outlineLevel="1" x14ac:dyDescent="0.25">
      <c r="A61" s="76"/>
      <c r="B61" s="131"/>
      <c r="C61" s="29"/>
      <c r="D61" s="29"/>
      <c r="E61" s="29"/>
      <c r="F61" s="29"/>
      <c r="G61" s="29"/>
      <c r="H61" s="29"/>
      <c r="I61" s="29"/>
      <c r="J61" s="30"/>
      <c r="AA61" s="124" t="s">
        <v>128</v>
      </c>
    </row>
    <row r="62" spans="1:34" hidden="1" outlineLevel="1" x14ac:dyDescent="0.25">
      <c r="A62" s="103" t="s">
        <v>129</v>
      </c>
      <c r="B62" s="105" t="s">
        <v>130</v>
      </c>
      <c r="C62" s="106"/>
      <c r="D62" s="106"/>
      <c r="E62" s="106"/>
      <c r="F62" s="106"/>
      <c r="G62" s="106"/>
      <c r="H62" s="106"/>
      <c r="I62" s="106"/>
      <c r="J62" s="117"/>
      <c r="AA62" s="124" t="s">
        <v>131</v>
      </c>
    </row>
    <row r="63" spans="1:34" ht="27" hidden="1" customHeight="1" outlineLevel="1" x14ac:dyDescent="0.25">
      <c r="A63" s="103"/>
      <c r="B63" s="111" t="s">
        <v>132</v>
      </c>
      <c r="C63" s="112"/>
      <c r="D63" s="112"/>
      <c r="E63" s="112"/>
      <c r="F63" s="112"/>
      <c r="G63" s="112"/>
      <c r="H63" s="112"/>
      <c r="I63" s="112"/>
      <c r="J63" s="113"/>
      <c r="AA63" s="9" t="s">
        <v>133</v>
      </c>
    </row>
    <row r="64" spans="1:34" hidden="1" outlineLevel="1" x14ac:dyDescent="0.25">
      <c r="A64" s="103"/>
      <c r="B64" s="131"/>
      <c r="C64" s="29"/>
      <c r="D64" s="29"/>
      <c r="E64" s="29"/>
      <c r="F64" s="29"/>
      <c r="G64" s="29"/>
      <c r="H64" s="29"/>
      <c r="I64" s="29"/>
      <c r="J64" s="30"/>
      <c r="AA64" s="124" t="s">
        <v>104</v>
      </c>
    </row>
    <row r="65" spans="1:27" s="79" customFormat="1" ht="14.45" hidden="1" customHeight="1" outlineLevel="1" x14ac:dyDescent="0.25">
      <c r="A65" s="103" t="s">
        <v>134</v>
      </c>
      <c r="B65" s="105" t="s">
        <v>135</v>
      </c>
      <c r="C65" s="106"/>
      <c r="D65" s="106"/>
      <c r="E65" s="106"/>
      <c r="F65" s="106"/>
      <c r="G65" s="106"/>
      <c r="H65" s="106"/>
      <c r="I65" s="106"/>
      <c r="J65" s="117"/>
      <c r="AA65" s="124" t="s">
        <v>136</v>
      </c>
    </row>
    <row r="66" spans="1:27" ht="23.45" hidden="1" customHeight="1" outlineLevel="1" x14ac:dyDescent="0.25">
      <c r="A66" s="103"/>
      <c r="B66" s="132"/>
      <c r="C66" s="133" t="s">
        <v>137</v>
      </c>
      <c r="D66" s="133"/>
      <c r="E66" s="133"/>
      <c r="F66" s="134" t="s">
        <v>132</v>
      </c>
      <c r="G66" s="134"/>
      <c r="H66" s="134"/>
      <c r="I66" s="134"/>
      <c r="J66" s="135"/>
    </row>
    <row r="67" spans="1:27" ht="23.45" hidden="1" customHeight="1" outlineLevel="1" x14ac:dyDescent="0.25">
      <c r="A67" s="103"/>
      <c r="B67" s="132"/>
      <c r="C67" s="133" t="s">
        <v>138</v>
      </c>
      <c r="D67" s="133"/>
      <c r="E67" s="133"/>
      <c r="F67" s="134" t="s">
        <v>132</v>
      </c>
      <c r="G67" s="134"/>
      <c r="H67" s="134"/>
      <c r="I67" s="134"/>
      <c r="J67" s="135"/>
    </row>
    <row r="68" spans="1:27" ht="23.45" hidden="1" customHeight="1" outlineLevel="1" x14ac:dyDescent="0.25">
      <c r="A68" s="103"/>
      <c r="B68" s="132"/>
      <c r="C68" s="133" t="s">
        <v>139</v>
      </c>
      <c r="D68" s="133"/>
      <c r="E68" s="133"/>
      <c r="F68" s="134" t="s">
        <v>132</v>
      </c>
      <c r="G68" s="134"/>
      <c r="H68" s="134"/>
      <c r="I68" s="134"/>
      <c r="J68" s="135"/>
    </row>
    <row r="69" spans="1:27" ht="23.45" hidden="1" customHeight="1" outlineLevel="1" x14ac:dyDescent="0.25">
      <c r="A69" s="103"/>
      <c r="B69" s="132"/>
      <c r="C69" s="133" t="s">
        <v>140</v>
      </c>
      <c r="D69" s="133"/>
      <c r="E69" s="133"/>
      <c r="F69" s="134" t="s">
        <v>132</v>
      </c>
      <c r="G69" s="134"/>
      <c r="H69" s="134"/>
      <c r="I69" s="134"/>
      <c r="J69" s="135"/>
    </row>
    <row r="70" spans="1:27" ht="23.45" hidden="1" customHeight="1" outlineLevel="1" x14ac:dyDescent="0.25">
      <c r="A70" s="103"/>
      <c r="B70" s="132"/>
      <c r="C70" s="133" t="s">
        <v>141</v>
      </c>
      <c r="D70" s="133"/>
      <c r="E70" s="133"/>
      <c r="F70" s="134" t="s">
        <v>132</v>
      </c>
      <c r="G70" s="134"/>
      <c r="H70" s="134"/>
      <c r="I70" s="134"/>
      <c r="J70" s="135"/>
    </row>
    <row r="71" spans="1:27" ht="23.45" hidden="1" customHeight="1" outlineLevel="1" x14ac:dyDescent="0.25">
      <c r="A71" s="103"/>
      <c r="B71" s="132"/>
      <c r="C71" s="133" t="s">
        <v>142</v>
      </c>
      <c r="D71" s="133"/>
      <c r="E71" s="133"/>
      <c r="F71" s="134" t="s">
        <v>132</v>
      </c>
      <c r="G71" s="134"/>
      <c r="H71" s="134"/>
      <c r="I71" s="134"/>
      <c r="J71" s="135"/>
    </row>
    <row r="72" spans="1:27" ht="23.45" hidden="1" customHeight="1" outlineLevel="1" x14ac:dyDescent="0.25">
      <c r="A72" s="103"/>
      <c r="B72" s="132"/>
      <c r="C72" s="133" t="s">
        <v>143</v>
      </c>
      <c r="D72" s="133"/>
      <c r="E72" s="133"/>
      <c r="F72" s="134" t="s">
        <v>132</v>
      </c>
      <c r="G72" s="134"/>
      <c r="H72" s="134"/>
      <c r="I72" s="134"/>
      <c r="J72" s="135"/>
    </row>
    <row r="73" spans="1:27" hidden="1" outlineLevel="1" x14ac:dyDescent="0.25">
      <c r="A73" s="103"/>
      <c r="B73" s="47"/>
      <c r="C73" s="29"/>
      <c r="D73" s="29"/>
      <c r="E73" s="29"/>
      <c r="F73" s="29"/>
      <c r="G73" s="29"/>
      <c r="H73" s="29"/>
      <c r="I73" s="29"/>
      <c r="J73" s="30"/>
    </row>
    <row r="74" spans="1:27" s="79" customFormat="1" hidden="1" outlineLevel="1" x14ac:dyDescent="0.25">
      <c r="A74" s="103" t="s">
        <v>144</v>
      </c>
      <c r="B74" s="98" t="s">
        <v>145</v>
      </c>
      <c r="C74" s="99"/>
      <c r="D74" s="99"/>
      <c r="E74" s="99"/>
      <c r="F74" s="99"/>
      <c r="G74" s="99"/>
      <c r="H74" s="99"/>
      <c r="I74" s="99"/>
      <c r="J74" s="136"/>
    </row>
    <row r="75" spans="1:27" ht="26.25" hidden="1" customHeight="1" outlineLevel="1" x14ac:dyDescent="0.25">
      <c r="A75" s="103"/>
      <c r="B75" s="111" t="s">
        <v>132</v>
      </c>
      <c r="C75" s="112"/>
      <c r="D75" s="112"/>
      <c r="E75" s="112"/>
      <c r="F75" s="112"/>
      <c r="G75" s="112"/>
      <c r="H75" s="112"/>
      <c r="I75" s="112"/>
      <c r="J75" s="113"/>
    </row>
    <row r="76" spans="1:27" hidden="1" collapsed="1" x14ac:dyDescent="0.25">
      <c r="A76" s="76"/>
      <c r="B76" s="130"/>
      <c r="C76" s="29"/>
      <c r="D76" s="29"/>
      <c r="E76" s="29"/>
      <c r="F76" s="29"/>
      <c r="G76" s="29"/>
      <c r="H76" s="29"/>
      <c r="I76" s="29"/>
      <c r="J76" s="30"/>
    </row>
    <row r="77" spans="1:27" hidden="1" outlineLevel="1" x14ac:dyDescent="0.25">
      <c r="A77" s="76"/>
      <c r="B77" s="77" t="s">
        <v>146</v>
      </c>
      <c r="C77" s="29"/>
      <c r="D77" s="29"/>
      <c r="E77" s="29"/>
      <c r="F77" s="29"/>
      <c r="G77" s="29"/>
      <c r="H77" s="29"/>
      <c r="I77" s="29"/>
      <c r="J77" s="30"/>
    </row>
    <row r="78" spans="1:27" s="79" customFormat="1" ht="38.450000000000003" hidden="1" customHeight="1" outlineLevel="1" x14ac:dyDescent="0.25">
      <c r="A78" s="103" t="s">
        <v>147</v>
      </c>
      <c r="B78" s="105" t="s">
        <v>148</v>
      </c>
      <c r="C78" s="106"/>
      <c r="D78" s="106"/>
      <c r="E78" s="106"/>
      <c r="F78" s="106"/>
      <c r="G78" s="106"/>
      <c r="H78" s="106"/>
      <c r="I78" s="106"/>
      <c r="J78" s="117"/>
    </row>
    <row r="79" spans="1:27" ht="27.75" hidden="1" customHeight="1" outlineLevel="1" x14ac:dyDescent="0.25">
      <c r="A79" s="137"/>
      <c r="B79" s="111" t="s">
        <v>132</v>
      </c>
      <c r="C79" s="112"/>
      <c r="D79" s="112"/>
      <c r="E79" s="112"/>
      <c r="F79" s="112"/>
      <c r="G79" s="112"/>
      <c r="H79" s="112"/>
      <c r="I79" s="112"/>
      <c r="J79" s="113"/>
    </row>
    <row r="80" spans="1:27" hidden="1" collapsed="1" x14ac:dyDescent="0.25">
      <c r="A80" s="137"/>
      <c r="B80" s="132"/>
      <c r="C80" s="138"/>
      <c r="D80" s="138"/>
      <c r="E80" s="138"/>
      <c r="F80" s="138"/>
      <c r="G80" s="138"/>
      <c r="H80" s="138"/>
      <c r="I80" s="138"/>
      <c r="J80" s="139"/>
    </row>
    <row r="81" spans="1:22" ht="5.25" hidden="1" customHeight="1" x14ac:dyDescent="0.4">
      <c r="A81" s="37"/>
      <c r="B81" s="101"/>
      <c r="C81" s="39"/>
      <c r="D81" s="39"/>
      <c r="E81" s="39"/>
      <c r="F81" s="39"/>
      <c r="G81" s="39"/>
      <c r="H81" s="39"/>
      <c r="I81" s="39"/>
      <c r="J81" s="40"/>
      <c r="K81" s="37"/>
      <c r="L81" s="37"/>
      <c r="M81" s="37"/>
      <c r="N81" s="37"/>
      <c r="O81" s="37"/>
      <c r="P81" s="37"/>
      <c r="Q81" s="37"/>
      <c r="R81" s="37"/>
      <c r="S81" s="37"/>
      <c r="T81" s="37"/>
      <c r="U81" s="37"/>
      <c r="V81" s="37"/>
    </row>
    <row r="82" spans="1:22" s="1" customFormat="1" hidden="1" x14ac:dyDescent="0.25">
      <c r="B82" s="132"/>
      <c r="C82" s="138"/>
      <c r="D82" s="138"/>
      <c r="E82" s="138"/>
      <c r="F82" s="138"/>
      <c r="G82" s="138"/>
      <c r="H82" s="138"/>
      <c r="I82" s="138"/>
      <c r="J82" s="139"/>
    </row>
    <row r="83" spans="1:22" s="79" customFormat="1" hidden="1" x14ac:dyDescent="0.25">
      <c r="A83" s="80" t="s">
        <v>149</v>
      </c>
      <c r="B83" s="105" t="s">
        <v>150</v>
      </c>
      <c r="C83" s="106"/>
      <c r="D83" s="106"/>
      <c r="E83" s="106"/>
      <c r="F83" s="106"/>
      <c r="G83" s="106"/>
      <c r="H83" s="106"/>
      <c r="I83" s="106"/>
      <c r="J83" s="117"/>
    </row>
    <row r="84" spans="1:22" ht="30" hidden="1" customHeight="1" x14ac:dyDescent="0.25">
      <c r="A84" s="1"/>
      <c r="B84" s="111" t="s">
        <v>132</v>
      </c>
      <c r="C84" s="112"/>
      <c r="D84" s="112"/>
      <c r="E84" s="112"/>
      <c r="F84" s="112"/>
      <c r="G84" s="112"/>
      <c r="H84" s="112"/>
      <c r="I84" s="112"/>
      <c r="J84" s="113"/>
    </row>
    <row r="85" spans="1:22" hidden="1" x14ac:dyDescent="0.25">
      <c r="A85" s="1"/>
      <c r="B85" s="47"/>
      <c r="C85" s="29"/>
      <c r="D85" s="29"/>
      <c r="E85" s="29"/>
      <c r="F85" s="29"/>
      <c r="G85" s="29"/>
      <c r="H85" s="29"/>
      <c r="I85" s="29"/>
      <c r="J85" s="30"/>
    </row>
    <row r="86" spans="1:22" ht="26.25" hidden="1" x14ac:dyDescent="0.4">
      <c r="A86" s="37"/>
      <c r="B86" s="38" t="s">
        <v>151</v>
      </c>
      <c r="C86" s="39"/>
      <c r="D86" s="39"/>
      <c r="E86" s="39"/>
      <c r="F86" s="39"/>
      <c r="G86" s="39"/>
      <c r="H86" s="39"/>
      <c r="I86" s="39"/>
      <c r="J86" s="40"/>
      <c r="K86" s="37"/>
      <c r="L86" s="37"/>
      <c r="M86" s="37"/>
      <c r="N86" s="37"/>
      <c r="O86" s="37"/>
      <c r="P86" s="37"/>
      <c r="Q86" s="37"/>
      <c r="R86" s="37"/>
      <c r="S86" s="37"/>
      <c r="T86" s="37"/>
      <c r="U86" s="37"/>
      <c r="V86" s="37"/>
    </row>
    <row r="87" spans="1:22" ht="5.25" hidden="1" customHeight="1" x14ac:dyDescent="0.4">
      <c r="A87" s="37"/>
      <c r="B87" s="101"/>
      <c r="C87" s="39"/>
      <c r="D87" s="39"/>
      <c r="E87" s="39"/>
      <c r="F87" s="39"/>
      <c r="G87" s="39"/>
      <c r="H87" s="39"/>
      <c r="I87" s="39"/>
      <c r="J87" s="40"/>
      <c r="K87" s="37"/>
      <c r="L87" s="37"/>
      <c r="M87" s="37"/>
      <c r="N87" s="37"/>
      <c r="O87" s="37"/>
      <c r="P87" s="37"/>
      <c r="Q87" s="37"/>
      <c r="R87" s="37"/>
      <c r="S87" s="37"/>
      <c r="T87" s="37"/>
      <c r="U87" s="37"/>
      <c r="V87" s="37"/>
    </row>
    <row r="88" spans="1:22" s="79" customFormat="1" hidden="1" x14ac:dyDescent="0.25">
      <c r="A88" s="80" t="s">
        <v>152</v>
      </c>
      <c r="B88" s="105" t="s">
        <v>153</v>
      </c>
      <c r="C88" s="106"/>
      <c r="D88" s="106"/>
      <c r="E88" s="106"/>
      <c r="F88" s="106"/>
      <c r="G88" s="106"/>
      <c r="H88" s="106"/>
      <c r="I88" s="106"/>
      <c r="J88" s="117"/>
    </row>
    <row r="89" spans="1:22" ht="27.75" hidden="1" customHeight="1" x14ac:dyDescent="0.25">
      <c r="A89" s="46"/>
      <c r="B89" s="140" t="s">
        <v>154</v>
      </c>
      <c r="C89" s="141"/>
      <c r="D89" s="141"/>
      <c r="E89" s="141"/>
      <c r="F89" s="141"/>
      <c r="G89" s="141"/>
      <c r="H89" s="141"/>
      <c r="I89" s="141"/>
      <c r="J89" s="142"/>
    </row>
    <row r="90" spans="1:22" hidden="1" x14ac:dyDescent="0.25">
      <c r="A90" s="46"/>
      <c r="B90" s="143" t="s">
        <v>155</v>
      </c>
      <c r="C90" s="144"/>
      <c r="D90" s="144"/>
      <c r="E90" s="144"/>
      <c r="F90" s="144"/>
      <c r="G90" s="144"/>
      <c r="H90" s="144"/>
      <c r="I90" s="144"/>
      <c r="J90" s="145"/>
    </row>
    <row r="91" spans="1:22" x14ac:dyDescent="0.25">
      <c r="A91" s="46"/>
      <c r="B91" s="146" t="s">
        <v>156</v>
      </c>
      <c r="C91" s="147"/>
      <c r="D91" s="148" t="str">
        <f t="shared" ref="D91:I91" si="0">D$113</f>
        <v>FY19</v>
      </c>
      <c r="E91" s="149" t="str">
        <f t="shared" si="0"/>
        <v>FY20</v>
      </c>
      <c r="F91" s="149" t="str">
        <f t="shared" si="0"/>
        <v>FY21</v>
      </c>
      <c r="G91" s="149" t="str">
        <f t="shared" si="0"/>
        <v>FY22</v>
      </c>
      <c r="H91" s="149" t="str">
        <f t="shared" si="0"/>
        <v>FY23</v>
      </c>
      <c r="I91" s="149" t="str">
        <f t="shared" si="0"/>
        <v>FY24</v>
      </c>
      <c r="J91" s="150" t="s">
        <v>157</v>
      </c>
    </row>
    <row r="92" spans="1:22" ht="15" customHeight="1" x14ac:dyDescent="0.25">
      <c r="A92" s="46"/>
      <c r="B92" s="151" t="s">
        <v>158</v>
      </c>
      <c r="C92" s="152"/>
      <c r="D92" s="153">
        <f>+D152</f>
        <v>25000</v>
      </c>
      <c r="E92" s="153">
        <f t="shared" ref="E92:F92" si="1">+E152</f>
        <v>25000</v>
      </c>
      <c r="F92" s="153">
        <f t="shared" si="1"/>
        <v>25000</v>
      </c>
      <c r="G92" s="153">
        <f t="shared" ref="G92:I92" si="2">(G129+G141)-SUM(G103)</f>
        <v>0</v>
      </c>
      <c r="H92" s="153">
        <f t="shared" si="2"/>
        <v>0</v>
      </c>
      <c r="I92" s="153">
        <f t="shared" si="2"/>
        <v>0</v>
      </c>
      <c r="J92" s="154">
        <f>SUM(D92:I92)</f>
        <v>75000</v>
      </c>
    </row>
    <row r="93" spans="1:22" ht="15" customHeight="1" x14ac:dyDescent="0.25">
      <c r="A93" s="46"/>
      <c r="B93" s="155" t="s">
        <v>159</v>
      </c>
      <c r="C93" s="156"/>
      <c r="D93" s="157">
        <f>+D151</f>
        <v>25000</v>
      </c>
      <c r="E93" s="157">
        <f t="shared" ref="E93:F93" si="3">+E151</f>
        <v>25000</v>
      </c>
      <c r="F93" s="157">
        <f t="shared" si="3"/>
        <v>25000</v>
      </c>
      <c r="G93" s="153">
        <v>0</v>
      </c>
      <c r="H93" s="153">
        <v>0</v>
      </c>
      <c r="I93" s="153">
        <v>0</v>
      </c>
      <c r="J93" s="154">
        <f>SUM(D93:I93)</f>
        <v>75000</v>
      </c>
    </row>
    <row r="94" spans="1:22" ht="15" hidden="1" customHeight="1" outlineLevel="1" x14ac:dyDescent="0.25">
      <c r="A94" s="46"/>
      <c r="B94" s="158" t="s">
        <v>160</v>
      </c>
      <c r="C94" s="159"/>
      <c r="D94" s="160">
        <v>0</v>
      </c>
      <c r="E94" s="160">
        <v>0</v>
      </c>
      <c r="F94" s="160">
        <v>0</v>
      </c>
      <c r="G94" s="160">
        <v>0</v>
      </c>
      <c r="H94" s="160">
        <v>0</v>
      </c>
      <c r="I94" s="160">
        <v>0</v>
      </c>
      <c r="J94" s="154">
        <f t="shared" ref="J94:J97" si="4">SUM(D94:I94)</f>
        <v>0</v>
      </c>
    </row>
    <row r="95" spans="1:22" ht="15" hidden="1" customHeight="1" outlineLevel="1" x14ac:dyDescent="0.25">
      <c r="A95" s="46"/>
      <c r="B95" s="158" t="s">
        <v>161</v>
      </c>
      <c r="C95" s="159"/>
      <c r="D95" s="160">
        <v>0</v>
      </c>
      <c r="E95" s="160">
        <v>0</v>
      </c>
      <c r="F95" s="160">
        <v>0</v>
      </c>
      <c r="G95" s="160">
        <v>0</v>
      </c>
      <c r="H95" s="160">
        <v>0</v>
      </c>
      <c r="I95" s="160">
        <v>0</v>
      </c>
      <c r="J95" s="154">
        <f t="shared" si="4"/>
        <v>0</v>
      </c>
    </row>
    <row r="96" spans="1:22" ht="15" hidden="1" customHeight="1" outlineLevel="1" x14ac:dyDescent="0.25">
      <c r="A96" s="46"/>
      <c r="B96" s="158" t="s">
        <v>162</v>
      </c>
      <c r="C96" s="159"/>
      <c r="D96" s="160">
        <v>0</v>
      </c>
      <c r="E96" s="160">
        <v>0</v>
      </c>
      <c r="F96" s="160">
        <v>0</v>
      </c>
      <c r="G96" s="160">
        <v>0</v>
      </c>
      <c r="H96" s="160">
        <v>0</v>
      </c>
      <c r="I96" s="160">
        <v>0</v>
      </c>
      <c r="J96" s="154">
        <f t="shared" si="4"/>
        <v>0</v>
      </c>
    </row>
    <row r="97" spans="1:24" ht="15" hidden="1" customHeight="1" outlineLevel="1" x14ac:dyDescent="0.25">
      <c r="A97" s="46"/>
      <c r="B97" s="158" t="s">
        <v>163</v>
      </c>
      <c r="C97" s="159"/>
      <c r="D97" s="160">
        <v>0</v>
      </c>
      <c r="E97" s="160">
        <v>0</v>
      </c>
      <c r="F97" s="160">
        <v>0</v>
      </c>
      <c r="G97" s="160">
        <v>0</v>
      </c>
      <c r="H97" s="160">
        <v>0</v>
      </c>
      <c r="I97" s="160">
        <v>0</v>
      </c>
      <c r="J97" s="154">
        <f t="shared" si="4"/>
        <v>0</v>
      </c>
    </row>
    <row r="98" spans="1:24" ht="15" customHeight="1" outlineLevel="1" x14ac:dyDescent="0.25">
      <c r="A98" s="46"/>
      <c r="B98" s="161" t="s">
        <v>164</v>
      </c>
      <c r="C98" s="162"/>
      <c r="D98" s="163">
        <f>+D150</f>
        <v>50000</v>
      </c>
      <c r="E98" s="163">
        <f t="shared" ref="E98:F98" si="5">+E150</f>
        <v>50000</v>
      </c>
      <c r="F98" s="163">
        <f t="shared" si="5"/>
        <v>50000</v>
      </c>
      <c r="G98" s="164"/>
      <c r="H98" s="164"/>
      <c r="I98" s="164"/>
      <c r="J98" s="165">
        <f>+J92+J93</f>
        <v>150000</v>
      </c>
    </row>
    <row r="99" spans="1:24" ht="15" customHeight="1" x14ac:dyDescent="0.25">
      <c r="A99" s="46"/>
      <c r="B99" s="146" t="s">
        <v>165</v>
      </c>
      <c r="C99" s="147"/>
      <c r="D99" s="166"/>
      <c r="E99" s="166"/>
      <c r="F99" s="167"/>
      <c r="G99" s="167"/>
      <c r="H99" s="167"/>
      <c r="I99" s="167"/>
      <c r="J99" s="168"/>
    </row>
    <row r="100" spans="1:24" x14ac:dyDescent="0.25">
      <c r="A100" s="46"/>
      <c r="B100" s="151" t="s">
        <v>166</v>
      </c>
      <c r="C100" s="152"/>
      <c r="D100" s="169"/>
      <c r="E100" s="169"/>
      <c r="F100" s="169"/>
      <c r="G100" s="169"/>
      <c r="H100" s="169"/>
      <c r="I100" s="169"/>
      <c r="J100" s="154">
        <f t="shared" ref="J100:J103" si="6">SUM(D100:I100)</f>
        <v>0</v>
      </c>
    </row>
    <row r="101" spans="1:24" x14ac:dyDescent="0.25">
      <c r="A101" s="46"/>
      <c r="B101" s="151" t="s">
        <v>167</v>
      </c>
      <c r="C101" s="152"/>
      <c r="D101" s="169"/>
      <c r="E101" s="169"/>
      <c r="F101" s="169"/>
      <c r="G101" s="169"/>
      <c r="H101" s="169"/>
      <c r="I101" s="169"/>
      <c r="J101" s="154">
        <f t="shared" si="6"/>
        <v>0</v>
      </c>
    </row>
    <row r="102" spans="1:24" x14ac:dyDescent="0.25">
      <c r="A102" s="46"/>
      <c r="B102" s="170" t="s">
        <v>168</v>
      </c>
      <c r="C102" s="171"/>
      <c r="D102" s="169">
        <f>D141*65%</f>
        <v>1191666.6645000002</v>
      </c>
      <c r="E102" s="169">
        <f t="shared" ref="E102:F102" si="7">E141*65%</f>
        <v>1191666.6645000002</v>
      </c>
      <c r="F102" s="169">
        <f t="shared" si="7"/>
        <v>1191666.6645000002</v>
      </c>
      <c r="G102" s="169"/>
      <c r="H102" s="169"/>
      <c r="I102" s="169"/>
      <c r="J102" s="154">
        <f t="shared" si="6"/>
        <v>3574999.9935000008</v>
      </c>
    </row>
    <row r="103" spans="1:24" x14ac:dyDescent="0.25">
      <c r="A103" s="46"/>
      <c r="B103" s="146" t="s">
        <v>169</v>
      </c>
      <c r="C103" s="147"/>
      <c r="D103" s="153">
        <f>SUM(D100:D102)</f>
        <v>1191666.6645000002</v>
      </c>
      <c r="E103" s="153">
        <f>SUM(E100:E102)</f>
        <v>1191666.6645000002</v>
      </c>
      <c r="F103" s="153">
        <f t="shared" ref="F103:I103" si="8">SUM(F100:F102)</f>
        <v>1191666.6645000002</v>
      </c>
      <c r="G103" s="153">
        <f t="shared" si="8"/>
        <v>0</v>
      </c>
      <c r="H103" s="153">
        <f t="shared" si="8"/>
        <v>0</v>
      </c>
      <c r="I103" s="153">
        <f t="shared" si="8"/>
        <v>0</v>
      </c>
      <c r="J103" s="154">
        <f t="shared" si="6"/>
        <v>3574999.9935000008</v>
      </c>
    </row>
    <row r="104" spans="1:24" s="79" customFormat="1" ht="15.75" thickBot="1" x14ac:dyDescent="0.3">
      <c r="A104" s="80"/>
      <c r="B104" s="172" t="s">
        <v>170</v>
      </c>
      <c r="C104" s="173"/>
      <c r="D104" s="174">
        <f>$J$104/3</f>
        <v>1833333.3333333333</v>
      </c>
      <c r="E104" s="174">
        <f t="shared" ref="E104:F104" si="9">$J$104/3</f>
        <v>1833333.3333333333</v>
      </c>
      <c r="F104" s="174">
        <f t="shared" si="9"/>
        <v>1833333.3333333333</v>
      </c>
      <c r="G104" s="174">
        <f t="shared" ref="G104:I104" si="10">SUM(G92:G97)+G103</f>
        <v>0</v>
      </c>
      <c r="H104" s="174">
        <f t="shared" si="10"/>
        <v>0</v>
      </c>
      <c r="I104" s="174">
        <f t="shared" si="10"/>
        <v>0</v>
      </c>
      <c r="J104" s="175">
        <v>5500000</v>
      </c>
      <c r="L104" s="176">
        <f>J92/J104</f>
        <v>1.3636363636363636E-2</v>
      </c>
    </row>
    <row r="105" spans="1:24" ht="15.75" hidden="1" thickTop="1" x14ac:dyDescent="0.25">
      <c r="A105" s="46"/>
      <c r="B105" s="177"/>
      <c r="C105" s="29"/>
      <c r="D105" s="29"/>
      <c r="E105" s="29"/>
      <c r="F105" s="29"/>
      <c r="G105" s="29"/>
      <c r="H105" s="29"/>
      <c r="I105" s="29"/>
      <c r="J105" s="30"/>
    </row>
    <row r="106" spans="1:24" ht="23.25" customHeight="1" thickTop="1" x14ac:dyDescent="0.25">
      <c r="A106" s="103" t="s">
        <v>171</v>
      </c>
      <c r="B106" s="178" t="s">
        <v>172</v>
      </c>
      <c r="C106" s="179"/>
      <c r="D106" s="179"/>
      <c r="E106" s="179"/>
      <c r="F106" s="179"/>
      <c r="G106" s="179"/>
      <c r="H106" s="179"/>
      <c r="I106" s="179"/>
      <c r="J106" s="180"/>
      <c r="W106" s="78" t="s">
        <v>84</v>
      </c>
      <c r="X106" s="78" t="b">
        <v>0</v>
      </c>
    </row>
    <row r="107" spans="1:24" ht="15" hidden="1" customHeight="1" x14ac:dyDescent="0.25">
      <c r="A107" s="46"/>
      <c r="B107" s="140" t="s">
        <v>173</v>
      </c>
      <c r="C107" s="141"/>
      <c r="D107" s="141"/>
      <c r="E107" s="141"/>
      <c r="F107" s="141"/>
      <c r="G107" s="141"/>
      <c r="H107" s="181">
        <v>0</v>
      </c>
      <c r="I107" s="182"/>
      <c r="J107" s="107"/>
      <c r="W107" s="78" t="s">
        <v>87</v>
      </c>
      <c r="X107" s="78" t="b">
        <v>1</v>
      </c>
    </row>
    <row r="108" spans="1:24" ht="15" hidden="1" customHeight="1" x14ac:dyDescent="0.25">
      <c r="A108" s="46"/>
      <c r="B108" s="140" t="s">
        <v>174</v>
      </c>
      <c r="C108" s="141"/>
      <c r="D108" s="141"/>
      <c r="E108" s="141"/>
      <c r="F108" s="141"/>
      <c r="G108" s="141"/>
      <c r="H108" s="36"/>
      <c r="I108" s="36"/>
      <c r="J108" s="107"/>
      <c r="W108" s="78"/>
      <c r="X108" s="78"/>
    </row>
    <row r="109" spans="1:24" hidden="1" x14ac:dyDescent="0.25">
      <c r="A109" s="46"/>
      <c r="B109" s="47"/>
      <c r="C109" s="29"/>
      <c r="D109" s="29"/>
      <c r="E109" s="29"/>
      <c r="F109" s="29"/>
      <c r="G109" s="29"/>
      <c r="H109" s="29"/>
      <c r="I109" s="29"/>
      <c r="J109" s="30"/>
    </row>
    <row r="110" spans="1:24" s="79" customFormat="1" ht="15" hidden="1" customHeight="1" outlineLevel="1" x14ac:dyDescent="0.25">
      <c r="A110" s="80" t="s">
        <v>171</v>
      </c>
      <c r="B110" s="178" t="s">
        <v>175</v>
      </c>
      <c r="C110" s="179"/>
      <c r="D110" s="179"/>
      <c r="E110" s="179"/>
      <c r="F110" s="179"/>
      <c r="G110" s="179"/>
      <c r="H110" s="179"/>
      <c r="I110" s="179"/>
      <c r="J110" s="180"/>
    </row>
    <row r="111" spans="1:24" ht="30.75" hidden="1" customHeight="1" outlineLevel="1" x14ac:dyDescent="0.25">
      <c r="A111" s="46"/>
      <c r="B111" s="140" t="s">
        <v>176</v>
      </c>
      <c r="C111" s="141"/>
      <c r="D111" s="141"/>
      <c r="E111" s="141"/>
      <c r="F111" s="141"/>
      <c r="G111" s="141"/>
      <c r="H111" s="141"/>
      <c r="I111" s="141"/>
      <c r="J111" s="142"/>
    </row>
    <row r="112" spans="1:24" hidden="1" outlineLevel="1" x14ac:dyDescent="0.25">
      <c r="A112" s="46"/>
      <c r="B112" s="143" t="s">
        <v>177</v>
      </c>
      <c r="C112" s="144"/>
      <c r="D112" s="144"/>
      <c r="E112" s="144"/>
      <c r="F112" s="144"/>
      <c r="G112" s="144"/>
      <c r="H112" s="144"/>
      <c r="I112" s="144"/>
      <c r="J112" s="145"/>
    </row>
    <row r="113" spans="1:10" ht="15.75" outlineLevel="1" thickBot="1" x14ac:dyDescent="0.3">
      <c r="A113" s="46"/>
      <c r="B113" s="183" t="s">
        <v>178</v>
      </c>
      <c r="C113" s="184"/>
      <c r="D113" s="149" t="s">
        <v>179</v>
      </c>
      <c r="E113" s="185" t="s">
        <v>180</v>
      </c>
      <c r="F113" s="185" t="s">
        <v>181</v>
      </c>
      <c r="G113" s="185" t="s">
        <v>182</v>
      </c>
      <c r="H113" s="185" t="s">
        <v>183</v>
      </c>
      <c r="I113" s="185" t="s">
        <v>184</v>
      </c>
      <c r="J113" s="150" t="s">
        <v>157</v>
      </c>
    </row>
    <row r="114" spans="1:10" ht="15.75" outlineLevel="1" thickBot="1" x14ac:dyDescent="0.3">
      <c r="A114" s="46"/>
      <c r="B114" s="186" t="s">
        <v>185</v>
      </c>
      <c r="C114" s="187"/>
      <c r="D114" s="188"/>
      <c r="E114" s="189">
        <v>2.5000000000000001E-2</v>
      </c>
      <c r="F114" s="189">
        <v>2.5000000000000001E-2</v>
      </c>
      <c r="G114" s="189">
        <f>$F114</f>
        <v>2.5000000000000001E-2</v>
      </c>
      <c r="H114" s="189">
        <f>$F114</f>
        <v>2.5000000000000001E-2</v>
      </c>
      <c r="I114" s="189">
        <f>$F114</f>
        <v>2.5000000000000001E-2</v>
      </c>
      <c r="J114" s="190"/>
    </row>
    <row r="115" spans="1:10" hidden="1" outlineLevel="1" x14ac:dyDescent="0.25">
      <c r="A115" s="46"/>
      <c r="B115" s="186" t="s">
        <v>186</v>
      </c>
      <c r="C115" s="187"/>
      <c r="D115" s="169"/>
      <c r="E115" s="169"/>
      <c r="F115" s="191">
        <f>E115*(1+$G$114)</f>
        <v>0</v>
      </c>
      <c r="G115" s="191">
        <f>F115*(1+$G$114)</f>
        <v>0</v>
      </c>
      <c r="H115" s="191">
        <f>G115*(1+$H$114)</f>
        <v>0</v>
      </c>
      <c r="I115" s="191">
        <f>H115*(1+$I$114)</f>
        <v>0</v>
      </c>
      <c r="J115" s="154">
        <f t="shared" ref="J115:J128" si="11">SUM(D115:I115)</f>
        <v>0</v>
      </c>
    </row>
    <row r="116" spans="1:10" ht="15.95" hidden="1" customHeight="1" outlineLevel="1" x14ac:dyDescent="0.25">
      <c r="A116" s="46"/>
      <c r="B116" s="192" t="s">
        <v>187</v>
      </c>
      <c r="C116" s="193"/>
      <c r="D116" s="169"/>
      <c r="E116" s="169"/>
      <c r="F116" s="153">
        <f>E116*(1+$G$114)</f>
        <v>0</v>
      </c>
      <c r="G116" s="153">
        <f>F116*(1+$G$114)</f>
        <v>0</v>
      </c>
      <c r="H116" s="153">
        <f>G116*(1+$H$114)</f>
        <v>0</v>
      </c>
      <c r="I116" s="153">
        <f>H116*(1+$I$114)</f>
        <v>0</v>
      </c>
      <c r="J116" s="154">
        <f t="shared" si="11"/>
        <v>0</v>
      </c>
    </row>
    <row r="117" spans="1:10" hidden="1" outlineLevel="1" x14ac:dyDescent="0.25">
      <c r="A117" s="46"/>
      <c r="B117" s="186" t="s">
        <v>188</v>
      </c>
      <c r="C117" s="187"/>
      <c r="D117" s="194"/>
      <c r="E117" s="194"/>
      <c r="F117" s="195"/>
      <c r="G117" s="195"/>
      <c r="H117" s="195"/>
      <c r="I117" s="195"/>
      <c r="J117" s="196"/>
    </row>
    <row r="118" spans="1:10" hidden="1" outlineLevel="1" x14ac:dyDescent="0.25">
      <c r="A118" s="46"/>
      <c r="B118" s="186" t="s">
        <v>189</v>
      </c>
      <c r="C118" s="187"/>
      <c r="D118" s="169"/>
      <c r="E118" s="169"/>
      <c r="F118" s="153">
        <f>E118</f>
        <v>0</v>
      </c>
      <c r="G118" s="153">
        <f>F118</f>
        <v>0</v>
      </c>
      <c r="H118" s="153">
        <f t="shared" ref="H118:I118" si="12">G118</f>
        <v>0</v>
      </c>
      <c r="I118" s="153">
        <f t="shared" si="12"/>
        <v>0</v>
      </c>
      <c r="J118" s="154"/>
    </row>
    <row r="119" spans="1:10" hidden="1" outlineLevel="1" x14ac:dyDescent="0.25">
      <c r="A119" s="46"/>
      <c r="B119" s="186" t="s">
        <v>190</v>
      </c>
      <c r="C119" s="187"/>
      <c r="D119" s="169"/>
      <c r="E119" s="169"/>
      <c r="F119" s="153">
        <f t="shared" ref="F119:I119" si="13">ROUND(E119*(1+F114),0)</f>
        <v>0</v>
      </c>
      <c r="G119" s="153">
        <f t="shared" si="13"/>
        <v>0</v>
      </c>
      <c r="H119" s="153">
        <f t="shared" si="13"/>
        <v>0</v>
      </c>
      <c r="I119" s="153">
        <f t="shared" si="13"/>
        <v>0</v>
      </c>
      <c r="J119" s="154"/>
    </row>
    <row r="120" spans="1:10" hidden="1" outlineLevel="1" x14ac:dyDescent="0.25">
      <c r="A120" s="46"/>
      <c r="B120" s="186" t="s">
        <v>191</v>
      </c>
      <c r="C120" s="187"/>
      <c r="D120" s="153">
        <f>D118*D119</f>
        <v>0</v>
      </c>
      <c r="E120" s="153">
        <f>E118*E119</f>
        <v>0</v>
      </c>
      <c r="F120" s="153">
        <f t="shared" ref="F120:I120" si="14">F118*F119</f>
        <v>0</v>
      </c>
      <c r="G120" s="153">
        <f t="shared" si="14"/>
        <v>0</v>
      </c>
      <c r="H120" s="153">
        <f t="shared" si="14"/>
        <v>0</v>
      </c>
      <c r="I120" s="153">
        <f t="shared" si="14"/>
        <v>0</v>
      </c>
      <c r="J120" s="154">
        <f t="shared" si="11"/>
        <v>0</v>
      </c>
    </row>
    <row r="121" spans="1:10" hidden="1" outlineLevel="1" x14ac:dyDescent="0.25">
      <c r="A121" s="46"/>
      <c r="B121" s="186" t="s">
        <v>192</v>
      </c>
      <c r="C121" s="187"/>
      <c r="D121" s="169"/>
      <c r="E121" s="169"/>
      <c r="F121" s="153">
        <f t="shared" ref="F121:G124" si="15">E121*(1+$G$114)</f>
        <v>0</v>
      </c>
      <c r="G121" s="153">
        <f t="shared" si="15"/>
        <v>0</v>
      </c>
      <c r="H121" s="153">
        <f t="shared" ref="H121:H124" si="16">G121*(1+$H$114)</f>
        <v>0</v>
      </c>
      <c r="I121" s="153">
        <f t="shared" ref="I121:I124" si="17">H121*(1+$I$114)</f>
        <v>0</v>
      </c>
      <c r="J121" s="154"/>
    </row>
    <row r="122" spans="1:10" hidden="1" outlineLevel="1" x14ac:dyDescent="0.25">
      <c r="A122" s="46"/>
      <c r="B122" s="186" t="s">
        <v>193</v>
      </c>
      <c r="C122" s="187"/>
      <c r="D122" s="169"/>
      <c r="E122" s="169"/>
      <c r="F122" s="153">
        <f t="shared" si="15"/>
        <v>0</v>
      </c>
      <c r="G122" s="153">
        <f t="shared" si="15"/>
        <v>0</v>
      </c>
      <c r="H122" s="153">
        <f t="shared" si="16"/>
        <v>0</v>
      </c>
      <c r="I122" s="153">
        <f t="shared" si="17"/>
        <v>0</v>
      </c>
      <c r="J122" s="154"/>
    </row>
    <row r="123" spans="1:10" hidden="1" outlineLevel="1" x14ac:dyDescent="0.25">
      <c r="A123" s="46"/>
      <c r="B123" s="170" t="s">
        <v>194</v>
      </c>
      <c r="C123" s="171"/>
      <c r="D123" s="169"/>
      <c r="E123" s="169"/>
      <c r="F123" s="153">
        <f t="shared" si="15"/>
        <v>0</v>
      </c>
      <c r="G123" s="153">
        <f t="shared" si="15"/>
        <v>0</v>
      </c>
      <c r="H123" s="153">
        <f t="shared" si="16"/>
        <v>0</v>
      </c>
      <c r="I123" s="153">
        <f t="shared" si="17"/>
        <v>0</v>
      </c>
      <c r="J123" s="154"/>
    </row>
    <row r="124" spans="1:10" hidden="1" outlineLevel="1" x14ac:dyDescent="0.25">
      <c r="A124" s="46"/>
      <c r="B124" s="170" t="s">
        <v>194</v>
      </c>
      <c r="C124" s="171"/>
      <c r="D124" s="169"/>
      <c r="E124" s="169"/>
      <c r="F124" s="153">
        <f t="shared" si="15"/>
        <v>0</v>
      </c>
      <c r="G124" s="153">
        <f t="shared" si="15"/>
        <v>0</v>
      </c>
      <c r="H124" s="153">
        <f t="shared" si="16"/>
        <v>0</v>
      </c>
      <c r="I124" s="153">
        <f t="shared" si="17"/>
        <v>0</v>
      </c>
      <c r="J124" s="154"/>
    </row>
    <row r="125" spans="1:10" hidden="1" outlineLevel="1" x14ac:dyDescent="0.25">
      <c r="A125" s="46"/>
      <c r="B125" s="186" t="s">
        <v>195</v>
      </c>
      <c r="C125" s="187"/>
      <c r="D125" s="153">
        <f>SUM(D120:D124)</f>
        <v>0</v>
      </c>
      <c r="E125" s="153">
        <f>SUM(E120:E124)</f>
        <v>0</v>
      </c>
      <c r="F125" s="153">
        <f t="shared" ref="F125:H125" si="18">SUM(F120:F124)</f>
        <v>0</v>
      </c>
      <c r="G125" s="153">
        <f t="shared" si="18"/>
        <v>0</v>
      </c>
      <c r="H125" s="153">
        <f t="shared" si="18"/>
        <v>0</v>
      </c>
      <c r="I125" s="153">
        <f>SUM(I120:I124)</f>
        <v>0</v>
      </c>
      <c r="J125" s="154">
        <f t="shared" si="11"/>
        <v>0</v>
      </c>
    </row>
    <row r="126" spans="1:10" ht="15" hidden="1" customHeight="1" outlineLevel="1" x14ac:dyDescent="0.25">
      <c r="A126" s="46"/>
      <c r="B126" s="170" t="s">
        <v>196</v>
      </c>
      <c r="C126" s="171"/>
      <c r="D126" s="169"/>
      <c r="E126" s="169"/>
      <c r="F126" s="153">
        <f t="shared" ref="F126:G128" si="19">E126*(1+$G$114)</f>
        <v>0</v>
      </c>
      <c r="G126" s="153">
        <f t="shared" si="19"/>
        <v>0</v>
      </c>
      <c r="H126" s="153">
        <f t="shared" ref="H126:H128" si="20">G126*(1+$H$114)</f>
        <v>0</v>
      </c>
      <c r="I126" s="153">
        <f t="shared" ref="I126:I128" si="21">H126*(1+$I$114)</f>
        <v>0</v>
      </c>
      <c r="J126" s="154">
        <f t="shared" si="11"/>
        <v>0</v>
      </c>
    </row>
    <row r="127" spans="1:10" ht="15" hidden="1" customHeight="1" outlineLevel="1" x14ac:dyDescent="0.25">
      <c r="A127" s="46"/>
      <c r="B127" s="170" t="s">
        <v>196</v>
      </c>
      <c r="C127" s="171"/>
      <c r="D127" s="169"/>
      <c r="E127" s="169"/>
      <c r="F127" s="153">
        <f t="shared" si="19"/>
        <v>0</v>
      </c>
      <c r="G127" s="153">
        <f t="shared" si="19"/>
        <v>0</v>
      </c>
      <c r="H127" s="153">
        <f t="shared" si="20"/>
        <v>0</v>
      </c>
      <c r="I127" s="153">
        <f t="shared" si="21"/>
        <v>0</v>
      </c>
      <c r="J127" s="154">
        <f t="shared" si="11"/>
        <v>0</v>
      </c>
    </row>
    <row r="128" spans="1:10" ht="15" hidden="1" customHeight="1" outlineLevel="1" x14ac:dyDescent="0.25">
      <c r="A128" s="46"/>
      <c r="B128" s="170" t="s">
        <v>196</v>
      </c>
      <c r="C128" s="171"/>
      <c r="D128" s="169"/>
      <c r="E128" s="169"/>
      <c r="F128" s="153">
        <f t="shared" si="19"/>
        <v>0</v>
      </c>
      <c r="G128" s="153">
        <f t="shared" si="19"/>
        <v>0</v>
      </c>
      <c r="H128" s="153">
        <f t="shared" si="20"/>
        <v>0</v>
      </c>
      <c r="I128" s="153">
        <f t="shared" si="21"/>
        <v>0</v>
      </c>
      <c r="J128" s="154">
        <f t="shared" si="11"/>
        <v>0</v>
      </c>
    </row>
    <row r="129" spans="1:14" s="79" customFormat="1" ht="15.75" hidden="1" outlineLevel="1" thickBot="1" x14ac:dyDescent="0.3">
      <c r="A129" s="80"/>
      <c r="B129" s="172" t="s">
        <v>197</v>
      </c>
      <c r="C129" s="173"/>
      <c r="D129" s="174">
        <f t="shared" ref="D129:J129" si="22">D115+D116+D125+D126+D128+D127</f>
        <v>0</v>
      </c>
      <c r="E129" s="174">
        <f t="shared" si="22"/>
        <v>0</v>
      </c>
      <c r="F129" s="174">
        <f t="shared" si="22"/>
        <v>0</v>
      </c>
      <c r="G129" s="174">
        <f t="shared" si="22"/>
        <v>0</v>
      </c>
      <c r="H129" s="174">
        <f t="shared" si="22"/>
        <v>0</v>
      </c>
      <c r="I129" s="174">
        <f t="shared" si="22"/>
        <v>0</v>
      </c>
      <c r="J129" s="175">
        <f t="shared" si="22"/>
        <v>0</v>
      </c>
    </row>
    <row r="130" spans="1:14" hidden="1" outlineLevel="1" x14ac:dyDescent="0.25">
      <c r="A130" s="46"/>
      <c r="B130" s="177"/>
      <c r="C130" s="29"/>
      <c r="D130" s="29"/>
      <c r="E130" s="29"/>
      <c r="F130" s="29"/>
      <c r="G130" s="29"/>
      <c r="H130" s="29"/>
      <c r="I130" s="29"/>
      <c r="J130" s="30"/>
    </row>
    <row r="131" spans="1:14" hidden="1" x14ac:dyDescent="0.25">
      <c r="A131" s="46"/>
      <c r="B131" s="177"/>
      <c r="C131" s="29"/>
      <c r="D131" s="29"/>
      <c r="E131" s="29"/>
      <c r="F131" s="29"/>
      <c r="G131" s="29"/>
      <c r="H131" s="29"/>
      <c r="I131" s="29"/>
      <c r="J131" s="30"/>
    </row>
    <row r="132" spans="1:14" s="79" customFormat="1" ht="15" hidden="1" customHeight="1" outlineLevel="1" x14ac:dyDescent="0.25">
      <c r="A132" s="80" t="s">
        <v>198</v>
      </c>
      <c r="B132" s="178" t="s">
        <v>199</v>
      </c>
      <c r="C132" s="179"/>
      <c r="D132" s="179"/>
      <c r="E132" s="179"/>
      <c r="F132" s="179"/>
      <c r="G132" s="179"/>
      <c r="H132" s="179"/>
      <c r="I132" s="179"/>
      <c r="J132" s="180"/>
    </row>
    <row r="133" spans="1:14" hidden="1" outlineLevel="1" x14ac:dyDescent="0.25">
      <c r="A133" s="46"/>
      <c r="B133" s="143" t="s">
        <v>177</v>
      </c>
      <c r="C133" s="144"/>
      <c r="D133" s="144"/>
      <c r="E133" s="144"/>
      <c r="F133" s="144"/>
      <c r="G133" s="144"/>
      <c r="H133" s="144"/>
      <c r="I133" s="144"/>
      <c r="J133" s="145"/>
    </row>
    <row r="134" spans="1:14" outlineLevel="1" x14ac:dyDescent="0.25">
      <c r="A134" s="46"/>
      <c r="B134" s="183" t="s">
        <v>200</v>
      </c>
      <c r="C134" s="184"/>
      <c r="D134" s="149" t="s">
        <v>179</v>
      </c>
      <c r="E134" s="185" t="s">
        <v>180</v>
      </c>
      <c r="F134" s="185" t="s">
        <v>181</v>
      </c>
      <c r="G134" s="185" t="s">
        <v>182</v>
      </c>
      <c r="H134" s="185" t="s">
        <v>183</v>
      </c>
      <c r="I134" s="185" t="s">
        <v>184</v>
      </c>
      <c r="J134" s="197" t="s">
        <v>157</v>
      </c>
    </row>
    <row r="135" spans="1:14" outlineLevel="1" x14ac:dyDescent="0.25">
      <c r="A135" s="46"/>
      <c r="B135" s="198" t="s">
        <v>201</v>
      </c>
      <c r="C135" s="199"/>
      <c r="D135" s="169"/>
      <c r="E135" s="169"/>
      <c r="F135" s="169"/>
      <c r="G135" s="169"/>
      <c r="H135" s="169"/>
      <c r="I135" s="169"/>
      <c r="J135" s="154">
        <f t="shared" ref="J135:J140" si="23">SUM(D135:I135)</f>
        <v>0</v>
      </c>
    </row>
    <row r="136" spans="1:14" outlineLevel="1" x14ac:dyDescent="0.25">
      <c r="A136" s="46"/>
      <c r="B136" s="198" t="s">
        <v>202</v>
      </c>
      <c r="C136" s="199"/>
      <c r="D136" s="169"/>
      <c r="E136" s="169"/>
      <c r="F136" s="169"/>
      <c r="G136" s="169"/>
      <c r="H136" s="169"/>
      <c r="I136" s="169"/>
      <c r="J136" s="154">
        <f t="shared" si="23"/>
        <v>0</v>
      </c>
    </row>
    <row r="137" spans="1:14" outlineLevel="1" x14ac:dyDescent="0.25">
      <c r="A137" s="46"/>
      <c r="B137" s="198" t="s">
        <v>203</v>
      </c>
      <c r="C137" s="199"/>
      <c r="D137" s="200"/>
      <c r="E137" s="169"/>
      <c r="F137" s="200"/>
      <c r="G137" s="200"/>
      <c r="H137" s="200"/>
      <c r="I137" s="200"/>
      <c r="J137" s="154">
        <f t="shared" si="23"/>
        <v>0</v>
      </c>
    </row>
    <row r="138" spans="1:14" outlineLevel="1" x14ac:dyDescent="0.25">
      <c r="A138" s="46"/>
      <c r="B138" s="198" t="s">
        <v>204</v>
      </c>
      <c r="C138" s="199"/>
      <c r="D138" s="200"/>
      <c r="E138" s="169"/>
      <c r="F138" s="200"/>
      <c r="G138" s="200"/>
      <c r="H138" s="200"/>
      <c r="I138" s="200"/>
      <c r="J138" s="154">
        <f t="shared" si="23"/>
        <v>0</v>
      </c>
    </row>
    <row r="139" spans="1:14" outlineLevel="1" x14ac:dyDescent="0.25">
      <c r="A139" s="46"/>
      <c r="B139" s="198" t="s">
        <v>205</v>
      </c>
      <c r="C139" s="199"/>
      <c r="D139" s="169"/>
      <c r="E139" s="169"/>
      <c r="F139" s="169"/>
      <c r="G139" s="169"/>
      <c r="H139" s="169"/>
      <c r="I139" s="169"/>
      <c r="J139" s="154">
        <f t="shared" si="23"/>
        <v>0</v>
      </c>
    </row>
    <row r="140" spans="1:14" outlineLevel="1" x14ac:dyDescent="0.25">
      <c r="A140" s="46"/>
      <c r="B140" s="170" t="s">
        <v>206</v>
      </c>
      <c r="C140" s="171"/>
      <c r="D140" s="169">
        <v>1833333.33</v>
      </c>
      <c r="E140" s="169">
        <v>1833333.33</v>
      </c>
      <c r="F140" s="169">
        <v>1833333.33</v>
      </c>
      <c r="G140" s="169"/>
      <c r="H140" s="169"/>
      <c r="I140" s="169"/>
      <c r="J140" s="154">
        <f t="shared" si="23"/>
        <v>5499999.9900000002</v>
      </c>
      <c r="M140" s="9">
        <f>641667*3</f>
        <v>1925001</v>
      </c>
      <c r="N140" s="9">
        <v>5500000</v>
      </c>
    </row>
    <row r="141" spans="1:14" s="79" customFormat="1" ht="15.75" outlineLevel="1" thickBot="1" x14ac:dyDescent="0.3">
      <c r="A141" s="80"/>
      <c r="B141" s="201" t="s">
        <v>207</v>
      </c>
      <c r="C141" s="202"/>
      <c r="D141" s="174">
        <f>SUM(D135:D140)</f>
        <v>1833333.33</v>
      </c>
      <c r="E141" s="174">
        <f t="shared" ref="E141:J141" si="24">SUM(E135:E140)</f>
        <v>1833333.33</v>
      </c>
      <c r="F141" s="174">
        <f t="shared" si="24"/>
        <v>1833333.33</v>
      </c>
      <c r="G141" s="174">
        <f t="shared" si="24"/>
        <v>0</v>
      </c>
      <c r="H141" s="174">
        <f t="shared" si="24"/>
        <v>0</v>
      </c>
      <c r="I141" s="174">
        <f t="shared" si="24"/>
        <v>0</v>
      </c>
      <c r="J141" s="175">
        <f t="shared" si="24"/>
        <v>5499999.9900000002</v>
      </c>
      <c r="M141" s="79">
        <f>M140/N140</f>
        <v>0.35000018181818182</v>
      </c>
    </row>
    <row r="142" spans="1:14" ht="15.75" hidden="1" outlineLevel="1" thickTop="1" x14ac:dyDescent="0.25">
      <c r="A142" s="46"/>
      <c r="B142" s="177"/>
      <c r="C142" s="29"/>
      <c r="D142" s="29"/>
      <c r="E142" s="29"/>
      <c r="F142" s="29"/>
      <c r="G142" s="29"/>
      <c r="H142" s="29"/>
      <c r="I142" s="29"/>
      <c r="J142" s="30"/>
    </row>
    <row r="143" spans="1:14" ht="15.75" hidden="1" thickTop="1" x14ac:dyDescent="0.25">
      <c r="A143" s="46"/>
      <c r="B143" s="177"/>
      <c r="C143" s="29"/>
      <c r="D143" s="29"/>
      <c r="E143" s="29"/>
      <c r="F143" s="29"/>
      <c r="G143" s="29"/>
      <c r="H143" s="29"/>
      <c r="I143" s="29"/>
      <c r="J143" s="30"/>
    </row>
    <row r="144" spans="1:14" ht="15.75" hidden="1" thickTop="1" x14ac:dyDescent="0.25">
      <c r="A144" s="46"/>
      <c r="B144" s="203" t="s">
        <v>208</v>
      </c>
      <c r="C144" s="29"/>
      <c r="D144" s="29"/>
      <c r="E144" s="29"/>
      <c r="F144" s="29"/>
      <c r="G144" s="29"/>
      <c r="H144" s="29"/>
      <c r="I144" s="29"/>
      <c r="J144" s="30"/>
    </row>
    <row r="145" spans="1:10" ht="15.75" hidden="1" thickTop="1" x14ac:dyDescent="0.25">
      <c r="A145" s="46"/>
      <c r="B145" s="47"/>
      <c r="C145" s="29"/>
      <c r="D145" s="29"/>
      <c r="E145" s="29"/>
      <c r="F145" s="29"/>
      <c r="G145" s="29"/>
      <c r="H145" s="29"/>
      <c r="I145" s="29"/>
      <c r="J145" s="30"/>
    </row>
    <row r="146" spans="1:10" s="79" customFormat="1" ht="17.25" customHeight="1" thickTop="1" x14ac:dyDescent="0.25">
      <c r="A146" s="80" t="s">
        <v>209</v>
      </c>
      <c r="B146" s="104" t="s">
        <v>210</v>
      </c>
      <c r="C146" s="204"/>
      <c r="D146" s="204"/>
      <c r="E146" s="204"/>
      <c r="F146" s="204"/>
      <c r="G146" s="204"/>
      <c r="H146" s="204"/>
      <c r="I146" s="204"/>
      <c r="J146" s="205"/>
    </row>
    <row r="147" spans="1:10" ht="25.5" customHeight="1" x14ac:dyDescent="0.25">
      <c r="A147" s="46"/>
      <c r="B147" s="47" t="s">
        <v>211</v>
      </c>
      <c r="C147" s="206">
        <v>0.4</v>
      </c>
      <c r="D147" s="207">
        <f>J147/3</f>
        <v>733333.33333333337</v>
      </c>
      <c r="E147" s="208">
        <f>+D147</f>
        <v>733333.33333333337</v>
      </c>
      <c r="F147" s="208">
        <f>+E147</f>
        <v>733333.33333333337</v>
      </c>
      <c r="G147" s="29"/>
      <c r="H147" s="29"/>
      <c r="I147" s="29"/>
      <c r="J147" s="209">
        <f>$J$104*C147</f>
        <v>2200000</v>
      </c>
    </row>
    <row r="148" spans="1:10" ht="25.5" customHeight="1" x14ac:dyDescent="0.25">
      <c r="A148" s="46"/>
      <c r="B148" s="47" t="s">
        <v>212</v>
      </c>
      <c r="C148" s="206">
        <v>0.25</v>
      </c>
      <c r="D148" s="207">
        <f>J148/3</f>
        <v>458333.33333333331</v>
      </c>
      <c r="E148" s="208">
        <f t="shared" ref="E148:F152" si="25">+D148</f>
        <v>458333.33333333331</v>
      </c>
      <c r="F148" s="208">
        <f t="shared" si="25"/>
        <v>458333.33333333331</v>
      </c>
      <c r="G148" s="29"/>
      <c r="H148" s="29"/>
      <c r="I148" s="29"/>
      <c r="J148" s="209">
        <f>$J$104*C148</f>
        <v>1375000</v>
      </c>
    </row>
    <row r="149" spans="1:10" ht="25.5" customHeight="1" x14ac:dyDescent="0.25">
      <c r="A149" s="46"/>
      <c r="B149" s="47" t="s">
        <v>213</v>
      </c>
      <c r="C149" s="206">
        <v>0.35</v>
      </c>
      <c r="D149" s="207">
        <f>J149/3-D150</f>
        <v>591666.66666666663</v>
      </c>
      <c r="E149" s="208">
        <f t="shared" si="25"/>
        <v>591666.66666666663</v>
      </c>
      <c r="F149" s="208">
        <f t="shared" si="25"/>
        <v>591666.66666666663</v>
      </c>
      <c r="G149" s="29"/>
      <c r="H149" s="29"/>
      <c r="I149" s="29"/>
      <c r="J149" s="209">
        <f t="shared" ref="J149" si="26">$J$104*C149</f>
        <v>1924999.9999999998</v>
      </c>
    </row>
    <row r="150" spans="1:10" ht="25.5" customHeight="1" x14ac:dyDescent="0.25">
      <c r="A150" s="46"/>
      <c r="B150" s="47" t="s">
        <v>214</v>
      </c>
      <c r="C150" s="206">
        <v>0.35</v>
      </c>
      <c r="D150" s="207">
        <f>+D151+D152</f>
        <v>50000</v>
      </c>
      <c r="E150" s="208">
        <f t="shared" si="25"/>
        <v>50000</v>
      </c>
      <c r="F150" s="208">
        <f t="shared" si="25"/>
        <v>50000</v>
      </c>
      <c r="G150" s="29"/>
      <c r="H150" s="29"/>
      <c r="I150" s="29"/>
      <c r="J150" s="209" t="s">
        <v>50</v>
      </c>
    </row>
    <row r="151" spans="1:10" x14ac:dyDescent="0.25">
      <c r="A151" s="46"/>
      <c r="B151" s="210" t="s">
        <v>215</v>
      </c>
      <c r="C151" s="211">
        <v>0.81499999999999995</v>
      </c>
      <c r="D151" s="212">
        <v>25000</v>
      </c>
      <c r="E151" s="212">
        <f t="shared" si="25"/>
        <v>25000</v>
      </c>
      <c r="F151" s="212">
        <f t="shared" si="25"/>
        <v>25000</v>
      </c>
      <c r="G151" s="213"/>
      <c r="H151" s="213"/>
      <c r="I151" s="213"/>
      <c r="J151" s="209" t="s">
        <v>50</v>
      </c>
    </row>
    <row r="152" spans="1:10" ht="15.75" thickBot="1" x14ac:dyDescent="0.3">
      <c r="A152" s="1"/>
      <c r="B152" s="214" t="s">
        <v>216</v>
      </c>
      <c r="C152" s="215">
        <v>0.185</v>
      </c>
      <c r="D152" s="216">
        <v>25000</v>
      </c>
      <c r="E152" s="216">
        <f t="shared" si="25"/>
        <v>25000</v>
      </c>
      <c r="F152" s="216">
        <f t="shared" si="25"/>
        <v>25000</v>
      </c>
      <c r="G152" s="217"/>
      <c r="H152" s="217"/>
      <c r="I152" s="217"/>
      <c r="J152" s="218" t="s">
        <v>50</v>
      </c>
    </row>
    <row r="153" spans="1:10" x14ac:dyDescent="0.25">
      <c r="B153" s="46"/>
      <c r="C153" s="46"/>
      <c r="D153" s="46"/>
      <c r="E153" s="46"/>
      <c r="F153" s="46"/>
      <c r="G153" s="46"/>
      <c r="H153" s="46"/>
      <c r="I153" s="46"/>
      <c r="J153" s="46"/>
    </row>
    <row r="154" spans="1:10" x14ac:dyDescent="0.25">
      <c r="B154" s="46"/>
      <c r="C154" s="46"/>
      <c r="D154" s="46"/>
      <c r="E154" s="46"/>
      <c r="F154" s="46"/>
      <c r="G154" s="46"/>
      <c r="H154" s="46"/>
      <c r="I154" s="46"/>
      <c r="J154" s="46"/>
    </row>
    <row r="155" spans="1:10" x14ac:dyDescent="0.25">
      <c r="B155" s="46"/>
      <c r="C155" s="46"/>
      <c r="D155" s="46"/>
      <c r="E155" s="46"/>
      <c r="F155" s="46"/>
      <c r="G155" s="46"/>
      <c r="H155" s="46"/>
      <c r="I155" s="46"/>
      <c r="J155" s="46"/>
    </row>
    <row r="156" spans="1:10" x14ac:dyDescent="0.25">
      <c r="B156" s="219"/>
      <c r="C156" s="219"/>
      <c r="D156" s="219"/>
      <c r="E156" s="219"/>
      <c r="F156" s="219"/>
      <c r="G156" s="219"/>
      <c r="H156" s="219"/>
      <c r="I156" s="219"/>
      <c r="J156" s="219"/>
    </row>
    <row r="157" spans="1:10" x14ac:dyDescent="0.25">
      <c r="B157" s="219"/>
      <c r="C157" s="219"/>
      <c r="D157" s="219"/>
      <c r="E157" s="219"/>
      <c r="F157" s="219"/>
      <c r="G157" s="219"/>
      <c r="H157" s="219"/>
      <c r="I157" s="219"/>
      <c r="J157" s="219"/>
    </row>
    <row r="158" spans="1:10" x14ac:dyDescent="0.25">
      <c r="B158" s="219"/>
      <c r="C158" s="219"/>
      <c r="D158" s="219"/>
      <c r="E158" s="219"/>
      <c r="F158" s="219"/>
      <c r="G158" s="219"/>
      <c r="H158" s="219"/>
      <c r="I158" s="219"/>
      <c r="J158" s="219"/>
    </row>
    <row r="159" spans="1:10" x14ac:dyDescent="0.25">
      <c r="B159" s="219"/>
      <c r="C159" s="219"/>
      <c r="D159" s="219"/>
      <c r="E159" s="219"/>
      <c r="F159" s="219"/>
      <c r="G159" s="219"/>
      <c r="H159" s="219"/>
      <c r="I159" s="219"/>
      <c r="J159" s="219"/>
    </row>
    <row r="160" spans="1:10" x14ac:dyDescent="0.25">
      <c r="B160" s="219"/>
      <c r="C160" s="219"/>
      <c r="D160" s="219"/>
      <c r="E160" s="219"/>
      <c r="F160" s="219"/>
      <c r="G160" s="219"/>
      <c r="H160" s="219"/>
      <c r="I160" s="219"/>
      <c r="J160" s="219"/>
    </row>
    <row r="161" spans="2:10" x14ac:dyDescent="0.25">
      <c r="B161" s="219"/>
      <c r="C161" s="219"/>
      <c r="D161" s="219"/>
      <c r="E161" s="219"/>
      <c r="F161" s="219"/>
      <c r="G161" s="219"/>
      <c r="H161" s="219"/>
      <c r="I161" s="219"/>
      <c r="J161" s="219"/>
    </row>
    <row r="162" spans="2:10" x14ac:dyDescent="0.25">
      <c r="B162" s="219"/>
      <c r="C162" s="219"/>
      <c r="D162" s="219"/>
      <c r="E162" s="219"/>
      <c r="F162" s="219"/>
      <c r="G162" s="219"/>
      <c r="H162" s="219"/>
      <c r="I162" s="219"/>
      <c r="J162" s="219"/>
    </row>
    <row r="163" spans="2:10" x14ac:dyDescent="0.25">
      <c r="B163" s="219"/>
      <c r="C163" s="219"/>
      <c r="D163" s="219"/>
      <c r="E163" s="219"/>
      <c r="F163" s="219"/>
      <c r="G163" s="219"/>
      <c r="H163" s="219"/>
      <c r="I163" s="219"/>
      <c r="J163" s="219"/>
    </row>
    <row r="164" spans="2:10" x14ac:dyDescent="0.25">
      <c r="B164" s="219"/>
      <c r="C164" s="219"/>
      <c r="D164" s="219"/>
      <c r="E164" s="219"/>
      <c r="F164" s="219"/>
      <c r="G164" s="219"/>
      <c r="H164" s="219"/>
      <c r="I164" s="219"/>
      <c r="J164" s="219"/>
    </row>
    <row r="165" spans="2:10" x14ac:dyDescent="0.25">
      <c r="B165" s="219"/>
      <c r="C165" s="219"/>
      <c r="D165" s="219"/>
      <c r="E165" s="219"/>
      <c r="F165" s="219"/>
      <c r="G165" s="219"/>
      <c r="H165" s="219"/>
      <c r="I165" s="219"/>
      <c r="J165" s="219"/>
    </row>
    <row r="166" spans="2:10" x14ac:dyDescent="0.25">
      <c r="B166" s="219"/>
      <c r="C166" s="219"/>
      <c r="D166" s="219"/>
      <c r="E166" s="219"/>
      <c r="F166" s="219"/>
      <c r="G166" s="219"/>
      <c r="H166" s="219"/>
      <c r="I166" s="219"/>
      <c r="J166" s="219"/>
    </row>
    <row r="167" spans="2:10" x14ac:dyDescent="0.25">
      <c r="B167" s="219"/>
      <c r="C167" s="219"/>
      <c r="D167" s="219"/>
      <c r="E167" s="219"/>
      <c r="F167" s="219"/>
      <c r="G167" s="219"/>
      <c r="H167" s="219"/>
      <c r="I167" s="219"/>
      <c r="J167" s="219"/>
    </row>
    <row r="168" spans="2:10" x14ac:dyDescent="0.25">
      <c r="B168" s="219"/>
      <c r="C168" s="219"/>
      <c r="D168" s="219"/>
      <c r="E168" s="219"/>
      <c r="F168" s="219"/>
      <c r="G168" s="219"/>
      <c r="H168" s="219"/>
      <c r="I168" s="219"/>
      <c r="J168" s="219"/>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B79:J79" name="Range10"/>
    <protectedRange sqref="B102:I102" name="Range8"/>
    <protectedRange sqref="D100:I101" name="Range7"/>
    <protectedRange sqref="D135:I140" name="Range5"/>
    <protectedRange sqref="D115:E116" name="Range1"/>
    <protectedRange sqref="D118:E119" name="Range2"/>
    <protectedRange sqref="D121:E122" name="Range3"/>
    <protectedRange sqref="B123:E124"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09">
    <mergeCell ref="B137:C137"/>
    <mergeCell ref="B138:C138"/>
    <mergeCell ref="B139:C139"/>
    <mergeCell ref="B140:C140"/>
    <mergeCell ref="B141:C141"/>
    <mergeCell ref="B128:C128"/>
    <mergeCell ref="B129:C129"/>
    <mergeCell ref="B132:J132"/>
    <mergeCell ref="B134:C134"/>
    <mergeCell ref="B135:C135"/>
    <mergeCell ref="B136:C136"/>
    <mergeCell ref="B122:C122"/>
    <mergeCell ref="B123:C123"/>
    <mergeCell ref="B124:C124"/>
    <mergeCell ref="B125:C125"/>
    <mergeCell ref="B126:C126"/>
    <mergeCell ref="B127:C127"/>
    <mergeCell ref="B116:C116"/>
    <mergeCell ref="B117:C117"/>
    <mergeCell ref="B118:C118"/>
    <mergeCell ref="B119:C119"/>
    <mergeCell ref="B120:C120"/>
    <mergeCell ref="B121:C121"/>
    <mergeCell ref="B108:G108"/>
    <mergeCell ref="B110:J110"/>
    <mergeCell ref="B111:J111"/>
    <mergeCell ref="B113:C113"/>
    <mergeCell ref="B114:C114"/>
    <mergeCell ref="B115:C115"/>
    <mergeCell ref="B101:C101"/>
    <mergeCell ref="B102:C102"/>
    <mergeCell ref="B103:C103"/>
    <mergeCell ref="B104:C104"/>
    <mergeCell ref="B106:J106"/>
    <mergeCell ref="B107:G107"/>
    <mergeCell ref="H107:I107"/>
    <mergeCell ref="B94:C94"/>
    <mergeCell ref="B95:C95"/>
    <mergeCell ref="B96:C96"/>
    <mergeCell ref="B97:C97"/>
    <mergeCell ref="B99:C99"/>
    <mergeCell ref="B100:C100"/>
    <mergeCell ref="B83:J83"/>
    <mergeCell ref="B84:J84"/>
    <mergeCell ref="B88:J88"/>
    <mergeCell ref="B89:J89"/>
    <mergeCell ref="B91:C91"/>
    <mergeCell ref="B92:C92"/>
    <mergeCell ref="C71:E71"/>
    <mergeCell ref="C72:E72"/>
    <mergeCell ref="B74:J74"/>
    <mergeCell ref="B75:J75"/>
    <mergeCell ref="B78:J78"/>
    <mergeCell ref="B79:J79"/>
    <mergeCell ref="B65:J65"/>
    <mergeCell ref="C66:E66"/>
    <mergeCell ref="C67:E67"/>
    <mergeCell ref="C68:E68"/>
    <mergeCell ref="C69:E69"/>
    <mergeCell ref="C70:E70"/>
    <mergeCell ref="B50:C50"/>
    <mergeCell ref="D50:J50"/>
    <mergeCell ref="B57:J57"/>
    <mergeCell ref="B58:J58"/>
    <mergeCell ref="B62:J62"/>
    <mergeCell ref="B63:J63"/>
    <mergeCell ref="B45:J45"/>
    <mergeCell ref="B47:J47"/>
    <mergeCell ref="B48:C48"/>
    <mergeCell ref="D48:J48"/>
    <mergeCell ref="B49:C49"/>
    <mergeCell ref="D49:J49"/>
    <mergeCell ref="B37:J37"/>
    <mergeCell ref="B38:J38"/>
    <mergeCell ref="B40:J40"/>
    <mergeCell ref="B42:J42"/>
    <mergeCell ref="B43:J43"/>
    <mergeCell ref="B44:J44"/>
    <mergeCell ref="B17:J17"/>
    <mergeCell ref="B22:C22"/>
    <mergeCell ref="D22:F22"/>
    <mergeCell ref="G22:J22"/>
    <mergeCell ref="B29:D29"/>
    <mergeCell ref="B36:G36"/>
    <mergeCell ref="I13:J13"/>
    <mergeCell ref="B14:C15"/>
    <mergeCell ref="D14:E15"/>
    <mergeCell ref="F14:H15"/>
    <mergeCell ref="B16:C16"/>
    <mergeCell ref="D16:J16"/>
    <mergeCell ref="B11:C12"/>
    <mergeCell ref="D11:E12"/>
    <mergeCell ref="F11:H11"/>
    <mergeCell ref="F12:H12"/>
    <mergeCell ref="B13:C13"/>
    <mergeCell ref="D13:E13"/>
    <mergeCell ref="F13:H13"/>
    <mergeCell ref="D4:H4"/>
    <mergeCell ref="B8:J8"/>
    <mergeCell ref="B10:C10"/>
    <mergeCell ref="D10:E10"/>
    <mergeCell ref="F10:H10"/>
    <mergeCell ref="I10:J10"/>
    <mergeCell ref="B1:C1"/>
    <mergeCell ref="D1:H1"/>
    <mergeCell ref="B2:C2"/>
    <mergeCell ref="D2:H2"/>
    <mergeCell ref="I2:J2"/>
    <mergeCell ref="D3:H3"/>
  </mergeCells>
  <dataValidations count="6">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4">
      <formula1>$Y$3:$Y$9</formula1>
    </dataValidation>
    <dataValidation type="list" allowBlank="1" showInputMessage="1" showErrorMessage="1" sqref="C3">
      <formula1>$X$3:$X$12</formula1>
    </dataValidation>
  </dataValidations>
  <printOptions horizontalCentered="1"/>
  <pageMargins left="0.25" right="0.25" top="0.75" bottom="0.75" header="0.3" footer="0.3"/>
  <pageSetup scale="54" orientation="portrait" r:id="rId1"/>
  <headerFooter>
    <oddHeader>&amp;L&amp;"-,Regular"&amp;11&amp;K000000FY 2019 Orange Transit Work Plan&amp;"Times New Roman,Regular"&amp;12&amp;K01+000
&amp;R&amp;"-,Regular"&amp;11&amp;A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0</xdr:rowOff>
                  </from>
                  <to>
                    <xdr:col>6</xdr:col>
                    <xdr:colOff>266700</xdr:colOff>
                    <xdr:row>22</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7</xdr:col>
                    <xdr:colOff>390525</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238125</xdr:colOff>
                    <xdr:row>22</xdr:row>
                    <xdr:rowOff>0</xdr:rowOff>
                  </from>
                  <to>
                    <xdr:col>8</xdr:col>
                    <xdr:colOff>1533525</xdr:colOff>
                    <xdr:row>22</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209550</xdr:colOff>
                    <xdr:row>22</xdr:row>
                    <xdr:rowOff>0</xdr:rowOff>
                  </from>
                  <to>
                    <xdr:col>5</xdr:col>
                    <xdr:colOff>514350</xdr:colOff>
                    <xdr:row>22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219075</xdr:colOff>
                    <xdr:row>22</xdr:row>
                    <xdr:rowOff>0</xdr:rowOff>
                  </from>
                  <to>
                    <xdr:col>5</xdr:col>
                    <xdr:colOff>504825</xdr:colOff>
                    <xdr:row>22</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209550</xdr:colOff>
                    <xdr:row>22</xdr:row>
                    <xdr:rowOff>0</xdr:rowOff>
                  </from>
                  <to>
                    <xdr:col>5</xdr:col>
                    <xdr:colOff>504825</xdr:colOff>
                    <xdr:row>22</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6</xdr:col>
                    <xdr:colOff>133350</xdr:colOff>
                    <xdr:row>22</xdr:row>
                    <xdr:rowOff>0</xdr:rowOff>
                  </from>
                  <to>
                    <xdr:col>7</xdr:col>
                    <xdr:colOff>419100</xdr:colOff>
                    <xdr:row>22</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8</xdr:col>
                    <xdr:colOff>66675</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209550</xdr:colOff>
                    <xdr:row>22</xdr:row>
                    <xdr:rowOff>0</xdr:rowOff>
                  </from>
                  <to>
                    <xdr:col>5</xdr:col>
                    <xdr:colOff>504825</xdr:colOff>
                    <xdr:row>22</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8</xdr:col>
                    <xdr:colOff>76200</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8</xdr:col>
                    <xdr:colOff>66675</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6</xdr:col>
                    <xdr:colOff>152400</xdr:colOff>
                    <xdr:row>22</xdr:row>
                    <xdr:rowOff>0</xdr:rowOff>
                  </from>
                  <to>
                    <xdr:col>7</xdr:col>
                    <xdr:colOff>428625</xdr:colOff>
                    <xdr:row>22</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6</xdr:col>
                    <xdr:colOff>142875</xdr:colOff>
                    <xdr:row>22</xdr:row>
                    <xdr:rowOff>0</xdr:rowOff>
                  </from>
                  <to>
                    <xdr:col>7</xdr:col>
                    <xdr:colOff>419100</xdr:colOff>
                    <xdr:row>22</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4</xdr:col>
                    <xdr:colOff>933450</xdr:colOff>
                    <xdr:row>22</xdr:row>
                    <xdr:rowOff>0</xdr:rowOff>
                  </from>
                  <to>
                    <xdr:col>5</xdr:col>
                    <xdr:colOff>1228725</xdr:colOff>
                    <xdr:row>22</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38</xdr:row>
                    <xdr:rowOff>0</xdr:rowOff>
                  </from>
                  <to>
                    <xdr:col>7</xdr:col>
                    <xdr:colOff>1219200</xdr:colOff>
                    <xdr:row>38</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5</xdr:col>
                    <xdr:colOff>1114425</xdr:colOff>
                    <xdr:row>38</xdr:row>
                    <xdr:rowOff>0</xdr:rowOff>
                  </from>
                  <to>
                    <xdr:col>8</xdr:col>
                    <xdr:colOff>723900</xdr:colOff>
                    <xdr:row>38</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8</xdr:col>
                    <xdr:colOff>38100</xdr:colOff>
                    <xdr:row>105</xdr:row>
                    <xdr:rowOff>9525</xdr:rowOff>
                  </from>
                  <to>
                    <xdr:col>9</xdr:col>
                    <xdr:colOff>171450</xdr:colOff>
                    <xdr:row>105</xdr:row>
                    <xdr:rowOff>219075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105</xdr:row>
                    <xdr:rowOff>9525</xdr:rowOff>
                  </from>
                  <to>
                    <xdr:col>7</xdr:col>
                    <xdr:colOff>1076325</xdr:colOff>
                    <xdr:row>105</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NEW-D-ERP  3.16.18</vt:lpstr>
      <vt:lpstr>Added_notes_as_appropriate</vt:lpstr>
      <vt:lpstr>End_Date</vt:lpstr>
      <vt:lpstr>'NEW-D-ERP  3.16.18'!Print_Area</vt:lpstr>
      <vt:lpstr>Project_Name</vt:lpstr>
      <vt:lpstr>Requesting_Agency</vt:lpstr>
      <vt:lpstr>Start_Date</vt:lpstr>
    </vt:vector>
  </TitlesOfParts>
  <Company>City of Durham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Allen, Barry</dc:creator>
  <cp:lastModifiedBy>Allen, Barry</cp:lastModifiedBy>
  <dcterms:created xsi:type="dcterms:W3CDTF">2018-03-21T14:22:10Z</dcterms:created>
  <dcterms:modified xsi:type="dcterms:W3CDTF">2018-03-21T14:23:21Z</dcterms:modified>
</cp:coreProperties>
</file>