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0520" windowHeight="9240"/>
  </bookViews>
  <sheets>
    <sheet name="RTC Feas Study" sheetId="2" r:id="rId1"/>
  </sheets>
  <externalReferences>
    <externalReference r:id="rId2"/>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2" l="1"/>
  <c r="B2" i="2" l="1"/>
  <c r="J11" i="2"/>
  <c r="J14" i="2"/>
  <c r="D48" i="2"/>
  <c r="D49" i="2"/>
  <c r="D50" i="2"/>
  <c r="D91" i="2"/>
  <c r="E91" i="2"/>
  <c r="F91" i="2"/>
  <c r="G91" i="2"/>
  <c r="H91" i="2"/>
  <c r="I91" i="2"/>
  <c r="J93" i="2"/>
  <c r="J94" i="2"/>
  <c r="J95" i="2"/>
  <c r="J96" i="2"/>
  <c r="J98" i="2"/>
  <c r="J99" i="2"/>
  <c r="J100" i="2"/>
  <c r="F101" i="2"/>
  <c r="G101" i="2"/>
  <c r="H101" i="2"/>
  <c r="I101" i="2"/>
  <c r="G112" i="2"/>
  <c r="F126" i="2" s="1"/>
  <c r="H112" i="2"/>
  <c r="I112" i="2"/>
  <c r="F113" i="2"/>
  <c r="G113" i="2" s="1"/>
  <c r="F114" i="2"/>
  <c r="G114" i="2" s="1"/>
  <c r="F116" i="2"/>
  <c r="G116" i="2"/>
  <c r="H116" i="2"/>
  <c r="I116" i="2" s="1"/>
  <c r="F117" i="2"/>
  <c r="G117" i="2" s="1"/>
  <c r="D118" i="2"/>
  <c r="E118" i="2"/>
  <c r="F118" i="2"/>
  <c r="F123" i="2" s="1"/>
  <c r="F119" i="2"/>
  <c r="G119" i="2" s="1"/>
  <c r="H119" i="2" s="1"/>
  <c r="I119" i="2" s="1"/>
  <c r="F120" i="2"/>
  <c r="G120" i="2" s="1"/>
  <c r="H120" i="2" s="1"/>
  <c r="I120" i="2" s="1"/>
  <c r="F121" i="2"/>
  <c r="G121" i="2" s="1"/>
  <c r="H121" i="2" s="1"/>
  <c r="I121" i="2" s="1"/>
  <c r="F122" i="2"/>
  <c r="G122" i="2" s="1"/>
  <c r="H122" i="2" s="1"/>
  <c r="I122" i="2" s="1"/>
  <c r="D123" i="2"/>
  <c r="E123" i="2"/>
  <c r="F124" i="2"/>
  <c r="G124" i="2" s="1"/>
  <c r="F125" i="2"/>
  <c r="G125" i="2" s="1"/>
  <c r="E127" i="2"/>
  <c r="J133" i="2"/>
  <c r="J134" i="2"/>
  <c r="J135" i="2"/>
  <c r="J136" i="2"/>
  <c r="J137" i="2"/>
  <c r="J138" i="2"/>
  <c r="F139" i="2"/>
  <c r="G139" i="2"/>
  <c r="H139" i="2"/>
  <c r="I139" i="2"/>
  <c r="J139" i="2"/>
  <c r="J124" i="2" l="1"/>
  <c r="H124" i="2"/>
  <c r="I124" i="2" s="1"/>
  <c r="G118" i="2"/>
  <c r="H117" i="2"/>
  <c r="I117" i="2" s="1"/>
  <c r="I118" i="2" s="1"/>
  <c r="I123" i="2" s="1"/>
  <c r="H114" i="2"/>
  <c r="I114" i="2" s="1"/>
  <c r="G126" i="2"/>
  <c r="H126" i="2" s="1"/>
  <c r="I126" i="2" s="1"/>
  <c r="J125" i="2"/>
  <c r="H125" i="2"/>
  <c r="I125" i="2" s="1"/>
  <c r="H113" i="2"/>
  <c r="D127" i="2"/>
  <c r="J101" i="2"/>
  <c r="F127" i="2"/>
  <c r="F92" i="2" s="1"/>
  <c r="J126" i="2" l="1"/>
  <c r="H118" i="2"/>
  <c r="H123" i="2" s="1"/>
  <c r="F102" i="2"/>
  <c r="I113" i="2"/>
  <c r="I127" i="2" s="1"/>
  <c r="I92" i="2" s="1"/>
  <c r="I102" i="2" s="1"/>
  <c r="H127" i="2"/>
  <c r="H92" i="2" s="1"/>
  <c r="H102" i="2" s="1"/>
  <c r="J118" i="2"/>
  <c r="G123" i="2"/>
  <c r="J113" i="2"/>
  <c r="J114" i="2"/>
  <c r="J127" i="2" l="1"/>
  <c r="J12" i="2" s="1"/>
  <c r="G127" i="2"/>
  <c r="G92" i="2" s="1"/>
  <c r="J123" i="2"/>
  <c r="G102" i="2" l="1"/>
  <c r="J92" i="2"/>
  <c r="J102" i="2" s="1"/>
  <c r="J15" i="2"/>
</calcChain>
</file>

<file path=xl/sharedStrings.xml><?xml version="1.0" encoding="utf-8"?>
<sst xmlns="http://schemas.openxmlformats.org/spreadsheetml/2006/main" count="179" uniqueCount="149">
  <si>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</si>
  <si>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</si>
  <si>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</si>
  <si>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</si>
  <si>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</si>
  <si>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</si>
  <si>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</si>
  <si>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</si>
  <si>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</si>
  <si>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</si>
  <si>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</si>
  <si>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</si>
  <si>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</si>
  <si>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</si>
  <si>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</si>
  <si>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</si>
  <si>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</si>
  <si>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</si>
  <si>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</si>
  <si>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</si>
  <si>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</si>
  <si>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</si>
  <si>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</si>
  <si>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</si>
  <si>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</si>
  <si>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</si>
  <si>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</si>
  <si>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</si>
  <si>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</si>
  <si>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</si>
  <si>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</si>
  <si>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</si>
  <si>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</si>
  <si>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</si>
  <si>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</si>
  <si>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</si>
  <si>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</si>
  <si>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</si>
  <si>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</si>
  <si>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Please provide Total YTD expenditure reimbursed on the project (including anticipated reimbursement in FY18):</t>
  </si>
  <si>
    <t>Historic Triangle Transit District reimbursement: Any prior reimbursement proposed on the project?</t>
  </si>
  <si>
    <t>TOTAL Funding</t>
  </si>
  <si>
    <t>Subtotal Other</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</si>
  <si>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</si>
  <si>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</si>
  <si>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</si>
  <si>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</si>
  <si>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</si>
  <si>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</si>
  <si>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</si>
  <si>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</si>
  <si>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</si>
  <si>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</si>
  <si>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</si>
  <si>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</si>
  <si>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</si>
  <si>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</si>
  <si>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</si>
  <si>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</si>
  <si>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</si>
  <si>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</si>
  <si>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</si>
  <si>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</si>
  <si>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</si>
  <si>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</si>
  <si>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</si>
  <si>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</si>
  <si>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</si>
  <si>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</si>
  <si>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</si>
  <si>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</si>
  <si>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For bus operating projects, please provide:</t>
  </si>
  <si>
    <t>OP.2</t>
  </si>
  <si>
    <t>Operating service: how can outcomes be measured once operations are underway?</t>
  </si>
  <si>
    <t>OP.1</t>
  </si>
  <si>
    <t>Operating Projects</t>
  </si>
  <si>
    <t xml:space="preserve">Capital projects: how can outcomes be measured once this project is built/implemented?  </t>
  </si>
  <si>
    <t>CP.1</t>
  </si>
  <si>
    <t>Capital Projects</t>
  </si>
  <si>
    <t>Project Monitoring Details</t>
  </si>
  <si>
    <t>c)</t>
  </si>
  <si>
    <t>b)</t>
  </si>
  <si>
    <t>a)</t>
  </si>
  <si>
    <t xml:space="preserve">List below the Key Performance Indicators (deliverables) while this project is in progress. These performance measures will be reported quarterly. </t>
  </si>
  <si>
    <t>DO.5</t>
  </si>
  <si>
    <t>What is your plan if the request is not funded?</t>
  </si>
  <si>
    <t>DO.4</t>
  </si>
  <si>
    <t xml:space="preserve">How is this project related to projected demand for future services? </t>
  </si>
  <si>
    <t xml:space="preserve">Is this an expansion or existing service (if applicable)? </t>
  </si>
  <si>
    <t>DO.3</t>
  </si>
  <si>
    <t>N/A</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</si>
  <si>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</si>
  <si>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</si>
  <si>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</si>
  <si>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</si>
  <si>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</si>
  <si>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 xml:space="preserve"> Durham Transit Plan - Orange Transit Plan</t>
  </si>
  <si>
    <t xml:space="preserve">Please select whether a recurring or one-time request: </t>
  </si>
  <si>
    <t>P.4</t>
  </si>
  <si>
    <t>Please select the appropriate project classification(s):</t>
  </si>
  <si>
    <t>P.3</t>
  </si>
  <si>
    <t>Is this project Operating, Capital or Both</t>
  </si>
  <si>
    <t>P.2</t>
  </si>
  <si>
    <t>What are the key benefits?</t>
  </si>
  <si>
    <t>Who will this Project serve?</t>
  </si>
  <si>
    <t>Project Location:</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</si>
  <si>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</si>
  <si>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</si>
  <si>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Project Profile</t>
  </si>
  <si>
    <t>Project Description</t>
  </si>
  <si>
    <t>Project Cost</t>
  </si>
  <si>
    <t>Current Year</t>
  </si>
  <si>
    <t>TTD Estimated Capital Cost</t>
  </si>
  <si>
    <t>FY19 Request</t>
  </si>
  <si>
    <t>Estimated Completion</t>
  </si>
  <si>
    <t xml:space="preserve">Estimated Start Date </t>
  </si>
  <si>
    <t>GoTriangle</t>
  </si>
  <si>
    <t xml:space="preserve">TTD Estimated Operating Cost </t>
  </si>
  <si>
    <t xml:space="preserve">Project Contact </t>
  </si>
  <si>
    <t xml:space="preserve">Requesting Agency </t>
  </si>
  <si>
    <t xml:space="preserve">Project Name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</si>
  <si>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</si>
  <si>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Business Case </t>
  </si>
  <si>
    <t>[Unique Number]</t>
  </si>
  <si>
    <t>[Project Type]</t>
  </si>
  <si>
    <t>NEW - Not in Transit Plan</t>
  </si>
  <si>
    <t>GOT</t>
  </si>
  <si>
    <t xml:space="preserve">[Three letter Agency] </t>
  </si>
  <si>
    <t xml:space="preserve">Project Request  </t>
  </si>
  <si>
    <t xml:space="preserve">Unique Request ID: 
[FY Project Start year] </t>
  </si>
  <si>
    <t>FY 2019</t>
  </si>
  <si>
    <t>Durham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</si>
  <si>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</si>
  <si>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</si>
  <si>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</si>
  <si>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</si>
  <si>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 xml:space="preserve">  Other (Wake Co)</t>
  </si>
  <si>
    <t>While this project is simply studying available land, the ultimate results of this project will lead to the construction of a new RTC.</t>
  </si>
  <si>
    <t>CD-Project Development</t>
  </si>
  <si>
    <t>We will look for other forms of funding.</t>
  </si>
  <si>
    <t>Determining a new location for the RTC will create a more efficient network.</t>
  </si>
  <si>
    <t>To better serve our transit users, a more centerally located RTC will allow for more efficient service and easier access.</t>
  </si>
  <si>
    <t>Improve transit efficiency</t>
  </si>
  <si>
    <t>All transit users</t>
  </si>
  <si>
    <t>TBD by study outcome</t>
  </si>
  <si>
    <r>
      <t xml:space="preserve">A feasibility study to deterimine the best location for a new Regional Transit Center Facility, taking into consideration current and future planned routes, land use, supply, and price. The current location of the RTC (901 Slater Rd), creates routes that overlap and hinders the efficiency of our network. This project will be funded inclusively through the Wake County Transit Plan, the Durham County Transit Plan, and the Orange County Transit Plan. The estimated capital cost displayed on this request form shows the Durham/Orange Tranit Plan portion being  allocated of the total $500,000 project cost (split 62.5% Wake-37.5% Durham/Orange). </t>
    </r>
    <r>
      <rPr>
        <sz val="11"/>
        <color rgb="FFFF0000"/>
        <rFont val="Calibri"/>
        <family val="2"/>
        <scheme val="minor"/>
      </rPr>
      <t>SWG Admin Note - this is a multi-year request.  Total Project Cost is $500,000 and Total Durham portion is $166,667. 
FY19 request is for $93,750</t>
    </r>
  </si>
  <si>
    <t>Kevin Lewis</t>
  </si>
  <si>
    <t>New RTC Facility Feasibility Study</t>
  </si>
  <si>
    <t>CD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</si>
</sst>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409]mmmm\ d\,\ yyyy;@"/>
    <numFmt numFmtId="167" formatCode="000"/>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b/>
      <sz val="11"/>
      <color indexed="6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sz val="11"/>
      <color rgb="FFFF0000"/>
      <name val="Calibri"/>
      <family val="2"/>
      <scheme val="minor"/>
    </font>
    <font>
      <b/>
      <i/>
      <u/>
      <sz val="11"/>
      <color theme="1" tint="0.249977111117893"/>
      <name val="Calibri"/>
      <family val="2"/>
      <scheme val="minor"/>
    </font>
    <font>
      <sz val="7"/>
      <color theme="0"/>
      <name val="Arial Narrow"/>
      <family val="2"/>
    </font>
    <font>
      <b/>
      <sz val="13"/>
      <color indexed="10"/>
      <name val="Calibri"/>
      <family val="2"/>
      <scheme val="minor"/>
    </font>
    <font>
      <b/>
      <sz val="11"/>
      <color indexed="10"/>
      <name val="Calibri"/>
      <family val="2"/>
      <scheme val="minor"/>
    </font>
    <font>
      <b/>
      <sz val="13"/>
      <color theme="1" tint="0.249977111117893"/>
      <name val="Calibri"/>
      <family val="2"/>
      <scheme val="minor"/>
    </font>
    <font>
      <b/>
      <sz val="14"/>
      <color theme="1"/>
      <name val="Calibri"/>
      <family val="2"/>
      <scheme val="minor"/>
    </font>
    <font>
      <sz val="8"/>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8">
    <border>
      <left/>
      <right/>
      <top/>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medium">
        <color indexed="64"/>
      </left>
      <right style="thin">
        <color theme="2" tint="-0.24994659260841701"/>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double">
        <color theme="2" tint="-0.24994659260841701"/>
      </top>
      <bottom/>
      <diagonal/>
    </border>
    <border>
      <left style="thin">
        <color indexed="64"/>
      </left>
      <right/>
      <top style="double">
        <color theme="2" tint="-0.24994659260841701"/>
      </top>
      <bottom/>
      <diagonal/>
    </border>
    <border>
      <left/>
      <right style="medium">
        <color indexed="64"/>
      </right>
      <top style="medium">
        <color indexed="64"/>
      </top>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08">
    <xf numFmtId="0" fontId="0" fillId="0" borderId="0" xfId="0"/>
    <xf numFmtId="0" fontId="0" fillId="0" borderId="0" xfId="0" applyFill="1"/>
    <xf numFmtId="0" fontId="1" fillId="0" borderId="0" xfId="0" applyFont="1" applyFill="1"/>
    <xf numFmtId="0" fontId="6" fillId="0" borderId="0" xfId="0" applyFont="1" applyFill="1"/>
    <xf numFmtId="0" fontId="7" fillId="0" borderId="0" xfId="0" applyFont="1" applyFill="1"/>
    <xf numFmtId="0" fontId="3" fillId="0" borderId="0" xfId="0" applyFont="1" applyFill="1"/>
    <xf numFmtId="0" fontId="8" fillId="0" borderId="0" xfId="0" applyFont="1" applyFill="1"/>
    <xf numFmtId="0" fontId="1" fillId="0" borderId="1" xfId="0" applyFont="1" applyFill="1" applyBorder="1"/>
    <xf numFmtId="0" fontId="7" fillId="0" borderId="2" xfId="0" applyFont="1" applyFill="1" applyBorder="1"/>
    <xf numFmtId="0" fontId="4" fillId="0" borderId="3" xfId="0" applyFont="1" applyFill="1" applyBorder="1"/>
    <xf numFmtId="0" fontId="9" fillId="0" borderId="3" xfId="0" applyFont="1" applyFill="1" applyBorder="1"/>
    <xf numFmtId="0" fontId="9" fillId="0" borderId="0" xfId="0" applyFont="1" applyFill="1" applyBorder="1"/>
    <xf numFmtId="0" fontId="9" fillId="0" borderId="4" xfId="0" applyFont="1" applyFill="1" applyBorder="1" applyAlignment="1">
      <alignment vertical="center"/>
    </xf>
    <xf numFmtId="0" fontId="9" fillId="0" borderId="4" xfId="0" applyFont="1" applyFill="1" applyBorder="1"/>
    <xf numFmtId="0" fontId="1" fillId="0" borderId="3" xfId="0" applyFont="1" applyFill="1" applyBorder="1"/>
    <xf numFmtId="0" fontId="7" fillId="0" borderId="3" xfId="0" applyFont="1" applyFill="1" applyBorder="1"/>
    <xf numFmtId="0" fontId="7" fillId="0" borderId="0" xfId="0" applyFont="1" applyFill="1" applyBorder="1"/>
    <xf numFmtId="0" fontId="7" fillId="0" borderId="4" xfId="0" applyFont="1" applyFill="1" applyBorder="1"/>
    <xf numFmtId="0" fontId="10" fillId="0" borderId="4" xfId="0" applyFont="1" applyFill="1" applyBorder="1" applyAlignment="1">
      <alignment vertical="center"/>
    </xf>
    <xf numFmtId="0" fontId="11" fillId="0" borderId="4" xfId="0" applyFont="1" applyFill="1" applyBorder="1" applyAlignment="1">
      <alignment vertical="top"/>
    </xf>
    <xf numFmtId="164" fontId="12" fillId="0" borderId="5" xfId="2" applyNumberFormat="1" applyFont="1" applyFill="1" applyBorder="1"/>
    <xf numFmtId="164" fontId="12" fillId="0" borderId="6" xfId="2" applyNumberFormat="1" applyFont="1" applyFill="1" applyBorder="1"/>
    <xf numFmtId="164" fontId="12" fillId="2" borderId="6" xfId="2" applyNumberFormat="1" applyFont="1" applyFill="1" applyBorder="1"/>
    <xf numFmtId="165" fontId="9" fillId="0" borderId="8" xfId="1" applyNumberFormat="1" applyFont="1" applyFill="1" applyBorder="1" applyAlignment="1">
      <alignment horizontal="center"/>
    </xf>
    <xf numFmtId="165" fontId="7" fillId="0" borderId="9" xfId="1" applyNumberFormat="1" applyFont="1" applyFill="1" applyBorder="1" applyProtection="1">
      <protection locked="0"/>
    </xf>
    <xf numFmtId="165" fontId="7" fillId="2" borderId="9" xfId="1" applyNumberFormat="1" applyFont="1" applyFill="1" applyBorder="1" applyProtection="1">
      <protection locked="0"/>
    </xf>
    <xf numFmtId="0" fontId="9" fillId="0" borderId="13" xfId="0" applyFont="1" applyFill="1" applyBorder="1" applyAlignment="1">
      <alignment horizontal="center"/>
    </xf>
    <xf numFmtId="0" fontId="9" fillId="0" borderId="14" xfId="0" applyFont="1" applyFill="1" applyBorder="1" applyAlignment="1">
      <alignment horizontal="center"/>
    </xf>
    <xf numFmtId="0" fontId="9" fillId="2" borderId="9" xfId="0" applyFont="1" applyFill="1" applyBorder="1" applyAlignment="1">
      <alignment horizontal="center"/>
    </xf>
    <xf numFmtId="0" fontId="2" fillId="0" borderId="3" xfId="0" applyFont="1" applyFill="1" applyBorder="1" applyAlignment="1"/>
    <xf numFmtId="0" fontId="2" fillId="0" borderId="0" xfId="0" applyFont="1" applyFill="1" applyBorder="1" applyAlignment="1"/>
    <xf numFmtId="0" fontId="2" fillId="0" borderId="4" xfId="0" applyFont="1" applyFill="1" applyBorder="1" applyAlignment="1"/>
    <xf numFmtId="44" fontId="9" fillId="0" borderId="5" xfId="2" applyFont="1" applyFill="1" applyBorder="1"/>
    <xf numFmtId="44" fontId="9" fillId="0" borderId="6" xfId="2" applyFont="1" applyFill="1" applyBorder="1"/>
    <xf numFmtId="44" fontId="9" fillId="0" borderId="8" xfId="2" applyFont="1" applyFill="1" applyBorder="1" applyAlignment="1">
      <alignment horizontal="center"/>
    </xf>
    <xf numFmtId="44" fontId="7" fillId="0" borderId="9" xfId="2" applyFont="1" applyFill="1" applyBorder="1"/>
    <xf numFmtId="44" fontId="7" fillId="0" borderId="9" xfId="2" applyFont="1" applyFill="1" applyBorder="1" applyProtection="1">
      <protection locked="0"/>
    </xf>
    <xf numFmtId="44" fontId="7" fillId="0" borderId="8" xfId="2" applyFont="1" applyFill="1" applyBorder="1" applyAlignment="1"/>
    <xf numFmtId="44" fontId="7" fillId="0" borderId="9" xfId="2" applyFont="1" applyFill="1" applyBorder="1" applyAlignment="1"/>
    <xf numFmtId="44" fontId="7" fillId="0" borderId="9" xfId="2" applyFont="1" applyFill="1" applyBorder="1" applyAlignment="1" applyProtection="1">
      <protection locked="0"/>
    </xf>
    <xf numFmtId="44" fontId="7" fillId="0" borderId="15" xfId="2" applyFont="1" applyFill="1" applyBorder="1"/>
    <xf numFmtId="10" fontId="9" fillId="0" borderId="16" xfId="3" applyNumberFormat="1" applyFont="1" applyFill="1" applyBorder="1" applyAlignment="1">
      <alignment horizontal="center"/>
    </xf>
    <xf numFmtId="10" fontId="9" fillId="0" borderId="17" xfId="3" applyNumberFormat="1" applyFont="1" applyFill="1" applyBorder="1" applyAlignment="1">
      <alignment horizontal="center"/>
    </xf>
    <xf numFmtId="165" fontId="9" fillId="0" borderId="9" xfId="1" applyNumberFormat="1" applyFont="1" applyFill="1" applyBorder="1" applyAlignment="1">
      <alignment horizontal="center"/>
    </xf>
    <xf numFmtId="0" fontId="9" fillId="0" borderId="8" xfId="0" applyFont="1" applyFill="1" applyBorder="1" applyAlignment="1">
      <alignment horizontal="center"/>
    </xf>
    <xf numFmtId="0" fontId="9" fillId="0" borderId="9" xfId="0" applyFont="1" applyFill="1" applyBorder="1" applyAlignment="1">
      <alignment horizontal="center"/>
    </xf>
    <xf numFmtId="0" fontId="1" fillId="0" borderId="0" xfId="0" applyFont="1" applyFill="1" applyBorder="1"/>
    <xf numFmtId="0" fontId="9" fillId="0" borderId="4" xfId="0" applyFont="1" applyFill="1" applyBorder="1" applyAlignment="1">
      <alignment vertical="top"/>
    </xf>
    <xf numFmtId="165" fontId="9" fillId="0" borderId="5" xfId="1" applyNumberFormat="1" applyFont="1" applyFill="1" applyBorder="1"/>
    <xf numFmtId="165" fontId="9" fillId="0" borderId="6" xfId="1" applyNumberFormat="1" applyFont="1" applyFill="1" applyBorder="1"/>
    <xf numFmtId="165" fontId="7" fillId="0" borderId="9" xfId="1" applyNumberFormat="1" applyFont="1" applyFill="1" applyBorder="1"/>
    <xf numFmtId="164" fontId="7" fillId="0" borderId="9" xfId="2" applyNumberFormat="1" applyFont="1" applyFill="1" applyBorder="1" applyProtection="1">
      <protection locked="0"/>
    </xf>
    <xf numFmtId="165" fontId="7" fillId="0" borderId="19" xfId="1" applyNumberFormat="1" applyFont="1" applyFill="1" applyBorder="1" applyAlignment="1"/>
    <xf numFmtId="165" fontId="7" fillId="0" borderId="20" xfId="1" applyNumberFormat="1" applyFont="1" applyFill="1" applyBorder="1" applyAlignment="1"/>
    <xf numFmtId="165" fontId="7" fillId="0" borderId="18" xfId="1" applyNumberFormat="1" applyFont="1" applyFill="1" applyBorder="1" applyAlignment="1"/>
    <xf numFmtId="165" fontId="7" fillId="0" borderId="9" xfId="1" applyNumberFormat="1" applyFont="1" applyFill="1" applyBorder="1" applyAlignment="1">
      <alignment vertical="center"/>
    </xf>
    <xf numFmtId="0" fontId="14" fillId="0" borderId="3" xfId="0" applyFont="1" applyFill="1" applyBorder="1"/>
    <xf numFmtId="0" fontId="15" fillId="0" borderId="3" xfId="0" applyFont="1" applyFill="1" applyBorder="1"/>
    <xf numFmtId="0" fontId="15" fillId="0" borderId="0" xfId="0" applyFont="1" applyFill="1" applyBorder="1"/>
    <xf numFmtId="0" fontId="15" fillId="0" borderId="4" xfId="0" applyFont="1" applyFill="1" applyBorder="1"/>
    <xf numFmtId="0" fontId="14" fillId="0" borderId="4" xfId="0" applyFont="1" applyFill="1" applyBorder="1"/>
    <xf numFmtId="0" fontId="16" fillId="0" borderId="4" xfId="0" applyFont="1" applyFill="1" applyBorder="1"/>
    <xf numFmtId="0" fontId="3" fillId="0" borderId="4" xfId="0" applyFont="1" applyFill="1" applyBorder="1"/>
    <xf numFmtId="0" fontId="3" fillId="0" borderId="3" xfId="0" applyFont="1" applyFill="1" applyBorder="1"/>
    <xf numFmtId="0" fontId="7" fillId="0" borderId="3" xfId="0" applyFont="1" applyFill="1" applyBorder="1" applyAlignment="1">
      <alignment horizontal="left" wrapText="1"/>
    </xf>
    <xf numFmtId="0" fontId="7" fillId="0" borderId="0" xfId="0" applyFont="1" applyFill="1" applyBorder="1" applyAlignment="1">
      <alignment horizontal="left" wrapText="1"/>
    </xf>
    <xf numFmtId="0" fontId="7" fillId="0" borderId="4" xfId="0" applyFont="1" applyFill="1" applyBorder="1" applyAlignment="1">
      <alignment horizontal="left" wrapText="1"/>
    </xf>
    <xf numFmtId="0" fontId="17" fillId="0" borderId="4" xfId="0" applyFont="1" applyFill="1" applyBorder="1"/>
    <xf numFmtId="0" fontId="2" fillId="0" borderId="4" xfId="0" applyFont="1" applyFill="1" applyBorder="1" applyAlignment="1">
      <alignment horizontal="left" vertical="center"/>
    </xf>
    <xf numFmtId="0" fontId="17" fillId="0" borderId="4" xfId="0" applyFont="1" applyFill="1" applyBorder="1" applyAlignment="1">
      <alignment vertical="top"/>
    </xf>
    <xf numFmtId="0" fontId="1" fillId="0" borderId="4" xfId="0" applyFont="1" applyFill="1" applyBorder="1"/>
    <xf numFmtId="0" fontId="2" fillId="0" borderId="4" xfId="0" applyFont="1" applyFill="1" applyBorder="1"/>
    <xf numFmtId="0" fontId="7" fillId="0" borderId="4" xfId="0" applyFont="1" applyFill="1" applyBorder="1" applyAlignment="1">
      <alignment horizontal="right" vertical="top"/>
    </xf>
    <xf numFmtId="0" fontId="7" fillId="0" borderId="3"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4" xfId="0" applyFont="1" applyFill="1" applyBorder="1" applyAlignment="1">
      <alignment horizontal="left" vertical="top" wrapText="1"/>
    </xf>
    <xf numFmtId="0" fontId="19" fillId="0" borderId="4" xfId="0" applyFont="1" applyFill="1" applyBorder="1"/>
    <xf numFmtId="0" fontId="7" fillId="0" borderId="3" xfId="0" applyFont="1" applyFill="1" applyBorder="1" applyAlignment="1">
      <alignment wrapText="1"/>
    </xf>
    <xf numFmtId="0" fontId="9" fillId="0" borderId="3" xfId="0" applyFont="1" applyFill="1" applyBorder="1" applyAlignment="1"/>
    <xf numFmtId="0" fontId="9" fillId="0" borderId="0" xfId="0" applyFont="1" applyFill="1" applyBorder="1" applyAlignment="1"/>
    <xf numFmtId="0" fontId="9" fillId="0" borderId="4" xfId="0" applyFont="1" applyFill="1" applyBorder="1" applyAlignment="1"/>
    <xf numFmtId="165" fontId="7" fillId="0" borderId="3" xfId="1"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5" fontId="7" fillId="0" borderId="4" xfId="1" applyNumberFormat="1" applyFont="1" applyFill="1" applyBorder="1" applyAlignment="1">
      <alignment horizontal="center" vertical="center"/>
    </xf>
    <xf numFmtId="0" fontId="9" fillId="0" borderId="24" xfId="0" applyFont="1" applyFill="1" applyBorder="1"/>
    <xf numFmtId="0" fontId="9" fillId="0" borderId="25" xfId="0" applyFont="1" applyFill="1" applyBorder="1"/>
    <xf numFmtId="0" fontId="4" fillId="0" borderId="25" xfId="0" applyFont="1" applyFill="1" applyBorder="1"/>
    <xf numFmtId="0" fontId="9" fillId="0" borderId="26" xfId="0" applyFont="1" applyFill="1" applyBorder="1"/>
    <xf numFmtId="0" fontId="9" fillId="0" borderId="27" xfId="0" applyFont="1" applyFill="1" applyBorder="1"/>
    <xf numFmtId="0" fontId="9" fillId="0" borderId="28" xfId="0" applyFont="1" applyFill="1" applyBorder="1"/>
    <xf numFmtId="165" fontId="7" fillId="0" borderId="3" xfId="1" applyNumberFormat="1" applyFont="1" applyFill="1" applyBorder="1" applyAlignment="1">
      <alignment horizontal="left" vertical="center" wrapText="1"/>
    </xf>
    <xf numFmtId="165" fontId="7" fillId="0" borderId="0" xfId="1" applyNumberFormat="1" applyFont="1" applyFill="1" applyBorder="1" applyAlignment="1">
      <alignment horizontal="left" vertical="center" wrapText="1"/>
    </xf>
    <xf numFmtId="165" fontId="7" fillId="0" borderId="4" xfId="1" applyNumberFormat="1" applyFont="1" applyFill="1" applyBorder="1" applyAlignment="1">
      <alignment horizontal="left" vertical="center" wrapText="1"/>
    </xf>
    <xf numFmtId="164" fontId="7" fillId="0" borderId="13" xfId="2" applyNumberFormat="1" applyFont="1" applyFill="1" applyBorder="1" applyAlignment="1" applyProtection="1">
      <alignment vertical="center"/>
      <protection hidden="1"/>
    </xf>
    <xf numFmtId="0" fontId="7" fillId="0" borderId="14" xfId="0" applyFont="1" applyFill="1" applyBorder="1" applyAlignment="1">
      <alignment horizontal="left"/>
    </xf>
    <xf numFmtId="164" fontId="7" fillId="0" borderId="8" xfId="2" applyNumberFormat="1" applyFont="1" applyFill="1" applyBorder="1" applyAlignment="1" applyProtection="1">
      <alignment vertical="center"/>
      <protection hidden="1"/>
    </xf>
    <xf numFmtId="0" fontId="7" fillId="0" borderId="9" xfId="0" applyFont="1" applyFill="1" applyBorder="1" applyAlignment="1">
      <alignment horizontal="left"/>
    </xf>
    <xf numFmtId="0" fontId="9" fillId="0" borderId="32" xfId="0" applyFont="1" applyFill="1" applyBorder="1" applyAlignment="1">
      <alignment vertical="center" wrapText="1"/>
    </xf>
    <xf numFmtId="0" fontId="9" fillId="0" borderId="34" xfId="0" applyFont="1" applyFill="1" applyBorder="1" applyAlignment="1">
      <alignment vertical="center" wrapText="1"/>
    </xf>
    <xf numFmtId="167" fontId="22" fillId="0" borderId="0" xfId="0" applyNumberFormat="1" applyFont="1" applyFill="1" applyBorder="1" applyAlignment="1" applyProtection="1">
      <alignment horizontal="center" vertical="center" wrapText="1"/>
      <protection locked="0"/>
    </xf>
    <xf numFmtId="0" fontId="22" fillId="0" borderId="4" xfId="0" applyFont="1" applyFill="1" applyBorder="1" applyAlignment="1">
      <alignment vertical="center" wrapText="1"/>
    </xf>
    <xf numFmtId="0" fontId="22" fillId="0" borderId="0" xfId="0" applyFont="1" applyFill="1" applyBorder="1" applyAlignment="1" applyProtection="1">
      <alignment horizontal="center" vertical="center" wrapText="1"/>
      <protection locked="0"/>
    </xf>
    <xf numFmtId="14" fontId="7" fillId="0" borderId="35" xfId="0" applyNumberFormat="1" applyFont="1" applyFill="1" applyBorder="1" applyAlignment="1"/>
    <xf numFmtId="14" fontId="7" fillId="0" borderId="36" xfId="0" applyNumberFormat="1" applyFont="1" applyFill="1" applyBorder="1" applyAlignment="1"/>
    <xf numFmtId="0" fontId="22" fillId="0" borderId="37" xfId="0" applyFont="1" applyFill="1" applyBorder="1" applyAlignment="1" applyProtection="1">
      <alignment horizontal="center" vertical="center" wrapText="1"/>
      <protection locked="0"/>
    </xf>
    <xf numFmtId="0" fontId="22" fillId="0" borderId="39" xfId="0" applyFont="1" applyFill="1" applyBorder="1" applyAlignment="1">
      <alignment vertical="center" wrapText="1"/>
    </xf>
    <xf numFmtId="0" fontId="22" fillId="0" borderId="41" xfId="0" applyFont="1" applyFill="1" applyBorder="1" applyAlignment="1" applyProtection="1">
      <alignment horizontal="center" vertical="center" wrapText="1"/>
      <protection locked="0"/>
    </xf>
    <xf numFmtId="0" fontId="1" fillId="0" borderId="44" xfId="0" applyFont="1" applyFill="1" applyBorder="1"/>
    <xf numFmtId="14" fontId="7" fillId="0" borderId="45" xfId="0" applyNumberFormat="1" applyFont="1" applyFill="1" applyBorder="1" applyAlignment="1"/>
    <xf numFmtId="0" fontId="9" fillId="0" borderId="46" xfId="0" applyFont="1" applyFill="1" applyBorder="1" applyAlignment="1"/>
    <xf numFmtId="0" fontId="3" fillId="0" borderId="50" xfId="0" applyFont="1" applyFill="1" applyBorder="1"/>
    <xf numFmtId="165" fontId="7" fillId="0" borderId="9" xfId="1" applyNumberFormat="1" applyFont="1" applyFill="1" applyBorder="1" applyAlignment="1" applyProtection="1">
      <alignment vertical="center"/>
      <protection locked="0"/>
    </xf>
    <xf numFmtId="0" fontId="7" fillId="0" borderId="8" xfId="0" applyFont="1" applyFill="1" applyBorder="1" applyAlignment="1" applyProtection="1">
      <alignment horizontal="left" vertical="top" wrapText="1"/>
      <protection locked="0"/>
    </xf>
    <xf numFmtId="0" fontId="7" fillId="0" borderId="9" xfId="0" applyFont="1" applyFill="1" applyBorder="1" applyAlignment="1" applyProtection="1">
      <alignment horizontal="left" vertical="top" wrapText="1"/>
      <protection locked="0"/>
    </xf>
    <xf numFmtId="0" fontId="7" fillId="0" borderId="50" xfId="0" applyFont="1" applyFill="1" applyBorder="1" applyAlignment="1">
      <alignment horizontal="center" vertical="center" wrapText="1"/>
    </xf>
    <xf numFmtId="0" fontId="7" fillId="0" borderId="47" xfId="0" applyFont="1" applyFill="1" applyBorder="1" applyAlignment="1">
      <alignment horizontal="center" vertical="center" wrapText="1"/>
    </xf>
    <xf numFmtId="0" fontId="26" fillId="2" borderId="49" xfId="0" applyFont="1" applyFill="1" applyBorder="1" applyAlignment="1">
      <alignment horizontal="center"/>
    </xf>
    <xf numFmtId="0" fontId="26" fillId="2" borderId="48" xfId="0" applyFont="1" applyFill="1" applyBorder="1" applyAlignment="1">
      <alignment horizontal="center"/>
    </xf>
    <xf numFmtId="0" fontId="26" fillId="2" borderId="47" xfId="0" applyFont="1" applyFill="1" applyBorder="1" applyAlignment="1">
      <alignment horizontal="center"/>
    </xf>
    <xf numFmtId="0" fontId="1" fillId="0" borderId="4" xfId="0" applyFont="1" applyFill="1" applyBorder="1" applyAlignment="1">
      <alignment horizontal="center" vertical="center" wrapText="1"/>
    </xf>
    <xf numFmtId="0" fontId="1" fillId="0" borderId="41" xfId="0" applyFont="1" applyFill="1" applyBorder="1" applyAlignment="1">
      <alignment horizontal="center" vertical="center" wrapText="1"/>
    </xf>
    <xf numFmtId="0" fontId="25" fillId="2" borderId="40" xfId="0" applyFont="1" applyFill="1" applyBorder="1" applyAlignment="1">
      <alignment horizontal="center"/>
    </xf>
    <xf numFmtId="0" fontId="25" fillId="2" borderId="0" xfId="0" applyFont="1" applyFill="1" applyBorder="1" applyAlignment="1">
      <alignment horizontal="center"/>
    </xf>
    <xf numFmtId="0" fontId="25" fillId="2" borderId="41" xfId="0" applyFont="1" applyFill="1" applyBorder="1" applyAlignment="1">
      <alignment horizontal="center"/>
    </xf>
    <xf numFmtId="0" fontId="25" fillId="0" borderId="43" xfId="0" applyFont="1" applyFill="1" applyBorder="1" applyAlignment="1" applyProtection="1">
      <alignment horizontal="center" vertical="center"/>
      <protection locked="0"/>
    </xf>
    <xf numFmtId="0" fontId="25" fillId="0" borderId="42" xfId="0" applyFont="1" applyFill="1" applyBorder="1" applyAlignment="1" applyProtection="1">
      <alignment horizontal="center" vertical="center"/>
      <protection locked="0"/>
    </xf>
    <xf numFmtId="0" fontId="0" fillId="0" borderId="40" xfId="0" applyBorder="1" applyAlignment="1"/>
    <xf numFmtId="0" fontId="0" fillId="0" borderId="3" xfId="0" applyBorder="1" applyAlignment="1"/>
    <xf numFmtId="0" fontId="24" fillId="2" borderId="36" xfId="0" applyFont="1" applyFill="1" applyBorder="1" applyAlignment="1">
      <alignment horizontal="center"/>
    </xf>
    <xf numFmtId="0" fontId="23" fillId="2" borderId="38" xfId="0" applyFont="1" applyFill="1" applyBorder="1" applyAlignment="1">
      <alignment horizontal="center"/>
    </xf>
    <xf numFmtId="0" fontId="23" fillId="2" borderId="37" xfId="0" applyFont="1" applyFill="1" applyBorder="1" applyAlignment="1">
      <alignment horizontal="center"/>
    </xf>
    <xf numFmtId="0" fontId="9" fillId="0" borderId="34"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2" xfId="0" applyFont="1" applyFill="1" applyBorder="1" applyAlignment="1">
      <alignment horizontal="center" vertical="center" wrapText="1"/>
    </xf>
    <xf numFmtId="0" fontId="9" fillId="0" borderId="12"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7" fillId="0" borderId="9" xfId="0" applyNumberFormat="1" applyFont="1" applyFill="1" applyBorder="1" applyAlignment="1" applyProtection="1">
      <alignment horizontal="center" vertical="center" wrapText="1"/>
      <protection locked="0"/>
    </xf>
    <xf numFmtId="0" fontId="7" fillId="0" borderId="9" xfId="0" applyNumberFormat="1" applyFont="1" applyFill="1" applyBorder="1" applyAlignment="1" applyProtection="1">
      <alignment horizontal="left"/>
      <protection locked="0"/>
    </xf>
    <xf numFmtId="0" fontId="20" fillId="2" borderId="9" xfId="0" applyFont="1" applyFill="1" applyBorder="1" applyAlignment="1">
      <alignment horizontal="center"/>
    </xf>
    <xf numFmtId="164" fontId="20" fillId="0" borderId="9" xfId="0" applyNumberFormat="1" applyFont="1" applyFill="1" applyBorder="1" applyAlignment="1" applyProtection="1">
      <alignment horizontal="center" vertical="center" wrapText="1"/>
      <protection locked="0"/>
    </xf>
    <xf numFmtId="0" fontId="20" fillId="0" borderId="9" xfId="0" applyNumberFormat="1" applyFont="1" applyFill="1" applyBorder="1" applyAlignment="1" applyProtection="1">
      <alignment horizontal="center" vertical="center" wrapText="1"/>
      <protection locked="0"/>
    </xf>
    <xf numFmtId="0" fontId="20" fillId="0" borderId="14" xfId="0" applyNumberFormat="1" applyFont="1" applyFill="1" applyBorder="1" applyAlignment="1" applyProtection="1">
      <alignment horizontal="center" vertical="center" wrapText="1"/>
      <protection locked="0"/>
    </xf>
    <xf numFmtId="0" fontId="9" fillId="2" borderId="31" xfId="0" applyFont="1" applyFill="1" applyBorder="1" applyAlignment="1">
      <alignment horizontal="left" vertical="center"/>
    </xf>
    <xf numFmtId="0" fontId="9" fillId="2" borderId="30" xfId="0" applyFont="1" applyFill="1" applyBorder="1" applyAlignment="1">
      <alignment horizontal="left" vertical="center"/>
    </xf>
    <xf numFmtId="0" fontId="18" fillId="0" borderId="30"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7" fillId="0" borderId="23" xfId="1" applyNumberFormat="1" applyFont="1" applyFill="1" applyBorder="1" applyAlignment="1" applyProtection="1">
      <alignment horizontal="left" vertical="center" wrapText="1"/>
      <protection locked="0"/>
    </xf>
    <xf numFmtId="0" fontId="7" fillId="0" borderId="22" xfId="1" applyNumberFormat="1" applyFont="1" applyFill="1" applyBorder="1" applyAlignment="1" applyProtection="1">
      <alignment horizontal="left" vertical="center" wrapText="1"/>
      <protection locked="0"/>
    </xf>
    <xf numFmtId="0" fontId="7" fillId="0" borderId="21" xfId="1" applyNumberFormat="1" applyFont="1" applyFill="1" applyBorder="1" applyAlignment="1" applyProtection="1">
      <alignment horizontal="left" vertical="center" wrapText="1"/>
      <protection locked="0"/>
    </xf>
    <xf numFmtId="0" fontId="9" fillId="0" borderId="4" xfId="0" applyFont="1" applyFill="1" applyBorder="1" applyAlignment="1">
      <alignment horizontal="left" wrapText="1"/>
    </xf>
    <xf numFmtId="0" fontId="9" fillId="0" borderId="0" xfId="0" applyFont="1" applyFill="1" applyBorder="1" applyAlignment="1">
      <alignment horizontal="left" wrapText="1"/>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1" fillId="0" borderId="4"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3" xfId="0" applyFont="1" applyFill="1" applyBorder="1" applyAlignment="1">
      <alignment horizontal="left" vertical="top" wrapText="1"/>
    </xf>
    <xf numFmtId="0" fontId="7" fillId="0" borderId="11" xfId="1" applyNumberFormat="1" applyFont="1" applyFill="1" applyBorder="1" applyAlignment="1" applyProtection="1">
      <alignment horizontal="left" vertical="center" wrapText="1"/>
      <protection locked="0"/>
    </xf>
    <xf numFmtId="0" fontId="7" fillId="0" borderId="20" xfId="1" applyNumberFormat="1" applyFont="1" applyFill="1" applyBorder="1" applyAlignment="1" applyProtection="1">
      <alignment horizontal="left" vertical="center" wrapText="1"/>
      <protection locked="0"/>
    </xf>
    <xf numFmtId="0" fontId="7" fillId="0" borderId="19" xfId="1" applyNumberFormat="1" applyFont="1" applyFill="1" applyBorder="1" applyAlignment="1" applyProtection="1">
      <alignment horizontal="left" vertical="center" wrapText="1"/>
      <protection locked="0"/>
    </xf>
    <xf numFmtId="0" fontId="9" fillId="0" borderId="3" xfId="0" applyFont="1" applyFill="1" applyBorder="1" applyAlignment="1">
      <alignment horizontal="left" vertical="center" wrapText="1"/>
    </xf>
    <xf numFmtId="0" fontId="2" fillId="0" borderId="11" xfId="0" applyFont="1" applyFill="1" applyBorder="1" applyAlignment="1" applyProtection="1">
      <alignment horizontal="center" vertical="center" wrapText="1"/>
      <protection locked="0"/>
    </xf>
    <xf numFmtId="0" fontId="2" fillId="0" borderId="10" xfId="0" applyFont="1" applyFill="1" applyBorder="1" applyAlignment="1" applyProtection="1">
      <alignment horizontal="center" vertical="center" wrapText="1"/>
      <protection locked="0"/>
    </xf>
    <xf numFmtId="0" fontId="18" fillId="0" borderId="20" xfId="0" applyFont="1" applyFill="1" applyBorder="1" applyAlignment="1" applyProtection="1">
      <alignment horizontal="left" vertical="center" wrapText="1"/>
      <protection locked="0"/>
    </xf>
    <xf numFmtId="0" fontId="18" fillId="0" borderId="19" xfId="0" applyFont="1" applyFill="1" applyBorder="1" applyAlignment="1" applyProtection="1">
      <alignment horizontal="left" vertical="center" wrapText="1"/>
      <protection locked="0"/>
    </xf>
    <xf numFmtId="0" fontId="9" fillId="0" borderId="9" xfId="0" applyFont="1" applyFill="1" applyBorder="1" applyAlignment="1">
      <alignment horizontal="left" vertical="center"/>
    </xf>
    <xf numFmtId="0" fontId="7" fillId="0" borderId="9" xfId="0" applyFont="1" applyFill="1" applyBorder="1" applyAlignment="1" applyProtection="1">
      <alignment horizontal="left" vertical="top" wrapText="1"/>
      <protection locked="0"/>
    </xf>
    <xf numFmtId="0" fontId="7" fillId="0" borderId="8" xfId="0" applyFont="1" applyFill="1" applyBorder="1" applyAlignment="1" applyProtection="1">
      <alignment horizontal="left" vertical="top" wrapText="1"/>
      <protection locked="0"/>
    </xf>
    <xf numFmtId="0" fontId="9" fillId="0" borderId="3" xfId="0" applyFont="1" applyFill="1" applyBorder="1" applyAlignment="1">
      <alignment horizontal="left" wrapText="1"/>
    </xf>
    <xf numFmtId="0" fontId="13" fillId="0" borderId="4"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3" xfId="0" applyFont="1" applyFill="1" applyBorder="1" applyAlignment="1">
      <alignment horizontal="left" vertical="top" wrapText="1"/>
    </xf>
    <xf numFmtId="0" fontId="9" fillId="0" borderId="12" xfId="0" applyFont="1" applyFill="1" applyBorder="1" applyAlignment="1">
      <alignment horizontal="left" wrapText="1"/>
    </xf>
    <xf numFmtId="0" fontId="9" fillId="0" borderId="9" xfId="0" applyFont="1" applyFill="1" applyBorder="1" applyAlignment="1">
      <alignment horizontal="left" wrapText="1"/>
    </xf>
    <xf numFmtId="0" fontId="7" fillId="0" borderId="12" xfId="0" applyFont="1" applyFill="1" applyBorder="1" applyAlignment="1">
      <alignment horizontal="left" wrapText="1"/>
    </xf>
    <xf numFmtId="0" fontId="7" fillId="0" borderId="9" xfId="0" applyFont="1" applyFill="1" applyBorder="1" applyAlignment="1">
      <alignment horizontal="left" wrapText="1"/>
    </xf>
    <xf numFmtId="0" fontId="3" fillId="0" borderId="11" xfId="0" applyFont="1" applyFill="1" applyBorder="1" applyAlignment="1">
      <alignment horizontal="left" vertical="center" wrapText="1" indent="3"/>
    </xf>
    <xf numFmtId="0" fontId="3" fillId="0" borderId="10" xfId="0" applyFont="1" applyFill="1" applyBorder="1" applyAlignment="1">
      <alignment horizontal="left" vertical="center" wrapText="1" indent="3"/>
    </xf>
    <xf numFmtId="165" fontId="7" fillId="0" borderId="11" xfId="1" applyNumberFormat="1" applyFont="1" applyFill="1" applyBorder="1" applyAlignment="1">
      <alignment horizontal="left"/>
    </xf>
    <xf numFmtId="165" fontId="7" fillId="0" borderId="10" xfId="1" applyNumberFormat="1" applyFont="1" applyFill="1" applyBorder="1" applyAlignment="1">
      <alignment horizontal="left"/>
    </xf>
    <xf numFmtId="165" fontId="9" fillId="0" borderId="7" xfId="1" applyNumberFormat="1" applyFont="1" applyFill="1" applyBorder="1" applyAlignment="1">
      <alignment horizontal="left"/>
    </xf>
    <xf numFmtId="165" fontId="9" fillId="0" borderId="6" xfId="1" applyNumberFormat="1" applyFont="1" applyFill="1" applyBorder="1" applyAlignment="1">
      <alignment horizontal="left"/>
    </xf>
    <xf numFmtId="0" fontId="9" fillId="0" borderId="4"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12" xfId="0" applyFont="1" applyFill="1" applyBorder="1" applyAlignment="1">
      <alignment horizontal="left"/>
    </xf>
    <xf numFmtId="0" fontId="9" fillId="0" borderId="9" xfId="0" applyFont="1" applyFill="1" applyBorder="1" applyAlignment="1">
      <alignment horizontal="left"/>
    </xf>
    <xf numFmtId="165" fontId="7" fillId="0" borderId="12" xfId="1" applyNumberFormat="1" applyFont="1" applyFill="1" applyBorder="1" applyAlignment="1">
      <alignment horizontal="left"/>
    </xf>
    <xf numFmtId="165" fontId="7" fillId="0" borderId="9" xfId="1" applyNumberFormat="1" applyFont="1" applyFill="1" applyBorder="1" applyAlignment="1">
      <alignment horizontal="left"/>
    </xf>
    <xf numFmtId="165" fontId="7" fillId="0" borderId="12" xfId="1" applyNumberFormat="1" applyFont="1" applyFill="1" applyBorder="1" applyAlignment="1">
      <alignment horizontal="left" wrapText="1"/>
    </xf>
    <xf numFmtId="165" fontId="7" fillId="0" borderId="9" xfId="1" applyNumberFormat="1" applyFont="1" applyFill="1" applyBorder="1" applyAlignment="1">
      <alignment horizontal="left" wrapText="1"/>
    </xf>
    <xf numFmtId="0" fontId="7" fillId="0" borderId="12" xfId="0" applyFont="1" applyFill="1" applyBorder="1" applyAlignment="1">
      <alignment horizontal="left"/>
    </xf>
    <xf numFmtId="0" fontId="7" fillId="0" borderId="9" xfId="0" applyFont="1" applyFill="1" applyBorder="1" applyAlignment="1">
      <alignment horizontal="left"/>
    </xf>
    <xf numFmtId="0" fontId="12" fillId="0" borderId="7" xfId="0" applyFont="1" applyFill="1" applyBorder="1" applyAlignment="1">
      <alignment horizontal="left"/>
    </xf>
    <xf numFmtId="0" fontId="12" fillId="0" borderId="6" xfId="0" applyFont="1" applyFill="1" applyBorder="1" applyAlignment="1">
      <alignment horizontal="left"/>
    </xf>
    <xf numFmtId="0" fontId="7" fillId="0" borderId="12" xfId="0" applyNumberFormat="1" applyFont="1" applyFill="1" applyBorder="1" applyAlignment="1" applyProtection="1">
      <alignment horizontal="center" vertical="center" wrapText="1"/>
      <protection locked="0"/>
    </xf>
    <xf numFmtId="166" fontId="18" fillId="0" borderId="12" xfId="0" applyNumberFormat="1" applyFont="1" applyFill="1" applyBorder="1" applyAlignment="1" applyProtection="1">
      <alignment horizontal="center" vertical="center"/>
      <protection locked="0"/>
    </xf>
    <xf numFmtId="166" fontId="18" fillId="0" borderId="9" xfId="0" applyNumberFormat="1" applyFont="1" applyFill="1" applyBorder="1" applyAlignment="1" applyProtection="1">
      <alignment horizontal="center" vertical="center"/>
      <protection locked="0"/>
    </xf>
    <xf numFmtId="166" fontId="18" fillId="0" borderId="57" xfId="0" applyNumberFormat="1" applyFont="1" applyFill="1" applyBorder="1" applyAlignment="1" applyProtection="1">
      <alignment horizontal="center" vertical="center"/>
      <protection locked="0"/>
    </xf>
    <xf numFmtId="166" fontId="18" fillId="0" borderId="14" xfId="0" applyNumberFormat="1" applyFont="1" applyFill="1" applyBorder="1" applyAlignment="1" applyProtection="1">
      <alignment horizontal="center" vertical="center"/>
      <protection locked="0"/>
    </xf>
    <xf numFmtId="0" fontId="7" fillId="0" borderId="56" xfId="1" applyNumberFormat="1" applyFont="1" applyFill="1" applyBorder="1" applyAlignment="1" applyProtection="1">
      <alignment horizontal="left" vertical="center" wrapText="1"/>
      <protection locked="0"/>
    </xf>
    <xf numFmtId="0" fontId="7" fillId="0" borderId="55" xfId="1" applyNumberFormat="1" applyFont="1" applyFill="1" applyBorder="1" applyAlignment="1" applyProtection="1">
      <alignment horizontal="left" vertical="center" wrapText="1"/>
      <protection locked="0"/>
    </xf>
    <xf numFmtId="0" fontId="7" fillId="0" borderId="54" xfId="1" applyNumberFormat="1" applyFont="1" applyFill="1" applyBorder="1" applyAlignment="1" applyProtection="1">
      <alignment horizontal="left" vertical="center" wrapText="1"/>
      <protection locked="0"/>
    </xf>
    <xf numFmtId="44" fontId="7" fillId="0" borderId="18" xfId="2" applyFont="1" applyFill="1" applyBorder="1" applyAlignment="1" applyProtection="1">
      <alignment horizontal="center"/>
      <protection locked="0"/>
    </xf>
    <xf numFmtId="44" fontId="7" fillId="0" borderId="10" xfId="2" applyFont="1" applyFill="1" applyBorder="1" applyAlignment="1" applyProtection="1">
      <alignment horizontal="center"/>
      <protection locked="0"/>
    </xf>
    <xf numFmtId="49" fontId="27" fillId="0" borderId="53" xfId="1" applyNumberFormat="1" applyFont="1" applyFill="1" applyBorder="1" applyAlignment="1">
      <alignment horizontal="left" vertical="top" wrapText="1"/>
    </xf>
    <xf numFmtId="49" fontId="27" fillId="0" borderId="52" xfId="1" applyNumberFormat="1" applyFont="1" applyFill="1" applyBorder="1" applyAlignment="1">
      <alignment horizontal="left" vertical="top" wrapText="1"/>
    </xf>
    <xf numFmtId="49" fontId="27" fillId="0" borderId="51" xfId="1" applyNumberFormat="1" applyFont="1" applyFill="1" applyBorder="1" applyAlignment="1">
      <alignment horizontal="left" vertical="top"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abSelected="1" topLeftCell="B45" workbookViewId="0">
      <selection activeCell="B17" sqref="B17:J17"/>
    </sheetView>
  </sheetViews>
  <sheetFormatPr defaultRowHeight="15.75" x14ac:dyDescent="0.25"/>
  <cols>
    <col min="1" max="1" width="7.875" style="2" hidden="1" customWidth="1"/>
    <col min="2" max="3" width="15.625" style="2" customWidth="1"/>
    <col min="4" max="9" width="17.625" style="2" customWidth="1"/>
    <col min="10" max="10" width="12.625" style="2" customWidth="1"/>
    <col min="11" max="11" width="5.75" style="2" hidden="1" customWidth="1"/>
    <col min="12" max="16384" width="9" style="1"/>
  </cols>
  <sheetData>
    <row r="1" spans="1:11" ht="19.5" thickBot="1" x14ac:dyDescent="0.35">
      <c r="A1" s="110"/>
      <c r="B1" s="114" t="s">
        <v>134</v>
      </c>
      <c r="C1" s="115"/>
      <c r="D1" s="116" t="s">
        <v>133</v>
      </c>
      <c r="E1" s="117"/>
      <c r="F1" s="117"/>
      <c r="G1" s="117"/>
      <c r="H1" s="118"/>
      <c r="I1" s="109" t="s">
        <v>132</v>
      </c>
      <c r="J1" s="108">
        <v>43282</v>
      </c>
      <c r="K1" s="107"/>
    </row>
    <row r="2" spans="1:11" ht="18" thickTop="1" x14ac:dyDescent="0.3">
      <c r="A2" s="62"/>
      <c r="B2" s="119" t="str">
        <f>CONCATENATE(C3,C4,"_",C5,C6)</f>
        <v>19GOT_CD1</v>
      </c>
      <c r="C2" s="120"/>
      <c r="D2" s="121" t="s">
        <v>131</v>
      </c>
      <c r="E2" s="122"/>
      <c r="F2" s="122"/>
      <c r="G2" s="122"/>
      <c r="H2" s="123"/>
      <c r="I2" s="124" t="s">
        <v>130</v>
      </c>
      <c r="J2" s="125"/>
      <c r="K2" s="14"/>
    </row>
    <row r="3" spans="1:11" ht="18" x14ac:dyDescent="0.3">
      <c r="A3" s="62"/>
      <c r="B3" s="100" t="s">
        <v>129</v>
      </c>
      <c r="C3" s="106">
        <v>19</v>
      </c>
      <c r="D3" s="121" t="s">
        <v>128</v>
      </c>
      <c r="E3" s="122"/>
      <c r="F3" s="122"/>
      <c r="G3" s="122"/>
      <c r="H3" s="123"/>
      <c r="I3" s="126"/>
      <c r="J3" s="127"/>
      <c r="K3" s="14"/>
    </row>
    <row r="4" spans="1:11" ht="17.25" x14ac:dyDescent="0.3">
      <c r="A4" s="62"/>
      <c r="B4" s="105" t="s">
        <v>127</v>
      </c>
      <c r="C4" s="104" t="s">
        <v>126</v>
      </c>
      <c r="D4" s="128" t="s">
        <v>125</v>
      </c>
      <c r="E4" s="129"/>
      <c r="F4" s="129"/>
      <c r="G4" s="129"/>
      <c r="H4" s="130"/>
      <c r="I4" s="103"/>
      <c r="J4" s="102"/>
      <c r="K4" s="14"/>
    </row>
    <row r="5" spans="1:11" hidden="1" x14ac:dyDescent="0.25">
      <c r="A5" s="62"/>
      <c r="B5" s="100" t="s">
        <v>124</v>
      </c>
      <c r="C5" s="101" t="s">
        <v>148</v>
      </c>
      <c r="D5" s="16"/>
      <c r="E5" s="16"/>
      <c r="F5" s="16"/>
      <c r="G5" s="16"/>
      <c r="H5" s="16"/>
      <c r="I5" s="16"/>
      <c r="J5" s="15"/>
      <c r="K5" s="14"/>
    </row>
    <row r="6" spans="1:11" hidden="1" x14ac:dyDescent="0.25">
      <c r="A6" s="62"/>
      <c r="B6" s="100" t="s">
        <v>123</v>
      </c>
      <c r="C6" s="99">
        <v>1</v>
      </c>
      <c r="D6" s="91"/>
      <c r="E6" s="91"/>
      <c r="F6" s="91"/>
      <c r="G6" s="91"/>
      <c r="H6" s="91"/>
      <c r="I6" s="91"/>
      <c r="J6" s="90"/>
      <c r="K6" s="14"/>
    </row>
    <row r="7" spans="1:11" ht="26.25" hidden="1" x14ac:dyDescent="0.4">
      <c r="A7" s="60"/>
      <c r="B7" s="61" t="s">
        <v>122</v>
      </c>
      <c r="C7" s="58"/>
      <c r="D7" s="58"/>
      <c r="E7" s="58"/>
      <c r="F7" s="58"/>
      <c r="G7" s="58"/>
      <c r="H7" s="58"/>
      <c r="I7" s="58"/>
      <c r="J7" s="57"/>
      <c r="K7" s="56"/>
    </row>
    <row r="8" spans="1:11" hidden="1" x14ac:dyDescent="0.25">
      <c r="A8" s="98"/>
      <c r="B8" s="131" t="s">
        <v>121</v>
      </c>
      <c r="C8" s="132"/>
      <c r="D8" s="132"/>
      <c r="E8" s="132"/>
      <c r="F8" s="132"/>
      <c r="G8" s="132"/>
      <c r="H8" s="132"/>
      <c r="I8" s="132"/>
      <c r="J8" s="133"/>
      <c r="K8" s="97"/>
    </row>
    <row r="9" spans="1:11" hidden="1" x14ac:dyDescent="0.25">
      <c r="A9" s="17"/>
      <c r="B9" s="17"/>
      <c r="C9" s="16"/>
      <c r="D9" s="16"/>
      <c r="E9" s="16"/>
      <c r="F9" s="16"/>
      <c r="G9" s="16"/>
      <c r="H9" s="16"/>
      <c r="I9" s="16"/>
      <c r="J9" s="15"/>
      <c r="K9" s="14"/>
    </row>
    <row r="10" spans="1:11" x14ac:dyDescent="0.25">
      <c r="A10" s="62"/>
      <c r="B10" s="134" t="s">
        <v>120</v>
      </c>
      <c r="C10" s="135"/>
      <c r="D10" s="135" t="s">
        <v>119</v>
      </c>
      <c r="E10" s="135"/>
      <c r="F10" s="135" t="s">
        <v>118</v>
      </c>
      <c r="G10" s="135"/>
      <c r="H10" s="135"/>
      <c r="I10" s="135" t="s">
        <v>117</v>
      </c>
      <c r="J10" s="136"/>
      <c r="K10" s="14"/>
    </row>
    <row r="11" spans="1:11" x14ac:dyDescent="0.25">
      <c r="A11" s="62"/>
      <c r="B11" s="195" t="s">
        <v>147</v>
      </c>
      <c r="C11" s="137"/>
      <c r="D11" s="137" t="s">
        <v>116</v>
      </c>
      <c r="E11" s="137"/>
      <c r="F11" s="138" t="s">
        <v>146</v>
      </c>
      <c r="G11" s="138"/>
      <c r="H11" s="138"/>
      <c r="I11" s="96" t="s">
        <v>111</v>
      </c>
      <c r="J11" s="95">
        <f>IF($I$2=$AC$2,IF($J$127&gt;0,$D$92*($D$127/($D$127+$D$139)),),)+IF($I$2=$AC$3,IF($J$127&gt;0,$E$92*($E$127/($E$127+$E$139)),),)</f>
        <v>0</v>
      </c>
      <c r="K11" s="14"/>
    </row>
    <row r="12" spans="1:11" x14ac:dyDescent="0.25">
      <c r="A12" s="62"/>
      <c r="B12" s="195"/>
      <c r="C12" s="137"/>
      <c r="D12" s="137"/>
      <c r="E12" s="137"/>
      <c r="F12" s="138" t="s">
        <v>9</v>
      </c>
      <c r="G12" s="138"/>
      <c r="H12" s="138"/>
      <c r="I12" s="96" t="s">
        <v>110</v>
      </c>
      <c r="J12" s="95">
        <f>IF($J$127&gt;0,SUM($D$92:$I$92)*(SUM($D$127:$I$127)/(SUM($D$127:$I$127,$D$139:$I$139))),)</f>
        <v>0</v>
      </c>
      <c r="K12" s="14"/>
    </row>
    <row r="13" spans="1:11" x14ac:dyDescent="0.25">
      <c r="A13" s="62"/>
      <c r="B13" s="134" t="s">
        <v>115</v>
      </c>
      <c r="C13" s="135"/>
      <c r="D13" s="135" t="s">
        <v>114</v>
      </c>
      <c r="E13" s="135"/>
      <c r="F13" s="139" t="s">
        <v>113</v>
      </c>
      <c r="G13" s="139"/>
      <c r="H13" s="139"/>
      <c r="I13" s="135" t="s">
        <v>112</v>
      </c>
      <c r="J13" s="136"/>
      <c r="K13" s="14"/>
    </row>
    <row r="14" spans="1:11" x14ac:dyDescent="0.25">
      <c r="A14" s="62"/>
      <c r="B14" s="196">
        <v>43282</v>
      </c>
      <c r="C14" s="197"/>
      <c r="D14" s="197">
        <v>43617</v>
      </c>
      <c r="E14" s="197"/>
      <c r="F14" s="140">
        <f>+D92</f>
        <v>93750</v>
      </c>
      <c r="G14" s="141"/>
      <c r="H14" s="141"/>
      <c r="I14" s="96" t="s">
        <v>111</v>
      </c>
      <c r="J14" s="95">
        <f>+D139</f>
        <v>250000</v>
      </c>
      <c r="K14" s="14"/>
    </row>
    <row r="15" spans="1:11" x14ac:dyDescent="0.25">
      <c r="A15" s="62"/>
      <c r="B15" s="198"/>
      <c r="C15" s="199"/>
      <c r="D15" s="199"/>
      <c r="E15" s="199"/>
      <c r="F15" s="142"/>
      <c r="G15" s="142"/>
      <c r="H15" s="142"/>
      <c r="I15" s="94" t="s">
        <v>110</v>
      </c>
      <c r="J15" s="93">
        <f>IF($J$139&gt;0,SUM($D$92:$I$92)*(SUM($D$139:$I$139)/(SUM($D$127:$I$127,$D$139:$I$139))),)</f>
        <v>187500</v>
      </c>
      <c r="K15" s="14"/>
    </row>
    <row r="16" spans="1:11" x14ac:dyDescent="0.25">
      <c r="A16" s="62"/>
      <c r="B16" s="143" t="s">
        <v>109</v>
      </c>
      <c r="C16" s="144"/>
      <c r="D16" s="145" t="s">
        <v>9</v>
      </c>
      <c r="E16" s="145"/>
      <c r="F16" s="145"/>
      <c r="G16" s="145"/>
      <c r="H16" s="145"/>
      <c r="I16" s="145"/>
      <c r="J16" s="146"/>
      <c r="K16" s="14"/>
    </row>
    <row r="17" spans="1:11" ht="71.25" customHeight="1" x14ac:dyDescent="0.25">
      <c r="A17" s="62"/>
      <c r="B17" s="200" t="s">
        <v>145</v>
      </c>
      <c r="C17" s="201"/>
      <c r="D17" s="201"/>
      <c r="E17" s="201"/>
      <c r="F17" s="201"/>
      <c r="G17" s="201"/>
      <c r="H17" s="201"/>
      <c r="I17" s="201"/>
      <c r="J17" s="202"/>
      <c r="K17" s="14"/>
    </row>
    <row r="18" spans="1:11" hidden="1" x14ac:dyDescent="0.25">
      <c r="A18" s="62"/>
      <c r="B18" s="92"/>
      <c r="C18" s="91"/>
      <c r="D18" s="91"/>
      <c r="E18" s="91"/>
      <c r="F18" s="91"/>
      <c r="G18" s="91"/>
      <c r="H18" s="91"/>
      <c r="I18" s="91"/>
      <c r="J18" s="90"/>
      <c r="K18" s="14"/>
    </row>
    <row r="19" spans="1:11" hidden="1" x14ac:dyDescent="0.25">
      <c r="A19" s="69"/>
      <c r="B19" s="68" t="s">
        <v>108</v>
      </c>
      <c r="C19" s="16"/>
      <c r="D19" s="16"/>
      <c r="E19" s="16"/>
      <c r="F19" s="16"/>
      <c r="G19" s="16"/>
      <c r="H19" s="16"/>
      <c r="I19" s="16"/>
      <c r="J19" s="15"/>
      <c r="K19" s="14"/>
    </row>
    <row r="20" spans="1:11" hidden="1" x14ac:dyDescent="0.25">
      <c r="A20" s="13" t="s">
        <v>107</v>
      </c>
      <c r="B20" s="80" t="s">
        <v>106</v>
      </c>
      <c r="C20" s="79"/>
      <c r="D20" s="79"/>
      <c r="E20" s="79"/>
      <c r="F20" s="79"/>
      <c r="G20" s="79"/>
      <c r="H20" s="79"/>
      <c r="I20" s="79"/>
      <c r="J20" s="78"/>
      <c r="K20" s="14"/>
    </row>
    <row r="21" spans="1:11" x14ac:dyDescent="0.25">
      <c r="A21" s="13"/>
      <c r="B21" s="89" t="s">
        <v>105</v>
      </c>
      <c r="C21" s="88"/>
      <c r="D21" s="87" t="s">
        <v>104</v>
      </c>
      <c r="E21" s="85"/>
      <c r="F21" s="88"/>
      <c r="G21" s="87" t="s">
        <v>103</v>
      </c>
      <c r="H21" s="86"/>
      <c r="I21" s="85"/>
      <c r="J21" s="84"/>
      <c r="K21" s="14"/>
    </row>
    <row r="22" spans="1:11" ht="61.5" customHeight="1" x14ac:dyDescent="0.25">
      <c r="A22" s="13"/>
      <c r="B22" s="147" t="s">
        <v>144</v>
      </c>
      <c r="C22" s="148"/>
      <c r="D22" s="148" t="s">
        <v>143</v>
      </c>
      <c r="E22" s="148"/>
      <c r="F22" s="148"/>
      <c r="G22" s="148" t="s">
        <v>142</v>
      </c>
      <c r="H22" s="148"/>
      <c r="I22" s="148"/>
      <c r="J22" s="149"/>
      <c r="K22" s="14"/>
    </row>
    <row r="23" spans="1:11" hidden="1" x14ac:dyDescent="0.25">
      <c r="A23" s="13"/>
      <c r="B23" s="17"/>
      <c r="C23" s="16"/>
      <c r="D23" s="16"/>
      <c r="E23" s="16"/>
      <c r="F23" s="16"/>
      <c r="G23" s="16"/>
      <c r="H23" s="16"/>
      <c r="I23" s="16"/>
      <c r="J23" s="15"/>
      <c r="K23" s="14"/>
    </row>
    <row r="24" spans="1:11" hidden="1" x14ac:dyDescent="0.25">
      <c r="A24" s="13" t="s">
        <v>102</v>
      </c>
      <c r="B24" s="80" t="s">
        <v>101</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100</v>
      </c>
      <c r="B26" s="80" t="s">
        <v>99</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98</v>
      </c>
      <c r="B29" s="150" t="s">
        <v>97</v>
      </c>
      <c r="C29" s="151"/>
      <c r="D29" s="151"/>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96</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95</v>
      </c>
      <c r="B34" s="12" t="s">
        <v>94</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93</v>
      </c>
      <c r="B36" s="152" t="s">
        <v>92</v>
      </c>
      <c r="C36" s="153"/>
      <c r="D36" s="153"/>
      <c r="E36" s="153"/>
      <c r="F36" s="153"/>
      <c r="G36" s="153"/>
      <c r="H36" s="46"/>
      <c r="I36" s="46"/>
      <c r="J36" s="14"/>
      <c r="K36" s="14"/>
    </row>
    <row r="37" spans="1:11" hidden="1" x14ac:dyDescent="0.25">
      <c r="A37" s="47"/>
      <c r="B37" s="154" t="s">
        <v>91</v>
      </c>
      <c r="C37" s="155"/>
      <c r="D37" s="155"/>
      <c r="E37" s="155"/>
      <c r="F37" s="155"/>
      <c r="G37" s="155"/>
      <c r="H37" s="155"/>
      <c r="I37" s="155"/>
      <c r="J37" s="156"/>
      <c r="K37" s="14"/>
    </row>
    <row r="38" spans="1:11" ht="46.5" customHeight="1" x14ac:dyDescent="0.25">
      <c r="A38" s="47"/>
      <c r="B38" s="157" t="s">
        <v>141</v>
      </c>
      <c r="C38" s="158"/>
      <c r="D38" s="158"/>
      <c r="E38" s="158"/>
      <c r="F38" s="158"/>
      <c r="G38" s="158"/>
      <c r="H38" s="158"/>
      <c r="I38" s="158"/>
      <c r="J38" s="159"/>
      <c r="K38" s="14"/>
    </row>
    <row r="39" spans="1:11" ht="39.75" hidden="1" customHeight="1" x14ac:dyDescent="0.25">
      <c r="A39" s="47"/>
      <c r="B39" s="75"/>
      <c r="C39" s="74"/>
      <c r="D39" s="74"/>
      <c r="E39" s="74"/>
      <c r="F39" s="74"/>
      <c r="G39" s="74"/>
      <c r="H39" s="74"/>
      <c r="I39" s="74"/>
      <c r="J39" s="73"/>
      <c r="K39" s="14"/>
    </row>
    <row r="40" spans="1:11" hidden="1" x14ac:dyDescent="0.25">
      <c r="A40" s="47" t="s">
        <v>89</v>
      </c>
      <c r="B40" s="152" t="s">
        <v>88</v>
      </c>
      <c r="C40" s="153"/>
      <c r="D40" s="153"/>
      <c r="E40" s="153"/>
      <c r="F40" s="153"/>
      <c r="G40" s="153"/>
      <c r="H40" s="153"/>
      <c r="I40" s="153"/>
      <c r="J40" s="160"/>
      <c r="K40" s="9"/>
    </row>
    <row r="41" spans="1:11" hidden="1" x14ac:dyDescent="0.25">
      <c r="A41" s="47"/>
      <c r="B41" s="17"/>
      <c r="C41" s="16"/>
      <c r="D41" s="16"/>
      <c r="E41" s="16"/>
      <c r="F41" s="16"/>
      <c r="G41" s="16"/>
      <c r="H41" s="16"/>
      <c r="I41" s="16"/>
      <c r="J41" s="15"/>
      <c r="K41" s="14"/>
    </row>
    <row r="42" spans="1:11" x14ac:dyDescent="0.25">
      <c r="A42" s="47" t="s">
        <v>86</v>
      </c>
      <c r="B42" s="152" t="s">
        <v>87</v>
      </c>
      <c r="C42" s="153"/>
      <c r="D42" s="153"/>
      <c r="E42" s="153"/>
      <c r="F42" s="153"/>
      <c r="G42" s="153"/>
      <c r="H42" s="153"/>
      <c r="I42" s="153"/>
      <c r="J42" s="160"/>
      <c r="K42" s="9"/>
    </row>
    <row r="43" spans="1:11" x14ac:dyDescent="0.25">
      <c r="A43" s="47"/>
      <c r="B43" s="157" t="s">
        <v>140</v>
      </c>
      <c r="C43" s="158"/>
      <c r="D43" s="158"/>
      <c r="E43" s="158"/>
      <c r="F43" s="158"/>
      <c r="G43" s="158"/>
      <c r="H43" s="158"/>
      <c r="I43" s="158"/>
      <c r="J43" s="159"/>
      <c r="K43" s="14"/>
    </row>
    <row r="44" spans="1:11" x14ac:dyDescent="0.25">
      <c r="A44" s="47" t="s">
        <v>86</v>
      </c>
      <c r="B44" s="152" t="s">
        <v>85</v>
      </c>
      <c r="C44" s="153"/>
      <c r="D44" s="153"/>
      <c r="E44" s="153"/>
      <c r="F44" s="153"/>
      <c r="G44" s="153"/>
      <c r="H44" s="153"/>
      <c r="I44" s="153"/>
      <c r="J44" s="160"/>
      <c r="K44" s="9"/>
    </row>
    <row r="45" spans="1:11" ht="15.75" customHeight="1" x14ac:dyDescent="0.25">
      <c r="A45" s="47"/>
      <c r="B45" s="157" t="s">
        <v>139</v>
      </c>
      <c r="C45" s="158"/>
      <c r="D45" s="158"/>
      <c r="E45" s="158"/>
      <c r="F45" s="158"/>
      <c r="G45" s="158"/>
      <c r="H45" s="158"/>
      <c r="I45" s="158"/>
      <c r="J45" s="159"/>
      <c r="K45" s="14"/>
    </row>
    <row r="46" spans="1:11" x14ac:dyDescent="0.25">
      <c r="A46" s="47"/>
      <c r="B46" s="75"/>
      <c r="C46" s="74"/>
      <c r="D46" s="74"/>
      <c r="E46" s="74"/>
      <c r="F46" s="74"/>
      <c r="G46" s="74"/>
      <c r="H46" s="74"/>
      <c r="I46" s="74"/>
      <c r="J46" s="73"/>
      <c r="K46" s="14"/>
    </row>
    <row r="47" spans="1:11" x14ac:dyDescent="0.25">
      <c r="A47" s="47" t="s">
        <v>84</v>
      </c>
      <c r="B47" s="152" t="s">
        <v>83</v>
      </c>
      <c r="C47" s="153"/>
      <c r="D47" s="153"/>
      <c r="E47" s="153"/>
      <c r="F47" s="153"/>
      <c r="G47" s="153"/>
      <c r="H47" s="153"/>
      <c r="I47" s="153"/>
      <c r="J47" s="160"/>
      <c r="K47" s="9"/>
    </row>
    <row r="48" spans="1:11" x14ac:dyDescent="0.25">
      <c r="A48" s="72" t="s">
        <v>82</v>
      </c>
      <c r="B48" s="161" t="s">
        <v>138</v>
      </c>
      <c r="C48" s="162"/>
      <c r="D48" s="163" t="str">
        <f>+B48</f>
        <v>CD-Project Development</v>
      </c>
      <c r="E48" s="163"/>
      <c r="F48" s="163"/>
      <c r="G48" s="163"/>
      <c r="H48" s="163"/>
      <c r="I48" s="163"/>
      <c r="J48" s="164"/>
      <c r="K48" s="14"/>
    </row>
    <row r="49" spans="1:11" ht="15.75" customHeight="1" x14ac:dyDescent="0.25">
      <c r="A49" s="72" t="s">
        <v>81</v>
      </c>
      <c r="B49" s="161" t="s">
        <v>138</v>
      </c>
      <c r="C49" s="162"/>
      <c r="D49" s="163" t="str">
        <f>+B49</f>
        <v>CD-Project Development</v>
      </c>
      <c r="E49" s="163"/>
      <c r="F49" s="163"/>
      <c r="G49" s="163"/>
      <c r="H49" s="163"/>
      <c r="I49" s="163"/>
      <c r="J49" s="164"/>
      <c r="K49" s="14"/>
    </row>
    <row r="50" spans="1:11" ht="15.75" customHeight="1" x14ac:dyDescent="0.25">
      <c r="A50" s="72" t="s">
        <v>80</v>
      </c>
      <c r="B50" s="161" t="s">
        <v>138</v>
      </c>
      <c r="C50" s="162"/>
      <c r="D50" s="163" t="str">
        <f>+B50</f>
        <v>CD-Project Development</v>
      </c>
      <c r="E50" s="163"/>
      <c r="F50" s="163"/>
      <c r="G50" s="163"/>
      <c r="H50" s="163"/>
      <c r="I50" s="163"/>
      <c r="J50" s="164"/>
      <c r="K50" s="14"/>
    </row>
    <row r="51" spans="1:11" hidden="1" x14ac:dyDescent="0.25">
      <c r="A51" s="70"/>
      <c r="B51" s="70"/>
      <c r="C51" s="46"/>
      <c r="D51" s="46"/>
      <c r="E51" s="46"/>
      <c r="F51" s="46"/>
      <c r="G51" s="46"/>
      <c r="H51" s="46"/>
      <c r="I51" s="46"/>
      <c r="J51" s="14"/>
      <c r="K51" s="14"/>
    </row>
    <row r="52" spans="1:11" ht="26.25" hidden="1" x14ac:dyDescent="0.4">
      <c r="A52" s="60"/>
      <c r="B52" s="61" t="s">
        <v>79</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78</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77</v>
      </c>
      <c r="B57" s="152" t="s">
        <v>76</v>
      </c>
      <c r="C57" s="153"/>
      <c r="D57" s="153"/>
      <c r="E57" s="153"/>
      <c r="F57" s="153"/>
      <c r="G57" s="153"/>
      <c r="H57" s="153"/>
      <c r="I57" s="153"/>
      <c r="J57" s="160"/>
      <c r="K57" s="14"/>
    </row>
    <row r="58" spans="1:11" ht="30" customHeight="1" x14ac:dyDescent="0.25">
      <c r="A58" s="70"/>
      <c r="B58" s="157" t="s">
        <v>137</v>
      </c>
      <c r="C58" s="158"/>
      <c r="D58" s="158"/>
      <c r="E58" s="158"/>
      <c r="F58" s="158"/>
      <c r="G58" s="158"/>
      <c r="H58" s="158"/>
      <c r="I58" s="158"/>
      <c r="J58" s="159"/>
      <c r="K58" s="14"/>
    </row>
    <row r="59" spans="1:11" hidden="1" x14ac:dyDescent="0.25">
      <c r="A59" s="70"/>
      <c r="B59" s="70"/>
      <c r="C59" s="46"/>
      <c r="D59" s="46"/>
      <c r="E59" s="46"/>
      <c r="F59" s="46"/>
      <c r="G59" s="46"/>
      <c r="H59" s="46"/>
      <c r="I59" s="46"/>
      <c r="J59" s="14"/>
      <c r="K59" s="14"/>
    </row>
    <row r="60" spans="1:11" hidden="1" x14ac:dyDescent="0.25">
      <c r="A60" s="69"/>
      <c r="B60" s="68" t="s">
        <v>75</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74</v>
      </c>
      <c r="B62" s="152" t="s">
        <v>73</v>
      </c>
      <c r="C62" s="153"/>
      <c r="D62" s="153"/>
      <c r="E62" s="153"/>
      <c r="F62" s="153"/>
      <c r="G62" s="153"/>
      <c r="H62" s="153"/>
      <c r="I62" s="153"/>
      <c r="J62" s="160"/>
      <c r="K62" s="14"/>
    </row>
    <row r="63" spans="1:11" hidden="1" x14ac:dyDescent="0.25">
      <c r="A63" s="47"/>
      <c r="B63" s="157" t="s">
        <v>90</v>
      </c>
      <c r="C63" s="158"/>
      <c r="D63" s="158"/>
      <c r="E63" s="158"/>
      <c r="F63" s="158"/>
      <c r="G63" s="158"/>
      <c r="H63" s="158"/>
      <c r="I63" s="158"/>
      <c r="J63" s="159"/>
      <c r="K63" s="14"/>
    </row>
    <row r="64" spans="1:11" hidden="1" x14ac:dyDescent="0.25">
      <c r="A64" s="47"/>
      <c r="B64" s="71"/>
      <c r="C64" s="16"/>
      <c r="D64" s="16"/>
      <c r="E64" s="16"/>
      <c r="F64" s="16"/>
      <c r="G64" s="16"/>
      <c r="H64" s="16"/>
      <c r="I64" s="16"/>
      <c r="J64" s="15"/>
      <c r="K64" s="14"/>
    </row>
    <row r="65" spans="1:11" hidden="1" x14ac:dyDescent="0.25">
      <c r="A65" s="47" t="s">
        <v>72</v>
      </c>
      <c r="B65" s="152" t="s">
        <v>71</v>
      </c>
      <c r="C65" s="153"/>
      <c r="D65" s="153"/>
      <c r="E65" s="153"/>
      <c r="F65" s="153"/>
      <c r="G65" s="153"/>
      <c r="H65" s="153"/>
      <c r="I65" s="153"/>
      <c r="J65" s="160"/>
      <c r="K65" s="9"/>
    </row>
    <row r="66" spans="1:11" hidden="1" x14ac:dyDescent="0.25">
      <c r="A66" s="47"/>
      <c r="B66" s="66"/>
      <c r="C66" s="165" t="s">
        <v>70</v>
      </c>
      <c r="D66" s="165"/>
      <c r="E66" s="165"/>
      <c r="F66" s="166" t="s">
        <v>90</v>
      </c>
      <c r="G66" s="166"/>
      <c r="H66" s="166"/>
      <c r="I66" s="166"/>
      <c r="J66" s="167"/>
      <c r="K66" s="14"/>
    </row>
    <row r="67" spans="1:11" hidden="1" x14ac:dyDescent="0.25">
      <c r="A67" s="47"/>
      <c r="B67" s="66"/>
      <c r="C67" s="165" t="s">
        <v>69</v>
      </c>
      <c r="D67" s="165"/>
      <c r="E67" s="165"/>
      <c r="F67" s="113" t="s">
        <v>90</v>
      </c>
      <c r="G67" s="113"/>
      <c r="H67" s="113"/>
      <c r="I67" s="113"/>
      <c r="J67" s="112"/>
      <c r="K67" s="14"/>
    </row>
    <row r="68" spans="1:11" hidden="1" x14ac:dyDescent="0.25">
      <c r="A68" s="47"/>
      <c r="B68" s="66"/>
      <c r="C68" s="165" t="s">
        <v>68</v>
      </c>
      <c r="D68" s="165"/>
      <c r="E68" s="165"/>
      <c r="F68" s="113" t="s">
        <v>90</v>
      </c>
      <c r="G68" s="113"/>
      <c r="H68" s="113"/>
      <c r="I68" s="113"/>
      <c r="J68" s="112"/>
      <c r="K68" s="14"/>
    </row>
    <row r="69" spans="1:11" hidden="1" x14ac:dyDescent="0.25">
      <c r="A69" s="47"/>
      <c r="B69" s="66"/>
      <c r="C69" s="165" t="s">
        <v>67</v>
      </c>
      <c r="D69" s="165"/>
      <c r="E69" s="165"/>
      <c r="F69" s="113" t="s">
        <v>90</v>
      </c>
      <c r="G69" s="113"/>
      <c r="H69" s="113"/>
      <c r="I69" s="113"/>
      <c r="J69" s="112"/>
      <c r="K69" s="14"/>
    </row>
    <row r="70" spans="1:11" hidden="1" x14ac:dyDescent="0.25">
      <c r="A70" s="47"/>
      <c r="B70" s="66"/>
      <c r="C70" s="165" t="s">
        <v>66</v>
      </c>
      <c r="D70" s="165"/>
      <c r="E70" s="165"/>
      <c r="F70" s="113" t="s">
        <v>90</v>
      </c>
      <c r="G70" s="113"/>
      <c r="H70" s="113"/>
      <c r="I70" s="113"/>
      <c r="J70" s="112"/>
      <c r="K70" s="14"/>
    </row>
    <row r="71" spans="1:11" hidden="1" x14ac:dyDescent="0.25">
      <c r="A71" s="47"/>
      <c r="B71" s="66"/>
      <c r="C71" s="165" t="s">
        <v>65</v>
      </c>
      <c r="D71" s="165"/>
      <c r="E71" s="165"/>
      <c r="F71" s="113" t="s">
        <v>90</v>
      </c>
      <c r="G71" s="113"/>
      <c r="H71" s="113"/>
      <c r="I71" s="113"/>
      <c r="J71" s="112"/>
      <c r="K71" s="14"/>
    </row>
    <row r="72" spans="1:11" hidden="1" x14ac:dyDescent="0.25">
      <c r="A72" s="47"/>
      <c r="B72" s="66"/>
      <c r="C72" s="165" t="s">
        <v>64</v>
      </c>
      <c r="D72" s="165"/>
      <c r="E72" s="165"/>
      <c r="F72" s="113" t="s">
        <v>90</v>
      </c>
      <c r="G72" s="113"/>
      <c r="H72" s="113"/>
      <c r="I72" s="113"/>
      <c r="J72" s="112"/>
      <c r="K72" s="14"/>
    </row>
    <row r="73" spans="1:11" hidden="1" x14ac:dyDescent="0.25">
      <c r="A73" s="47"/>
      <c r="B73" s="17"/>
      <c r="C73" s="16"/>
      <c r="D73" s="16"/>
      <c r="E73" s="16"/>
      <c r="F73" s="16"/>
      <c r="G73" s="16"/>
      <c r="H73" s="16"/>
      <c r="I73" s="16"/>
      <c r="J73" s="15"/>
      <c r="K73" s="14"/>
    </row>
    <row r="74" spans="1:11" hidden="1" x14ac:dyDescent="0.25">
      <c r="A74" s="47" t="s">
        <v>63</v>
      </c>
      <c r="B74" s="150" t="s">
        <v>62</v>
      </c>
      <c r="C74" s="151"/>
      <c r="D74" s="151"/>
      <c r="E74" s="151"/>
      <c r="F74" s="151"/>
      <c r="G74" s="151"/>
      <c r="H74" s="151"/>
      <c r="I74" s="151"/>
      <c r="J74" s="168"/>
      <c r="K74" s="9"/>
    </row>
    <row r="75" spans="1:11" hidden="1" x14ac:dyDescent="0.25">
      <c r="A75" s="47"/>
      <c r="B75" s="157" t="s">
        <v>90</v>
      </c>
      <c r="C75" s="158"/>
      <c r="D75" s="158"/>
      <c r="E75" s="158"/>
      <c r="F75" s="158"/>
      <c r="G75" s="158"/>
      <c r="H75" s="158"/>
      <c r="I75" s="158"/>
      <c r="J75" s="159"/>
      <c r="K75" s="14"/>
    </row>
    <row r="76" spans="1:11" hidden="1" x14ac:dyDescent="0.25">
      <c r="A76" s="69"/>
      <c r="B76" s="70"/>
      <c r="C76" s="16"/>
      <c r="D76" s="16"/>
      <c r="E76" s="16"/>
      <c r="F76" s="16"/>
      <c r="G76" s="16"/>
      <c r="H76" s="16"/>
      <c r="I76" s="16"/>
      <c r="J76" s="15"/>
      <c r="K76" s="14"/>
    </row>
    <row r="77" spans="1:11" hidden="1" x14ac:dyDescent="0.25">
      <c r="A77" s="69"/>
      <c r="B77" s="68" t="s">
        <v>61</v>
      </c>
      <c r="C77" s="16"/>
      <c r="D77" s="16"/>
      <c r="E77" s="16"/>
      <c r="F77" s="16"/>
      <c r="G77" s="16"/>
      <c r="H77" s="16"/>
      <c r="I77" s="16"/>
      <c r="J77" s="15"/>
      <c r="K77" s="14"/>
    </row>
    <row r="78" spans="1:11" hidden="1" x14ac:dyDescent="0.25">
      <c r="A78" s="47" t="s">
        <v>60</v>
      </c>
      <c r="B78" s="152" t="s">
        <v>59</v>
      </c>
      <c r="C78" s="153"/>
      <c r="D78" s="153"/>
      <c r="E78" s="153"/>
      <c r="F78" s="153"/>
      <c r="G78" s="153"/>
      <c r="H78" s="153"/>
      <c r="I78" s="153"/>
      <c r="J78" s="160"/>
      <c r="K78" s="9"/>
    </row>
    <row r="79" spans="1:11" hidden="1" x14ac:dyDescent="0.25">
      <c r="A79" s="67"/>
      <c r="B79" s="157" t="s">
        <v>90</v>
      </c>
      <c r="C79" s="158"/>
      <c r="D79" s="158"/>
      <c r="E79" s="158"/>
      <c r="F79" s="158"/>
      <c r="G79" s="158"/>
      <c r="H79" s="158"/>
      <c r="I79" s="158"/>
      <c r="J79" s="159"/>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58</v>
      </c>
      <c r="B83" s="152" t="s">
        <v>57</v>
      </c>
      <c r="C83" s="153"/>
      <c r="D83" s="153"/>
      <c r="E83" s="153"/>
      <c r="F83" s="153"/>
      <c r="G83" s="153"/>
      <c r="H83" s="153"/>
      <c r="I83" s="153"/>
      <c r="J83" s="160"/>
      <c r="K83" s="9"/>
    </row>
    <row r="84" spans="1:11" hidden="1" x14ac:dyDescent="0.25">
      <c r="A84" s="62"/>
      <c r="B84" s="157" t="s">
        <v>90</v>
      </c>
      <c r="C84" s="158"/>
      <c r="D84" s="158"/>
      <c r="E84" s="158"/>
      <c r="F84" s="158"/>
      <c r="G84" s="158"/>
      <c r="H84" s="158"/>
      <c r="I84" s="158"/>
      <c r="J84" s="159"/>
      <c r="K84" s="14"/>
    </row>
    <row r="85" spans="1:11" hidden="1" x14ac:dyDescent="0.25">
      <c r="A85" s="62"/>
      <c r="B85" s="17"/>
      <c r="C85" s="16"/>
      <c r="D85" s="16"/>
      <c r="E85" s="16"/>
      <c r="F85" s="16"/>
      <c r="G85" s="16"/>
      <c r="H85" s="16"/>
      <c r="I85" s="16"/>
      <c r="J85" s="15"/>
      <c r="K85" s="14"/>
    </row>
    <row r="86" spans="1:11" ht="26.25" hidden="1" x14ac:dyDescent="0.4">
      <c r="A86" s="60"/>
      <c r="B86" s="61" t="s">
        <v>56</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55</v>
      </c>
      <c r="B88" s="152" t="s">
        <v>54</v>
      </c>
      <c r="C88" s="153"/>
      <c r="D88" s="153"/>
      <c r="E88" s="153"/>
      <c r="F88" s="153"/>
      <c r="G88" s="153"/>
      <c r="H88" s="153"/>
      <c r="I88" s="153"/>
      <c r="J88" s="160"/>
      <c r="K88" s="9"/>
    </row>
    <row r="89" spans="1:11" hidden="1" x14ac:dyDescent="0.25">
      <c r="A89" s="17"/>
      <c r="B89" s="169" t="s">
        <v>53</v>
      </c>
      <c r="C89" s="170"/>
      <c r="D89" s="170"/>
      <c r="E89" s="170"/>
      <c r="F89" s="170"/>
      <c r="G89" s="170"/>
      <c r="H89" s="170"/>
      <c r="I89" s="170"/>
      <c r="J89" s="171"/>
      <c r="K89" s="14"/>
    </row>
    <row r="90" spans="1:11" hidden="1" x14ac:dyDescent="0.25">
      <c r="A90" s="17"/>
      <c r="B90" s="31" t="s">
        <v>52</v>
      </c>
      <c r="C90" s="30"/>
      <c r="D90" s="30"/>
      <c r="E90" s="30"/>
      <c r="F90" s="30"/>
      <c r="G90" s="30"/>
      <c r="H90" s="30"/>
      <c r="I90" s="30"/>
      <c r="J90" s="29"/>
      <c r="K90" s="14"/>
    </row>
    <row r="91" spans="1:11" x14ac:dyDescent="0.25">
      <c r="A91" s="17"/>
      <c r="B91" s="172" t="s">
        <v>51</v>
      </c>
      <c r="C91" s="173"/>
      <c r="D91" s="45" t="str">
        <f t="shared" ref="D91:I91" si="0">D$111</f>
        <v>FY19</v>
      </c>
      <c r="E91" s="45" t="str">
        <f t="shared" si="0"/>
        <v>FY20</v>
      </c>
      <c r="F91" s="45" t="str">
        <f t="shared" si="0"/>
        <v>FY21</v>
      </c>
      <c r="G91" s="45" t="str">
        <f t="shared" si="0"/>
        <v>FY22</v>
      </c>
      <c r="H91" s="45" t="str">
        <f t="shared" si="0"/>
        <v>FY23</v>
      </c>
      <c r="I91" s="45" t="str">
        <f t="shared" si="0"/>
        <v>FY24</v>
      </c>
      <c r="J91" s="44" t="s">
        <v>11</v>
      </c>
      <c r="K91" s="14"/>
    </row>
    <row r="92" spans="1:11" x14ac:dyDescent="0.25">
      <c r="A92" s="17"/>
      <c r="B92" s="174" t="s">
        <v>50</v>
      </c>
      <c r="C92" s="175"/>
      <c r="D92" s="50">
        <v>93750</v>
      </c>
      <c r="E92" s="50">
        <v>93750</v>
      </c>
      <c r="F92" s="50">
        <f>(F127+F139)-SUM(F101)</f>
        <v>0</v>
      </c>
      <c r="G92" s="50">
        <f>(G127+G139)-SUM(G101)</f>
        <v>0</v>
      </c>
      <c r="H92" s="50">
        <f>(H127+H139)-SUM(H101)</f>
        <v>0</v>
      </c>
      <c r="I92" s="50">
        <f>(I127+I139)-SUM(I101)</f>
        <v>0</v>
      </c>
      <c r="J92" s="23">
        <f>SUM(D92:I92)</f>
        <v>187500</v>
      </c>
      <c r="K92" s="14"/>
    </row>
    <row r="93" spans="1:11" hidden="1" x14ac:dyDescent="0.25">
      <c r="A93" s="17"/>
      <c r="B93" s="176" t="s">
        <v>49</v>
      </c>
      <c r="C93" s="177"/>
      <c r="D93" s="55"/>
      <c r="E93" s="55"/>
      <c r="F93" s="55">
        <v>0</v>
      </c>
      <c r="G93" s="55">
        <v>0</v>
      </c>
      <c r="H93" s="55">
        <v>0</v>
      </c>
      <c r="I93" s="55">
        <v>0</v>
      </c>
      <c r="J93" s="23">
        <f>SUM(D93:I93)</f>
        <v>0</v>
      </c>
      <c r="K93" s="14"/>
    </row>
    <row r="94" spans="1:11" hidden="1" x14ac:dyDescent="0.25">
      <c r="A94" s="17"/>
      <c r="B94" s="176" t="s">
        <v>48</v>
      </c>
      <c r="C94" s="177"/>
      <c r="D94" s="55"/>
      <c r="E94" s="55"/>
      <c r="F94" s="55">
        <v>0</v>
      </c>
      <c r="G94" s="55">
        <v>0</v>
      </c>
      <c r="H94" s="55">
        <v>0</v>
      </c>
      <c r="I94" s="55">
        <v>0</v>
      </c>
      <c r="J94" s="23">
        <f>SUM(D94:I94)</f>
        <v>0</v>
      </c>
      <c r="K94" s="14"/>
    </row>
    <row r="95" spans="1:11" hidden="1" x14ac:dyDescent="0.25">
      <c r="A95" s="17"/>
      <c r="B95" s="176" t="s">
        <v>47</v>
      </c>
      <c r="C95" s="177"/>
      <c r="D95" s="55"/>
      <c r="E95" s="55"/>
      <c r="F95" s="55">
        <v>0</v>
      </c>
      <c r="G95" s="55">
        <v>0</v>
      </c>
      <c r="H95" s="55">
        <v>0</v>
      </c>
      <c r="I95" s="55">
        <v>0</v>
      </c>
      <c r="J95" s="23">
        <f>SUM(D95:I95)</f>
        <v>0</v>
      </c>
      <c r="K95" s="14"/>
    </row>
    <row r="96" spans="1:11" hidden="1" x14ac:dyDescent="0.25">
      <c r="A96" s="17"/>
      <c r="B96" s="176" t="s">
        <v>46</v>
      </c>
      <c r="C96" s="177"/>
      <c r="D96" s="55"/>
      <c r="E96" s="55"/>
      <c r="F96" s="55">
        <v>0</v>
      </c>
      <c r="G96" s="55">
        <v>0</v>
      </c>
      <c r="H96" s="55">
        <v>0</v>
      </c>
      <c r="I96" s="55">
        <v>0</v>
      </c>
      <c r="J96" s="23">
        <f>SUM(D96:I96)</f>
        <v>0</v>
      </c>
      <c r="K96" s="14"/>
    </row>
    <row r="97" spans="1:11" x14ac:dyDescent="0.25">
      <c r="A97" s="17"/>
      <c r="B97" s="172" t="s">
        <v>45</v>
      </c>
      <c r="C97" s="173"/>
      <c r="D97" s="54"/>
      <c r="E97" s="54"/>
      <c r="F97" s="53"/>
      <c r="G97" s="53"/>
      <c r="H97" s="53"/>
      <c r="I97" s="53"/>
      <c r="J97" s="52"/>
      <c r="K97" s="14"/>
    </row>
    <row r="98" spans="1:11" x14ac:dyDescent="0.25">
      <c r="A98" s="17"/>
      <c r="B98" s="174" t="s">
        <v>44</v>
      </c>
      <c r="C98" s="175"/>
      <c r="D98" s="51"/>
      <c r="E98" s="51"/>
      <c r="F98" s="36"/>
      <c r="G98" s="36"/>
      <c r="H98" s="36"/>
      <c r="I98" s="36"/>
      <c r="J98" s="23">
        <f>SUM(D98:I98)</f>
        <v>0</v>
      </c>
      <c r="K98" s="14"/>
    </row>
    <row r="99" spans="1:11" x14ac:dyDescent="0.25">
      <c r="A99" s="17"/>
      <c r="B99" s="174" t="s">
        <v>43</v>
      </c>
      <c r="C99" s="175"/>
      <c r="D99" s="36"/>
      <c r="E99" s="51"/>
      <c r="F99" s="36"/>
      <c r="G99" s="36"/>
      <c r="H99" s="36"/>
      <c r="I99" s="36"/>
      <c r="J99" s="23">
        <f>SUM(D99:I99)</f>
        <v>0</v>
      </c>
      <c r="K99" s="14"/>
    </row>
    <row r="100" spans="1:11" x14ac:dyDescent="0.25">
      <c r="A100" s="17"/>
      <c r="B100" s="178" t="s">
        <v>136</v>
      </c>
      <c r="C100" s="179"/>
      <c r="D100" s="50">
        <v>156250</v>
      </c>
      <c r="E100" s="50">
        <v>156250</v>
      </c>
      <c r="F100" s="36"/>
      <c r="G100" s="36"/>
      <c r="H100" s="36"/>
      <c r="I100" s="36"/>
      <c r="J100" s="23">
        <f>SUM(D100:I100)</f>
        <v>312500</v>
      </c>
      <c r="K100" s="14"/>
    </row>
    <row r="101" spans="1:11" x14ac:dyDescent="0.25">
      <c r="A101" s="17"/>
      <c r="B101" s="172" t="s">
        <v>42</v>
      </c>
      <c r="C101" s="173"/>
      <c r="D101" s="50">
        <v>156250</v>
      </c>
      <c r="E101" s="50">
        <v>156250</v>
      </c>
      <c r="F101" s="50">
        <f>SUM(F98:F100)</f>
        <v>0</v>
      </c>
      <c r="G101" s="50">
        <f>SUM(G98:G100)</f>
        <v>0</v>
      </c>
      <c r="H101" s="50">
        <f>SUM(H98:H100)</f>
        <v>0</v>
      </c>
      <c r="I101" s="50">
        <f>SUM(I98:I100)</f>
        <v>0</v>
      </c>
      <c r="J101" s="23">
        <f>SUM(D101:I101)</f>
        <v>312500</v>
      </c>
      <c r="K101" s="14"/>
    </row>
    <row r="102" spans="1:11" ht="16.5" thickBot="1" x14ac:dyDescent="0.3">
      <c r="A102" s="13"/>
      <c r="B102" s="180" t="s">
        <v>41</v>
      </c>
      <c r="C102" s="181"/>
      <c r="D102" s="49">
        <v>250000</v>
      </c>
      <c r="E102" s="49">
        <v>250000</v>
      </c>
      <c r="F102" s="49">
        <f>SUM(F92:F96)+F101</f>
        <v>0</v>
      </c>
      <c r="G102" s="49">
        <f>SUM(G92:G96)+G101</f>
        <v>0</v>
      </c>
      <c r="H102" s="49">
        <f>SUM(H92:H96)+H101</f>
        <v>0</v>
      </c>
      <c r="I102" s="49">
        <f>SUM(I92:I96)+I101</f>
        <v>0</v>
      </c>
      <c r="J102" s="48">
        <f>SUM(J92:J96)+J101</f>
        <v>500000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37</v>
      </c>
      <c r="B104" s="182" t="s">
        <v>40</v>
      </c>
      <c r="C104" s="183"/>
      <c r="D104" s="183"/>
      <c r="E104" s="183"/>
      <c r="F104" s="183"/>
      <c r="G104" s="183"/>
      <c r="H104" s="183"/>
      <c r="I104" s="183"/>
      <c r="J104" s="184"/>
      <c r="K104" s="14"/>
    </row>
    <row r="105" spans="1:11" x14ac:dyDescent="0.25">
      <c r="A105" s="17"/>
      <c r="B105" s="169" t="s">
        <v>39</v>
      </c>
      <c r="C105" s="170"/>
      <c r="D105" s="170"/>
      <c r="E105" s="170"/>
      <c r="F105" s="170"/>
      <c r="G105" s="170"/>
      <c r="H105" s="203"/>
      <c r="I105" s="204"/>
      <c r="J105" s="14"/>
      <c r="K105" s="14"/>
    </row>
    <row r="106" spans="1:11" hidden="1" x14ac:dyDescent="0.25">
      <c r="A106" s="17"/>
      <c r="B106" s="169" t="s">
        <v>38</v>
      </c>
      <c r="C106" s="170"/>
      <c r="D106" s="170"/>
      <c r="E106" s="170"/>
      <c r="F106" s="170"/>
      <c r="G106" s="170"/>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37</v>
      </c>
      <c r="B108" s="182" t="s">
        <v>36</v>
      </c>
      <c r="C108" s="183"/>
      <c r="D108" s="183"/>
      <c r="E108" s="183"/>
      <c r="F108" s="183"/>
      <c r="G108" s="183"/>
      <c r="H108" s="183"/>
      <c r="I108" s="183"/>
      <c r="J108" s="184"/>
      <c r="K108" s="9"/>
    </row>
    <row r="109" spans="1:11" hidden="1" x14ac:dyDescent="0.25">
      <c r="A109" s="17"/>
      <c r="B109" s="169" t="s">
        <v>35</v>
      </c>
      <c r="C109" s="170"/>
      <c r="D109" s="170"/>
      <c r="E109" s="170"/>
      <c r="F109" s="170"/>
      <c r="G109" s="170"/>
      <c r="H109" s="170"/>
      <c r="I109" s="170"/>
      <c r="J109" s="171"/>
      <c r="K109" s="14"/>
    </row>
    <row r="110" spans="1:11" hidden="1" x14ac:dyDescent="0.25">
      <c r="A110" s="17"/>
      <c r="B110" s="31" t="s">
        <v>19</v>
      </c>
      <c r="C110" s="30"/>
      <c r="D110" s="30"/>
      <c r="E110" s="30"/>
      <c r="F110" s="30"/>
      <c r="G110" s="30"/>
      <c r="H110" s="30"/>
      <c r="I110" s="30"/>
      <c r="J110" s="29"/>
      <c r="K110" s="14"/>
    </row>
    <row r="111" spans="1:11" hidden="1" x14ac:dyDescent="0.25">
      <c r="A111" s="17"/>
      <c r="B111" s="185" t="s">
        <v>34</v>
      </c>
      <c r="C111" s="186"/>
      <c r="D111" s="45" t="s">
        <v>17</v>
      </c>
      <c r="E111" s="27" t="s">
        <v>16</v>
      </c>
      <c r="F111" s="27" t="s">
        <v>15</v>
      </c>
      <c r="G111" s="27" t="s">
        <v>14</v>
      </c>
      <c r="H111" s="27" t="s">
        <v>13</v>
      </c>
      <c r="I111" s="27" t="s">
        <v>12</v>
      </c>
      <c r="J111" s="44" t="s">
        <v>11</v>
      </c>
      <c r="K111" s="14"/>
    </row>
    <row r="112" spans="1:11" ht="16.5" hidden="1" thickBot="1" x14ac:dyDescent="0.3">
      <c r="A112" s="17"/>
      <c r="B112" s="187" t="s">
        <v>33</v>
      </c>
      <c r="C112" s="188"/>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187" t="s">
        <v>32</v>
      </c>
      <c r="C113" s="188"/>
      <c r="D113" s="36"/>
      <c r="E113" s="36"/>
      <c r="F113" s="40">
        <f>E113*(1+$G$112)</f>
        <v>0</v>
      </c>
      <c r="G113" s="40">
        <f>F113*(1+$G$112)</f>
        <v>0</v>
      </c>
      <c r="H113" s="40">
        <f>G113*(1+$H$112)</f>
        <v>0</v>
      </c>
      <c r="I113" s="40">
        <f>H113*(1+$I$112)</f>
        <v>0</v>
      </c>
      <c r="J113" s="34">
        <f>SUM(D113:I113)</f>
        <v>0</v>
      </c>
      <c r="K113" s="14"/>
    </row>
    <row r="114" spans="1:11" hidden="1" x14ac:dyDescent="0.25">
      <c r="A114" s="17"/>
      <c r="B114" s="189" t="s">
        <v>31</v>
      </c>
      <c r="C114" s="190"/>
      <c r="D114" s="36"/>
      <c r="E114" s="36"/>
      <c r="F114" s="35">
        <f>E114*(1+$G$112)</f>
        <v>0</v>
      </c>
      <c r="G114" s="35">
        <f>F114*(1+$G$112)</f>
        <v>0</v>
      </c>
      <c r="H114" s="35">
        <f>G114*(1+$H$112)</f>
        <v>0</v>
      </c>
      <c r="I114" s="35">
        <f>H114*(1+$I$112)</f>
        <v>0</v>
      </c>
      <c r="J114" s="34">
        <f>SUM(D114:I114)</f>
        <v>0</v>
      </c>
      <c r="K114" s="14"/>
    </row>
    <row r="115" spans="1:11" hidden="1" x14ac:dyDescent="0.25">
      <c r="A115" s="17"/>
      <c r="B115" s="187" t="s">
        <v>30</v>
      </c>
      <c r="C115" s="188"/>
      <c r="D115" s="39"/>
      <c r="E115" s="39"/>
      <c r="F115" s="38"/>
      <c r="G115" s="38"/>
      <c r="H115" s="38"/>
      <c r="I115" s="38"/>
      <c r="J115" s="37"/>
      <c r="K115" s="14"/>
    </row>
    <row r="116" spans="1:11" hidden="1" x14ac:dyDescent="0.25">
      <c r="A116" s="17"/>
      <c r="B116" s="187" t="s">
        <v>29</v>
      </c>
      <c r="C116" s="188"/>
      <c r="D116" s="36"/>
      <c r="E116" s="36"/>
      <c r="F116" s="35">
        <f>E116</f>
        <v>0</v>
      </c>
      <c r="G116" s="35">
        <f>F116</f>
        <v>0</v>
      </c>
      <c r="H116" s="35">
        <f>G116</f>
        <v>0</v>
      </c>
      <c r="I116" s="35">
        <f>H116</f>
        <v>0</v>
      </c>
      <c r="J116" s="34"/>
      <c r="K116" s="14"/>
    </row>
    <row r="117" spans="1:11" hidden="1" x14ac:dyDescent="0.25">
      <c r="A117" s="17"/>
      <c r="B117" s="187" t="s">
        <v>28</v>
      </c>
      <c r="C117" s="188"/>
      <c r="D117" s="36"/>
      <c r="E117" s="36"/>
      <c r="F117" s="35">
        <f>ROUND(E117*(1+F112),0)</f>
        <v>0</v>
      </c>
      <c r="G117" s="35">
        <f>ROUND(F117*(1+G112),0)</f>
        <v>0</v>
      </c>
      <c r="H117" s="35">
        <f>ROUND(G117*(1+H112),0)</f>
        <v>0</v>
      </c>
      <c r="I117" s="35">
        <f>ROUND(H117*(1+I112),0)</f>
        <v>0</v>
      </c>
      <c r="J117" s="34"/>
      <c r="K117" s="14"/>
    </row>
    <row r="118" spans="1:11" hidden="1" x14ac:dyDescent="0.25">
      <c r="A118" s="17"/>
      <c r="B118" s="187" t="s">
        <v>27</v>
      </c>
      <c r="C118" s="188"/>
      <c r="D118" s="35">
        <f t="shared" ref="D118:I118" si="1">D116*D117</f>
        <v>0</v>
      </c>
      <c r="E118" s="35">
        <f t="shared" si="1"/>
        <v>0</v>
      </c>
      <c r="F118" s="35">
        <f t="shared" si="1"/>
        <v>0</v>
      </c>
      <c r="G118" s="35">
        <f t="shared" si="1"/>
        <v>0</v>
      </c>
      <c r="H118" s="35">
        <f t="shared" si="1"/>
        <v>0</v>
      </c>
      <c r="I118" s="35">
        <f t="shared" si="1"/>
        <v>0</v>
      </c>
      <c r="J118" s="34">
        <f>SUM(D118:I118)</f>
        <v>0</v>
      </c>
      <c r="K118" s="14"/>
    </row>
    <row r="119" spans="1:11" hidden="1" x14ac:dyDescent="0.25">
      <c r="A119" s="17"/>
      <c r="B119" s="187" t="s">
        <v>26</v>
      </c>
      <c r="C119" s="188"/>
      <c r="D119" s="36"/>
      <c r="E119" s="36"/>
      <c r="F119" s="35">
        <f t="shared" ref="F119:G122" si="2">E119*(1+$G$112)</f>
        <v>0</v>
      </c>
      <c r="G119" s="35">
        <f t="shared" si="2"/>
        <v>0</v>
      </c>
      <c r="H119" s="35">
        <f>G119*(1+$H$112)</f>
        <v>0</v>
      </c>
      <c r="I119" s="35">
        <f>H119*(1+$I$112)</f>
        <v>0</v>
      </c>
      <c r="J119" s="34"/>
      <c r="K119" s="14"/>
    </row>
    <row r="120" spans="1:11" hidden="1" x14ac:dyDescent="0.25">
      <c r="A120" s="17"/>
      <c r="B120" s="187" t="s">
        <v>25</v>
      </c>
      <c r="C120" s="188"/>
      <c r="D120" s="36"/>
      <c r="E120" s="36"/>
      <c r="F120" s="35">
        <f t="shared" si="2"/>
        <v>0</v>
      </c>
      <c r="G120" s="35">
        <f t="shared" si="2"/>
        <v>0</v>
      </c>
      <c r="H120" s="35">
        <f>G120*(1+$H$112)</f>
        <v>0</v>
      </c>
      <c r="I120" s="35">
        <f>H120*(1+$I$112)</f>
        <v>0</v>
      </c>
      <c r="J120" s="34"/>
      <c r="K120" s="14"/>
    </row>
    <row r="121" spans="1:11" hidden="1" x14ac:dyDescent="0.25">
      <c r="A121" s="17"/>
      <c r="B121" s="178" t="s">
        <v>24</v>
      </c>
      <c r="C121" s="179"/>
      <c r="D121" s="36"/>
      <c r="E121" s="36"/>
      <c r="F121" s="35">
        <f t="shared" si="2"/>
        <v>0</v>
      </c>
      <c r="G121" s="35">
        <f t="shared" si="2"/>
        <v>0</v>
      </c>
      <c r="H121" s="35">
        <f>G121*(1+$H$112)</f>
        <v>0</v>
      </c>
      <c r="I121" s="35">
        <f>H121*(1+$I$112)</f>
        <v>0</v>
      </c>
      <c r="J121" s="34"/>
      <c r="K121" s="14"/>
    </row>
    <row r="122" spans="1:11" hidden="1" x14ac:dyDescent="0.25">
      <c r="A122" s="17"/>
      <c r="B122" s="178" t="s">
        <v>24</v>
      </c>
      <c r="C122" s="179"/>
      <c r="D122" s="36"/>
      <c r="E122" s="36"/>
      <c r="F122" s="35">
        <f t="shared" si="2"/>
        <v>0</v>
      </c>
      <c r="G122" s="35">
        <f t="shared" si="2"/>
        <v>0</v>
      </c>
      <c r="H122" s="35">
        <f>G122*(1+$H$112)</f>
        <v>0</v>
      </c>
      <c r="I122" s="35">
        <f>H122*(1+$I$112)</f>
        <v>0</v>
      </c>
      <c r="J122" s="34"/>
      <c r="K122" s="14"/>
    </row>
    <row r="123" spans="1:11" hidden="1" x14ac:dyDescent="0.25">
      <c r="A123" s="17"/>
      <c r="B123" s="187" t="s">
        <v>23</v>
      </c>
      <c r="C123" s="188"/>
      <c r="D123" s="35">
        <f t="shared" ref="D123:I123" si="3">SUM(D118:D122)</f>
        <v>0</v>
      </c>
      <c r="E123" s="35">
        <f t="shared" si="3"/>
        <v>0</v>
      </c>
      <c r="F123" s="35">
        <f t="shared" si="3"/>
        <v>0</v>
      </c>
      <c r="G123" s="35">
        <f t="shared" si="3"/>
        <v>0</v>
      </c>
      <c r="H123" s="35">
        <f t="shared" si="3"/>
        <v>0</v>
      </c>
      <c r="I123" s="35">
        <f t="shared" si="3"/>
        <v>0</v>
      </c>
      <c r="J123" s="34">
        <f>SUM(D123:I123)</f>
        <v>0</v>
      </c>
      <c r="K123" s="14"/>
    </row>
    <row r="124" spans="1:11" hidden="1" x14ac:dyDescent="0.25">
      <c r="A124" s="17"/>
      <c r="B124" s="178" t="s">
        <v>4</v>
      </c>
      <c r="C124" s="179"/>
      <c r="D124" s="36"/>
      <c r="E124" s="36"/>
      <c r="F124" s="35">
        <f t="shared" ref="F124:G126" si="4">E124*(1+$G$112)</f>
        <v>0</v>
      </c>
      <c r="G124" s="35">
        <f t="shared" si="4"/>
        <v>0</v>
      </c>
      <c r="H124" s="35">
        <f>G124*(1+$H$112)</f>
        <v>0</v>
      </c>
      <c r="I124" s="35">
        <f>H124*(1+$I$112)</f>
        <v>0</v>
      </c>
      <c r="J124" s="34">
        <f>SUM(D124:I124)</f>
        <v>0</v>
      </c>
      <c r="K124" s="14"/>
    </row>
    <row r="125" spans="1:11" hidden="1" x14ac:dyDescent="0.25">
      <c r="A125" s="17"/>
      <c r="B125" s="178" t="s">
        <v>4</v>
      </c>
      <c r="C125" s="179"/>
      <c r="D125" s="36"/>
      <c r="E125" s="36"/>
      <c r="F125" s="35">
        <f t="shared" si="4"/>
        <v>0</v>
      </c>
      <c r="G125" s="35">
        <f t="shared" si="4"/>
        <v>0</v>
      </c>
      <c r="H125" s="35">
        <f>G125*(1+$H$112)</f>
        <v>0</v>
      </c>
      <c r="I125" s="35">
        <f>H125*(1+$I$112)</f>
        <v>0</v>
      </c>
      <c r="J125" s="34">
        <f>SUM(D125:I125)</f>
        <v>0</v>
      </c>
      <c r="K125" s="14"/>
    </row>
    <row r="126" spans="1:11" hidden="1" x14ac:dyDescent="0.25">
      <c r="A126" s="17"/>
      <c r="B126" s="178" t="s">
        <v>4</v>
      </c>
      <c r="C126" s="179"/>
      <c r="D126" s="36"/>
      <c r="E126" s="36"/>
      <c r="F126" s="35">
        <f t="shared" si="4"/>
        <v>0</v>
      </c>
      <c r="G126" s="35">
        <f t="shared" si="4"/>
        <v>0</v>
      </c>
      <c r="H126" s="35">
        <f>G126*(1+$H$112)</f>
        <v>0</v>
      </c>
      <c r="I126" s="35">
        <f>H126*(1+$I$112)</f>
        <v>0</v>
      </c>
      <c r="J126" s="34">
        <f>SUM(D126:I126)</f>
        <v>0</v>
      </c>
      <c r="K126" s="14"/>
    </row>
    <row r="127" spans="1:11" ht="16.5" hidden="1" thickBot="1" x14ac:dyDescent="0.3">
      <c r="A127" s="13"/>
      <c r="B127" s="180" t="s">
        <v>22</v>
      </c>
      <c r="C127" s="181"/>
      <c r="D127" s="33">
        <f t="shared" ref="D127:J127" si="5">D113+D114+D123+D124+D126+D125</f>
        <v>0</v>
      </c>
      <c r="E127" s="33">
        <f t="shared" si="5"/>
        <v>0</v>
      </c>
      <c r="F127" s="33">
        <f t="shared" si="5"/>
        <v>0</v>
      </c>
      <c r="G127" s="33">
        <f t="shared" si="5"/>
        <v>0</v>
      </c>
      <c r="H127" s="33">
        <f t="shared" si="5"/>
        <v>0</v>
      </c>
      <c r="I127" s="33">
        <f t="shared" si="5"/>
        <v>0</v>
      </c>
      <c r="J127" s="32">
        <f t="shared" si="5"/>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21</v>
      </c>
      <c r="B130" s="182" t="s">
        <v>20</v>
      </c>
      <c r="C130" s="183"/>
      <c r="D130" s="183"/>
      <c r="E130" s="183"/>
      <c r="F130" s="183"/>
      <c r="G130" s="183"/>
      <c r="H130" s="183"/>
      <c r="I130" s="183"/>
      <c r="J130" s="184"/>
      <c r="K130" s="9"/>
    </row>
    <row r="131" spans="1:11" hidden="1" x14ac:dyDescent="0.25">
      <c r="A131" s="17"/>
      <c r="B131" s="31" t="s">
        <v>19</v>
      </c>
      <c r="C131" s="30"/>
      <c r="D131" s="30"/>
      <c r="E131" s="30"/>
      <c r="F131" s="30"/>
      <c r="G131" s="30"/>
      <c r="H131" s="30"/>
      <c r="I131" s="30"/>
      <c r="J131" s="29"/>
      <c r="K131" s="14"/>
    </row>
    <row r="132" spans="1:11" x14ac:dyDescent="0.25">
      <c r="A132" s="17"/>
      <c r="B132" s="185" t="s">
        <v>18</v>
      </c>
      <c r="C132" s="186"/>
      <c r="D132" s="28" t="s">
        <v>17</v>
      </c>
      <c r="E132" s="27" t="s">
        <v>16</v>
      </c>
      <c r="F132" s="27" t="s">
        <v>15</v>
      </c>
      <c r="G132" s="27" t="s">
        <v>14</v>
      </c>
      <c r="H132" s="27" t="s">
        <v>13</v>
      </c>
      <c r="I132" s="27" t="s">
        <v>12</v>
      </c>
      <c r="J132" s="26" t="s">
        <v>11</v>
      </c>
      <c r="K132" s="14"/>
    </row>
    <row r="133" spans="1:11" x14ac:dyDescent="0.25">
      <c r="A133" s="17"/>
      <c r="B133" s="191" t="s">
        <v>10</v>
      </c>
      <c r="C133" s="192"/>
      <c r="D133" s="25">
        <v>250000</v>
      </c>
      <c r="E133" s="24">
        <v>250000</v>
      </c>
      <c r="F133" s="24"/>
      <c r="G133" s="24"/>
      <c r="H133" s="24"/>
      <c r="I133" s="24"/>
      <c r="J133" s="23">
        <f t="shared" ref="J133:J138" si="6">SUM(D133:I133)</f>
        <v>500000</v>
      </c>
      <c r="K133" s="14"/>
    </row>
    <row r="134" spans="1:11" x14ac:dyDescent="0.25">
      <c r="A134" s="17"/>
      <c r="B134" s="191" t="s">
        <v>8</v>
      </c>
      <c r="C134" s="192"/>
      <c r="D134" s="25"/>
      <c r="E134" s="24"/>
      <c r="F134" s="24"/>
      <c r="G134" s="24"/>
      <c r="H134" s="24"/>
      <c r="I134" s="24"/>
      <c r="J134" s="23">
        <f t="shared" si="6"/>
        <v>0</v>
      </c>
      <c r="K134" s="14"/>
    </row>
    <row r="135" spans="1:11" x14ac:dyDescent="0.25">
      <c r="A135" s="17"/>
      <c r="B135" s="191" t="s">
        <v>7</v>
      </c>
      <c r="C135" s="192"/>
      <c r="D135" s="25"/>
      <c r="E135" s="24"/>
      <c r="F135" s="111"/>
      <c r="G135" s="111"/>
      <c r="H135" s="111"/>
      <c r="I135" s="111"/>
      <c r="J135" s="23">
        <f t="shared" si="6"/>
        <v>0</v>
      </c>
      <c r="K135" s="14"/>
    </row>
    <row r="136" spans="1:11" x14ac:dyDescent="0.25">
      <c r="A136" s="17"/>
      <c r="B136" s="191" t="s">
        <v>6</v>
      </c>
      <c r="C136" s="192"/>
      <c r="D136" s="25"/>
      <c r="E136" s="24"/>
      <c r="F136" s="111"/>
      <c r="G136" s="111"/>
      <c r="H136" s="111"/>
      <c r="I136" s="111"/>
      <c r="J136" s="23">
        <f t="shared" si="6"/>
        <v>0</v>
      </c>
      <c r="K136" s="14"/>
    </row>
    <row r="137" spans="1:11" x14ac:dyDescent="0.25">
      <c r="A137" s="17"/>
      <c r="B137" s="191" t="s">
        <v>5</v>
      </c>
      <c r="C137" s="192"/>
      <c r="D137" s="25"/>
      <c r="E137" s="24"/>
      <c r="F137" s="24"/>
      <c r="G137" s="24"/>
      <c r="H137" s="24"/>
      <c r="I137" s="24"/>
      <c r="J137" s="23">
        <f t="shared" si="6"/>
        <v>0</v>
      </c>
      <c r="K137" s="14"/>
    </row>
    <row r="138" spans="1:11" x14ac:dyDescent="0.25">
      <c r="A138" s="17"/>
      <c r="B138" s="178" t="s">
        <v>4</v>
      </c>
      <c r="C138" s="179"/>
      <c r="D138" s="25"/>
      <c r="E138" s="24"/>
      <c r="F138" s="24"/>
      <c r="G138" s="24"/>
      <c r="H138" s="24"/>
      <c r="I138" s="24"/>
      <c r="J138" s="23">
        <f t="shared" si="6"/>
        <v>0</v>
      </c>
      <c r="K138" s="14"/>
    </row>
    <row r="139" spans="1:11" ht="16.5" thickBot="1" x14ac:dyDescent="0.3">
      <c r="A139" s="13"/>
      <c r="B139" s="193" t="s">
        <v>3</v>
      </c>
      <c r="C139" s="194"/>
      <c r="D139" s="22">
        <v>250000</v>
      </c>
      <c r="E139" s="22">
        <v>250000</v>
      </c>
      <c r="F139" s="21">
        <f>SUM(F133:F138)</f>
        <v>0</v>
      </c>
      <c r="G139" s="21">
        <f>SUM(G133:G138)</f>
        <v>0</v>
      </c>
      <c r="H139" s="21">
        <f>SUM(H133:H138)</f>
        <v>0</v>
      </c>
      <c r="I139" s="21">
        <f>SUM(I133:I138)</f>
        <v>0</v>
      </c>
      <c r="J139" s="20">
        <f>SUM(J133:J138)</f>
        <v>500000</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2</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1</v>
      </c>
      <c r="B144" s="12" t="s">
        <v>0</v>
      </c>
      <c r="C144" s="11"/>
      <c r="D144" s="11"/>
      <c r="E144" s="11"/>
      <c r="F144" s="11"/>
      <c r="G144" s="11"/>
      <c r="H144" s="11"/>
      <c r="I144" s="11"/>
      <c r="J144" s="10"/>
      <c r="K144" s="9"/>
    </row>
    <row r="145" spans="1:11" ht="84.75" customHeight="1" thickBot="1" x14ac:dyDescent="0.3">
      <c r="A145" s="8"/>
      <c r="B145" s="205" t="s">
        <v>135</v>
      </c>
      <c r="C145" s="206"/>
      <c r="D145" s="206"/>
      <c r="E145" s="206"/>
      <c r="F145" s="206"/>
      <c r="G145" s="206"/>
      <c r="H145" s="206"/>
      <c r="I145" s="206"/>
      <c r="J145" s="207"/>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C100 F100:I100" name="Range8"/>
    <protectedRange sqref="F98:I99" name="Range7"/>
    <protectedRange sqref="F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D100:E100" name="Range8_1"/>
    <protectedRange sqref="D98:E99" name="Range7_1"/>
    <protectedRange sqref="D133:E138" name="Range5_1"/>
  </protectedRanges>
  <mergeCells count="111">
    <mergeCell ref="B139:C139"/>
    <mergeCell ref="B145:J145"/>
    <mergeCell ref="I2:J3"/>
    <mergeCell ref="B133:C133"/>
    <mergeCell ref="B134:C134"/>
    <mergeCell ref="B135:C135"/>
    <mergeCell ref="B136:C136"/>
    <mergeCell ref="B137:C137"/>
    <mergeCell ref="B138:C138"/>
    <mergeCell ref="B124:C124"/>
    <mergeCell ref="B125:C125"/>
    <mergeCell ref="B126:C126"/>
    <mergeCell ref="B127:C127"/>
    <mergeCell ref="B130:J130"/>
    <mergeCell ref="B132:C132"/>
    <mergeCell ref="B118:C118"/>
    <mergeCell ref="B119:C119"/>
    <mergeCell ref="B120:C120"/>
    <mergeCell ref="B121:C121"/>
    <mergeCell ref="B122:C122"/>
    <mergeCell ref="B102:C102"/>
    <mergeCell ref="B104:J104"/>
    <mergeCell ref="B105:G105"/>
    <mergeCell ref="H105:I105"/>
    <mergeCell ref="B106:G106"/>
    <mergeCell ref="B108:J108"/>
    <mergeCell ref="B109:J109"/>
    <mergeCell ref="B111:C111"/>
    <mergeCell ref="B123:C123"/>
    <mergeCell ref="B112:C112"/>
    <mergeCell ref="B113:C113"/>
    <mergeCell ref="B114:C114"/>
    <mergeCell ref="B115:C115"/>
    <mergeCell ref="B116:C116"/>
    <mergeCell ref="B117:C117"/>
    <mergeCell ref="B93:C93"/>
    <mergeCell ref="B94:C94"/>
    <mergeCell ref="B95:C95"/>
    <mergeCell ref="B96:C96"/>
    <mergeCell ref="B97:C97"/>
    <mergeCell ref="B98:C98"/>
    <mergeCell ref="B99:C99"/>
    <mergeCell ref="B100:C100"/>
    <mergeCell ref="B101:C101"/>
    <mergeCell ref="B75:J75"/>
    <mergeCell ref="B78:J78"/>
    <mergeCell ref="B79:J79"/>
    <mergeCell ref="B83:J83"/>
    <mergeCell ref="B84:J84"/>
    <mergeCell ref="B88:J88"/>
    <mergeCell ref="B89:J89"/>
    <mergeCell ref="B91:C91"/>
    <mergeCell ref="B92:C92"/>
    <mergeCell ref="C66:E66"/>
    <mergeCell ref="F66:J66"/>
    <mergeCell ref="C67:E67"/>
    <mergeCell ref="C68:E68"/>
    <mergeCell ref="C69:E69"/>
    <mergeCell ref="C70:E70"/>
    <mergeCell ref="C71:E71"/>
    <mergeCell ref="C72:E72"/>
    <mergeCell ref="B74:J74"/>
    <mergeCell ref="B49:C49"/>
    <mergeCell ref="D49:J49"/>
    <mergeCell ref="B50:C50"/>
    <mergeCell ref="D50:J50"/>
    <mergeCell ref="B57:J57"/>
    <mergeCell ref="B58:J58"/>
    <mergeCell ref="B62:J62"/>
    <mergeCell ref="B63:J63"/>
    <mergeCell ref="B65:J65"/>
    <mergeCell ref="B38:J38"/>
    <mergeCell ref="B40:J40"/>
    <mergeCell ref="B42:J42"/>
    <mergeCell ref="B43:J43"/>
    <mergeCell ref="B44:J44"/>
    <mergeCell ref="B45:J45"/>
    <mergeCell ref="B47:J47"/>
    <mergeCell ref="B48:C48"/>
    <mergeCell ref="D48:J48"/>
    <mergeCell ref="B16:C16"/>
    <mergeCell ref="D16:J16"/>
    <mergeCell ref="B17:J17"/>
    <mergeCell ref="B22:C22"/>
    <mergeCell ref="D22:F22"/>
    <mergeCell ref="G22:J22"/>
    <mergeCell ref="B29:D29"/>
    <mergeCell ref="B36:G36"/>
    <mergeCell ref="B37:J37"/>
    <mergeCell ref="B11:C12"/>
    <mergeCell ref="D11:E12"/>
    <mergeCell ref="F11:H11"/>
    <mergeCell ref="F12:H12"/>
    <mergeCell ref="B13:C13"/>
    <mergeCell ref="D13:E13"/>
    <mergeCell ref="F13:H13"/>
    <mergeCell ref="I13:J13"/>
    <mergeCell ref="B14:C15"/>
    <mergeCell ref="D14:E15"/>
    <mergeCell ref="F14:H15"/>
    <mergeCell ref="B1:C1"/>
    <mergeCell ref="D1:H1"/>
    <mergeCell ref="B2:C2"/>
    <mergeCell ref="D2:H2"/>
    <mergeCell ref="D3:H3"/>
    <mergeCell ref="D4:H4"/>
    <mergeCell ref="B8:J8"/>
    <mergeCell ref="B10:C10"/>
    <mergeCell ref="D10:E10"/>
    <mergeCell ref="F10:H10"/>
    <mergeCell ref="I10:J10"/>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3" orientation="portrait" r:id="rId1"/>
  <headerFooter>
    <oddHeader>&amp;L&amp;"-,Regular"&amp;10FY 2019 Durham Transit Work Plan&amp;"Times New Roman,Regular"&amp;12
&amp;R&amp;"-,Regular"&amp;A
NEW - Not in Durham 
Transit Plan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RTC Feas Study</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2018-03-11T13:38:51Z</dcterms:created>
  <dcterms:modified xsi:type="dcterms:W3CDTF">2018-03-11T16:05:42Z</dcterms:modified>
</cp:coreProperties>
</file>