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drawings/drawing3.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drawings/drawing4.xml" ContentType="application/vnd.openxmlformats-officedocument.drawing+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1819 Public Consumption\FY19 Durham Projects\"/>
    </mc:Choice>
  </mc:AlternateContent>
  <bookViews>
    <workbookView xWindow="0" yWindow="0" windowWidth="21570" windowHeight="9510" firstSheet="3" activeTab="5"/>
  </bookViews>
  <sheets>
    <sheet name=" Holloway  TEC" sheetId="6" r:id="rId1"/>
    <sheet name="Fayetteville TEC" sheetId="5" r:id="rId2"/>
    <sheet name="31 BusStops Durham" sheetId="1" r:id="rId3"/>
    <sheet name="Southpoint P&amp;R " sheetId="2" r:id="rId4"/>
    <sheet name="15 Stops-6Shelters,9 benches" sheetId="7" r:id="rId5"/>
    <sheet name="Patterson Place" sheetId="3" r:id="rId6"/>
    <sheet name="Patterson Place P&amp;R" sheetId="4" r:id="rId7"/>
  </sheets>
  <definedNames>
    <definedName name="_xlnm._FilterDatabase" localSheetId="0" hidden="1">' Holloway  TEC'!$X$3:$X$12</definedName>
    <definedName name="_xlnm._FilterDatabase" localSheetId="1" hidden="1">'Fayetteville TEC'!$X$3:$X$12</definedName>
    <definedName name="Added_notes_as_appropriate" localSheetId="0">' Holloway  TEC'!$F$14</definedName>
    <definedName name="Added_notes_as_appropriate">'Fayetteville TEC'!$F$14</definedName>
    <definedName name="End_Date" localSheetId="0">' Holloway  TEC'!$D$14</definedName>
    <definedName name="End_Date">'Fayetteville TEC'!$D$14</definedName>
    <definedName name="KPI_a" localSheetId="0">' Holloway  TEC'!$B$30&amp;' Holloway  TEC'!$D$30</definedName>
    <definedName name="KPI_a">'Fayetteville TEC'!$B$49&amp;'Fayetteville TEC'!$D$49</definedName>
    <definedName name="KPI_b" localSheetId="0">' Holloway  TEC'!$B$31&amp;' Holloway  TEC'!$D$31</definedName>
    <definedName name="KPI_b">'Fayetteville TEC'!$B$50&amp;'Fayetteville TEC'!$D$50</definedName>
    <definedName name="KPI_c" localSheetId="0">' Holloway  TEC'!$B$32&amp;' Holloway  TEC'!$D$32</definedName>
    <definedName name="KPI_c">'Fayetteville TEC'!$B$51&amp;'Fayetteville TEC'!$D$51</definedName>
    <definedName name="_xlnm.Print_Area" localSheetId="0">' Holloway  TEC'!$B$1:$K$131</definedName>
    <definedName name="_xlnm.Print_Area" localSheetId="1">'Fayetteville TEC'!$A$1:$K$150</definedName>
    <definedName name="_xlnm.Print_Area" localSheetId="6">'Patterson Place P&amp;R'!$A$1:$J$144</definedName>
    <definedName name="Project_Name" localSheetId="0">' Holloway  TEC'!$B$11</definedName>
    <definedName name="Project_Name">'Fayetteville TEC'!$B$11</definedName>
    <definedName name="Requesting_Agency" localSheetId="0">' Holloway  TEC'!$D$11</definedName>
    <definedName name="Requesting_Agency">'Fayetteville TEC'!$D$11</definedName>
    <definedName name="Start_Date" localSheetId="0">' Holloway  TEC'!$B$14</definedName>
    <definedName name="Start_Date">'Fayetteville TEC'!$B$14</definedName>
    <definedName name="Z_11CE8DC6_0CBF_4EFF_A522_123D1A5A5718_.wvu.FilterData" localSheetId="0" hidden="1">' Holloway  TEC'!$X$3:$X$12</definedName>
    <definedName name="Z_11CE8DC6_0CBF_4EFF_A522_123D1A5A5718_.wvu.FilterData" localSheetId="1" hidden="1">'Fayetteville TEC'!$X$3:$X$12</definedName>
    <definedName name="Z_11CE8DC6_0CBF_4EFF_A522_123D1A5A5718_.wvu.PrintArea" localSheetId="0" hidden="1">' Holloway  TEC'!$A$1:$K$131</definedName>
    <definedName name="Z_11CE8DC6_0CBF_4EFF_A522_123D1A5A5718_.wvu.PrintArea" localSheetId="1" hidden="1">'Fayetteville TEC'!$A$1:$K$150</definedName>
    <definedName name="Z_11CE8DC6_0CBF_4EFF_A522_123D1A5A5718_.wvu.Rows" localSheetId="0" hidden="1">' Holloway  TEC'!$76:$79</definedName>
    <definedName name="Z_11CE8DC6_0CBF_4EFF_A522_123D1A5A5718_.wvu.Rows" localSheetId="1" hidden="1">'Fayetteville TEC'!$95:$98</definedName>
    <definedName name="Z_4D226568_A38B_47B1_84D5_479CD7DE5123_.wvu.FilterData" localSheetId="0" hidden="1">' Holloway  TEC'!$X$3:$X$12</definedName>
    <definedName name="Z_4D226568_A38B_47B1_84D5_479CD7DE5123_.wvu.FilterData" localSheetId="1" hidden="1">'Fayetteville TEC'!$X$3:$X$12</definedName>
    <definedName name="Z_4D226568_A38B_47B1_84D5_479CD7DE5123_.wvu.PrintArea" localSheetId="0" hidden="1">' Holloway  TEC'!$A$1:$K$131</definedName>
    <definedName name="Z_4D226568_A38B_47B1_84D5_479CD7DE5123_.wvu.PrintArea" localSheetId="1" hidden="1">'Fayetteville TEC'!$A$1:$K$150</definedName>
    <definedName name="Z_4D226568_A38B_47B1_84D5_479CD7DE5123_.wvu.Rows" localSheetId="0" hidden="1">' Holloway  TEC'!$76:$79</definedName>
    <definedName name="Z_4D226568_A38B_47B1_84D5_479CD7DE5123_.wvu.Rows" localSheetId="1" hidden="1">'Fayetteville TEC'!$95:$98</definedName>
    <definedName name="Z_A57ED495_A8F1_41AA_920B_D492B709C260_.wvu.FilterData" localSheetId="0" hidden="1">' Holloway  TEC'!$X$3:$X$12</definedName>
    <definedName name="Z_A57ED495_A8F1_41AA_920B_D492B709C260_.wvu.FilterData" localSheetId="1" hidden="1">'Fayetteville TEC'!$X$3:$X$12</definedName>
    <definedName name="Z_A57ED495_A8F1_41AA_920B_D492B709C260_.wvu.PrintArea" localSheetId="0" hidden="1">' Holloway  TEC'!$A$1:$K$131</definedName>
    <definedName name="Z_A57ED495_A8F1_41AA_920B_D492B709C260_.wvu.PrintArea" localSheetId="1" hidden="1">'Fayetteville TEC'!$A$1:$K$150</definedName>
    <definedName name="Z_A57ED495_A8F1_41AA_920B_D492B709C260_.wvu.Rows" localSheetId="0" hidden="1">' Holloway  TEC'!$76:$79</definedName>
    <definedName name="Z_A57ED495_A8F1_41AA_920B_D492B709C260_.wvu.Rows" localSheetId="1" hidden="1">'Fayetteville TEC'!$95:$98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05" i="7" l="1"/>
  <c r="I139" i="7"/>
  <c r="H139" i="7"/>
  <c r="G139" i="7"/>
  <c r="F139" i="7"/>
  <c r="E139" i="7"/>
  <c r="D139" i="7"/>
  <c r="J137" i="7"/>
  <c r="J133" i="7"/>
  <c r="E118" i="7"/>
  <c r="E123" i="7" s="1"/>
  <c r="E127" i="7" s="1"/>
  <c r="E102" i="7" s="1"/>
  <c r="D118" i="7"/>
  <c r="D123" i="7" s="1"/>
  <c r="F117" i="7"/>
  <c r="F116" i="7"/>
  <c r="G116" i="7" s="1"/>
  <c r="I101" i="7"/>
  <c r="H101" i="7"/>
  <c r="G101" i="7"/>
  <c r="F101" i="7"/>
  <c r="E101" i="7"/>
  <c r="D101" i="7"/>
  <c r="J100" i="7"/>
  <c r="J99" i="7"/>
  <c r="J98" i="7"/>
  <c r="J96" i="7"/>
  <c r="J95" i="7"/>
  <c r="J94" i="7"/>
  <c r="J93" i="7"/>
  <c r="I91" i="7"/>
  <c r="H91" i="7"/>
  <c r="G91" i="7"/>
  <c r="F91" i="7"/>
  <c r="E91" i="7"/>
  <c r="D91" i="7"/>
  <c r="D51" i="7"/>
  <c r="D50" i="7"/>
  <c r="D49" i="7"/>
  <c r="J12" i="7"/>
  <c r="J11" i="7"/>
  <c r="B2" i="7"/>
  <c r="D102" i="7" l="1"/>
  <c r="D127" i="7"/>
  <c r="H116" i="7"/>
  <c r="J101" i="7"/>
  <c r="F118" i="7"/>
  <c r="J138" i="7"/>
  <c r="J139" i="7" s="1"/>
  <c r="I116" i="7" l="1"/>
  <c r="J14" i="7"/>
  <c r="F14" i="7" s="1"/>
  <c r="D51" i="1" l="1"/>
  <c r="D51" i="2"/>
  <c r="D51" i="3"/>
  <c r="D51" i="4"/>
  <c r="D51" i="5"/>
  <c r="D50" i="1"/>
  <c r="D50" i="2"/>
  <c r="D50" i="3"/>
  <c r="D50" i="4"/>
  <c r="D50" i="5"/>
  <c r="D49" i="1"/>
  <c r="D49" i="2"/>
  <c r="D49" i="3"/>
  <c r="D49" i="4"/>
  <c r="D49" i="5"/>
  <c r="F117" i="4" l="1"/>
  <c r="G117" i="4" s="1"/>
  <c r="H117" i="4" s="1"/>
  <c r="I117" i="4" s="1"/>
  <c r="F119" i="4"/>
  <c r="G119" i="4" s="1"/>
  <c r="H119" i="4" s="1"/>
  <c r="I119" i="4" s="1"/>
  <c r="F120" i="4"/>
  <c r="G120" i="4" s="1"/>
  <c r="H120" i="4" s="1"/>
  <c r="I120" i="4" s="1"/>
  <c r="F121" i="4"/>
  <c r="G121" i="4" s="1"/>
  <c r="H121" i="4" s="1"/>
  <c r="I121" i="4" s="1"/>
  <c r="D138" i="4"/>
  <c r="E138" i="4"/>
  <c r="F138" i="4"/>
  <c r="G138" i="4"/>
  <c r="H138" i="4"/>
  <c r="I138" i="4"/>
  <c r="D139" i="3"/>
  <c r="E139" i="3"/>
  <c r="F139" i="3"/>
  <c r="G139" i="3"/>
  <c r="H139" i="3"/>
  <c r="I139" i="3"/>
  <c r="D139" i="2"/>
  <c r="E139" i="2"/>
  <c r="F139" i="2"/>
  <c r="G139" i="2"/>
  <c r="H139" i="2"/>
  <c r="I139" i="2"/>
  <c r="E139" i="1"/>
  <c r="F139" i="1"/>
  <c r="G139" i="1"/>
  <c r="H139" i="1"/>
  <c r="I139" i="1"/>
  <c r="J93" i="1"/>
  <c r="J94" i="1"/>
  <c r="J95" i="1"/>
  <c r="J96" i="1"/>
  <c r="J93" i="4"/>
  <c r="J94" i="4"/>
  <c r="J95" i="4"/>
  <c r="J96" i="4"/>
  <c r="J93" i="3"/>
  <c r="J94" i="3"/>
  <c r="J95" i="3"/>
  <c r="J96" i="3"/>
  <c r="J93" i="2"/>
  <c r="J94" i="2"/>
  <c r="J95" i="2"/>
  <c r="J96" i="2"/>
  <c r="I119" i="6"/>
  <c r="H119" i="6"/>
  <c r="G119" i="6"/>
  <c r="F119" i="6"/>
  <c r="E119" i="6"/>
  <c r="D119" i="6"/>
  <c r="J118" i="6"/>
  <c r="J117" i="6"/>
  <c r="J116" i="6"/>
  <c r="J115" i="6"/>
  <c r="J114" i="6"/>
  <c r="J113" i="6"/>
  <c r="E98" i="6"/>
  <c r="E103" i="6" s="1"/>
  <c r="E107" i="6" s="1"/>
  <c r="D98" i="6"/>
  <c r="D103" i="6" s="1"/>
  <c r="D107" i="6" s="1"/>
  <c r="F97" i="6"/>
  <c r="F96" i="6"/>
  <c r="G96" i="6" s="1"/>
  <c r="I92" i="6"/>
  <c r="H92" i="6"/>
  <c r="G92" i="6"/>
  <c r="F106" i="6" s="1"/>
  <c r="I81" i="6"/>
  <c r="H81" i="6"/>
  <c r="G81" i="6"/>
  <c r="F81" i="6"/>
  <c r="E81" i="6"/>
  <c r="D81" i="6"/>
  <c r="J80" i="6"/>
  <c r="J79" i="6"/>
  <c r="J78" i="6"/>
  <c r="J76" i="6"/>
  <c r="J75" i="6"/>
  <c r="J74" i="6"/>
  <c r="J73" i="6"/>
  <c r="I71" i="6"/>
  <c r="H71" i="6"/>
  <c r="G71" i="6"/>
  <c r="F71" i="6"/>
  <c r="E71" i="6"/>
  <c r="D71" i="6"/>
  <c r="B2" i="6"/>
  <c r="B2" i="5"/>
  <c r="D93" i="5"/>
  <c r="E93" i="5"/>
  <c r="F93" i="5"/>
  <c r="G93" i="5"/>
  <c r="H93" i="5"/>
  <c r="I93" i="5"/>
  <c r="J95" i="5"/>
  <c r="J96" i="5"/>
  <c r="J97" i="5"/>
  <c r="J98" i="5"/>
  <c r="J100" i="5"/>
  <c r="J101" i="5"/>
  <c r="J102" i="5"/>
  <c r="D103" i="5"/>
  <c r="E103" i="5"/>
  <c r="F103" i="5"/>
  <c r="G103" i="5"/>
  <c r="H103" i="5"/>
  <c r="I103" i="5"/>
  <c r="G114" i="5"/>
  <c r="F115" i="5" s="1"/>
  <c r="H114" i="5"/>
  <c r="I114" i="5"/>
  <c r="F118" i="5"/>
  <c r="G118" i="5"/>
  <c r="F119" i="5"/>
  <c r="G119" i="5"/>
  <c r="H119" i="5" s="1"/>
  <c r="I119" i="5" s="1"/>
  <c r="D120" i="5"/>
  <c r="E120" i="5"/>
  <c r="E125" i="5" s="1"/>
  <c r="E129" i="5" s="1"/>
  <c r="F124" i="5"/>
  <c r="G124" i="5" s="1"/>
  <c r="H124" i="5" s="1"/>
  <c r="I124" i="5" s="1"/>
  <c r="J135" i="5"/>
  <c r="J136" i="5"/>
  <c r="J137" i="5"/>
  <c r="J138" i="5"/>
  <c r="J139" i="5"/>
  <c r="D140" i="5"/>
  <c r="D141" i="5" s="1"/>
  <c r="E140" i="5"/>
  <c r="E141" i="5" s="1"/>
  <c r="F140" i="5"/>
  <c r="F141" i="5" s="1"/>
  <c r="G140" i="5"/>
  <c r="G141" i="5" s="1"/>
  <c r="H140" i="5"/>
  <c r="H141" i="5" s="1"/>
  <c r="I140" i="5"/>
  <c r="I141" i="5" s="1"/>
  <c r="F128" i="5" l="1"/>
  <c r="G128" i="5" s="1"/>
  <c r="H128" i="5" s="1"/>
  <c r="I128" i="5" s="1"/>
  <c r="F122" i="5"/>
  <c r="G122" i="5" s="1"/>
  <c r="H122" i="5" s="1"/>
  <c r="I122" i="5" s="1"/>
  <c r="F93" i="6"/>
  <c r="G93" i="6" s="1"/>
  <c r="G97" i="6"/>
  <c r="H97" i="6" s="1"/>
  <c r="I97" i="6" s="1"/>
  <c r="F104" i="6"/>
  <c r="G104" i="6" s="1"/>
  <c r="H104" i="6" s="1"/>
  <c r="I104" i="6" s="1"/>
  <c r="F98" i="6"/>
  <c r="D72" i="6"/>
  <c r="J119" i="6"/>
  <c r="J15" i="6" s="1"/>
  <c r="E72" i="6"/>
  <c r="E82" i="6" s="1"/>
  <c r="J81" i="6"/>
  <c r="F123" i="5"/>
  <c r="G123" i="5" s="1"/>
  <c r="H123" i="5" s="1"/>
  <c r="I123" i="5" s="1"/>
  <c r="F120" i="5"/>
  <c r="F127" i="5"/>
  <c r="G127" i="5" s="1"/>
  <c r="F121" i="5"/>
  <c r="G121" i="5" s="1"/>
  <c r="H121" i="5" s="1"/>
  <c r="I121" i="5" s="1"/>
  <c r="G120" i="5"/>
  <c r="E94" i="5"/>
  <c r="E104" i="5" s="1"/>
  <c r="G106" i="6"/>
  <c r="H106" i="6" s="1"/>
  <c r="I106" i="6" s="1"/>
  <c r="H96" i="6"/>
  <c r="D82" i="6"/>
  <c r="F94" i="6"/>
  <c r="F99" i="6"/>
  <c r="G99" i="6" s="1"/>
  <c r="H99" i="6" s="1"/>
  <c r="I99" i="6" s="1"/>
  <c r="F100" i="6"/>
  <c r="G100" i="6" s="1"/>
  <c r="H100" i="6" s="1"/>
  <c r="I100" i="6" s="1"/>
  <c r="F101" i="6"/>
  <c r="G101" i="6" s="1"/>
  <c r="H101" i="6" s="1"/>
  <c r="I101" i="6" s="1"/>
  <c r="F102" i="6"/>
  <c r="G102" i="6" s="1"/>
  <c r="H102" i="6" s="1"/>
  <c r="I102" i="6" s="1"/>
  <c r="F105" i="6"/>
  <c r="G115" i="5"/>
  <c r="J128" i="5"/>
  <c r="J140" i="5"/>
  <c r="J141" i="5" s="1"/>
  <c r="D125" i="5"/>
  <c r="F116" i="5"/>
  <c r="J103" i="5"/>
  <c r="F126" i="5"/>
  <c r="H118" i="5"/>
  <c r="J137" i="4"/>
  <c r="J136" i="4"/>
  <c r="J135" i="4"/>
  <c r="J134" i="4"/>
  <c r="J133" i="4"/>
  <c r="J132" i="4"/>
  <c r="E118" i="4"/>
  <c r="D118" i="4"/>
  <c r="D122" i="4" s="1"/>
  <c r="F116" i="4"/>
  <c r="G116" i="4" s="1"/>
  <c r="I112" i="4"/>
  <c r="H112" i="4"/>
  <c r="G112" i="4"/>
  <c r="F125" i="4" s="1"/>
  <c r="I101" i="4"/>
  <c r="H101" i="4"/>
  <c r="G101" i="4"/>
  <c r="J100" i="4"/>
  <c r="J99" i="4"/>
  <c r="J98" i="4"/>
  <c r="I91" i="4"/>
  <c r="H91" i="4"/>
  <c r="G91" i="4"/>
  <c r="F91" i="4"/>
  <c r="E91" i="4"/>
  <c r="D91" i="4"/>
  <c r="J11" i="4"/>
  <c r="B2" i="4"/>
  <c r="J138" i="3"/>
  <c r="J137" i="3"/>
  <c r="J136" i="3"/>
  <c r="J135" i="3"/>
  <c r="J134" i="3"/>
  <c r="J133" i="3"/>
  <c r="E118" i="3"/>
  <c r="E123" i="3" s="1"/>
  <c r="E127" i="3" s="1"/>
  <c r="E92" i="3" s="1"/>
  <c r="E102" i="3" s="1"/>
  <c r="D118" i="3"/>
  <c r="D123" i="3" s="1"/>
  <c r="F117" i="3"/>
  <c r="F116" i="3"/>
  <c r="I112" i="3"/>
  <c r="H112" i="3"/>
  <c r="G112" i="3"/>
  <c r="F125" i="3" s="1"/>
  <c r="I101" i="3"/>
  <c r="H101" i="3"/>
  <c r="G101" i="3"/>
  <c r="J100" i="3"/>
  <c r="J99" i="3"/>
  <c r="J98" i="3"/>
  <c r="I91" i="3"/>
  <c r="H91" i="3"/>
  <c r="G91" i="3"/>
  <c r="F91" i="3"/>
  <c r="E91" i="3"/>
  <c r="D91" i="3"/>
  <c r="J11" i="3"/>
  <c r="B2" i="3"/>
  <c r="J138" i="2"/>
  <c r="J137" i="2"/>
  <c r="J136" i="2"/>
  <c r="J135" i="2"/>
  <c r="J134" i="2"/>
  <c r="J133" i="2"/>
  <c r="E118" i="2"/>
  <c r="E123" i="2" s="1"/>
  <c r="E127" i="2" s="1"/>
  <c r="D118" i="2"/>
  <c r="D123" i="2" s="1"/>
  <c r="F117" i="2"/>
  <c r="F116" i="2"/>
  <c r="G116" i="2" s="1"/>
  <c r="I112" i="2"/>
  <c r="H112" i="2"/>
  <c r="G112" i="2"/>
  <c r="F126" i="2" s="1"/>
  <c r="I101" i="2"/>
  <c r="H101" i="2"/>
  <c r="G101" i="2"/>
  <c r="F101" i="2"/>
  <c r="E101" i="2"/>
  <c r="D101" i="2"/>
  <c r="J100" i="2"/>
  <c r="J99" i="2"/>
  <c r="J98" i="2"/>
  <c r="J11" i="2"/>
  <c r="B2" i="2"/>
  <c r="D138" i="1"/>
  <c r="D139" i="1" s="1"/>
  <c r="J137" i="1"/>
  <c r="J136" i="1"/>
  <c r="J135" i="1"/>
  <c r="J134" i="1"/>
  <c r="J133" i="1"/>
  <c r="E118" i="1"/>
  <c r="E123" i="1" s="1"/>
  <c r="E127" i="1" s="1"/>
  <c r="D118" i="1"/>
  <c r="D123" i="1" s="1"/>
  <c r="D127" i="1" s="1"/>
  <c r="F117" i="1"/>
  <c r="F116" i="1"/>
  <c r="G116" i="1" s="1"/>
  <c r="H116" i="1" s="1"/>
  <c r="H105" i="1"/>
  <c r="I101" i="1"/>
  <c r="H101" i="1"/>
  <c r="G101" i="1"/>
  <c r="F101" i="1"/>
  <c r="E101" i="1"/>
  <c r="D101" i="1"/>
  <c r="J100" i="1"/>
  <c r="J99" i="1"/>
  <c r="J98" i="1"/>
  <c r="I91" i="1"/>
  <c r="H91" i="1"/>
  <c r="G91" i="1"/>
  <c r="F91" i="1"/>
  <c r="E91" i="1"/>
  <c r="D91" i="1"/>
  <c r="J12" i="1"/>
  <c r="J11" i="1"/>
  <c r="B2" i="1"/>
  <c r="D92" i="1" l="1"/>
  <c r="J14" i="1" s="1"/>
  <c r="F14" i="1" s="1"/>
  <c r="J138" i="1"/>
  <c r="G125" i="5"/>
  <c r="G125" i="4"/>
  <c r="H125" i="4" s="1"/>
  <c r="I125" i="4" s="1"/>
  <c r="D113" i="4"/>
  <c r="E113" i="4" s="1"/>
  <c r="F113" i="4" s="1"/>
  <c r="G113" i="4" s="1"/>
  <c r="E122" i="4"/>
  <c r="F118" i="4"/>
  <c r="G118" i="4" s="1"/>
  <c r="H118" i="4" s="1"/>
  <c r="I118" i="4" s="1"/>
  <c r="J106" i="6"/>
  <c r="G98" i="6"/>
  <c r="G103" i="6" s="1"/>
  <c r="J104" i="6"/>
  <c r="J14" i="6"/>
  <c r="J127" i="5"/>
  <c r="H127" i="5"/>
  <c r="I127" i="5" s="1"/>
  <c r="F129" i="5"/>
  <c r="F94" i="5" s="1"/>
  <c r="F104" i="5" s="1"/>
  <c r="F125" i="5"/>
  <c r="F118" i="1"/>
  <c r="G117" i="2"/>
  <c r="H117" i="2" s="1"/>
  <c r="I117" i="2" s="1"/>
  <c r="F113" i="2"/>
  <c r="G117" i="3"/>
  <c r="F118" i="3"/>
  <c r="F124" i="2"/>
  <c r="G124" i="2" s="1"/>
  <c r="H124" i="2" s="1"/>
  <c r="I124" i="2" s="1"/>
  <c r="G116" i="3"/>
  <c r="H116" i="3" s="1"/>
  <c r="I116" i="3" s="1"/>
  <c r="H117" i="3"/>
  <c r="I117" i="3" s="1"/>
  <c r="F126" i="3"/>
  <c r="G126" i="3" s="1"/>
  <c r="H126" i="3" s="1"/>
  <c r="I126" i="3" s="1"/>
  <c r="J101" i="2"/>
  <c r="J139" i="2"/>
  <c r="J138" i="4"/>
  <c r="E92" i="2"/>
  <c r="E102" i="2" s="1"/>
  <c r="J139" i="3"/>
  <c r="E92" i="1"/>
  <c r="E102" i="1" s="1"/>
  <c r="J139" i="1"/>
  <c r="F118" i="2"/>
  <c r="F113" i="3"/>
  <c r="G113" i="3" s="1"/>
  <c r="F124" i="3"/>
  <c r="G124" i="3" s="1"/>
  <c r="H124" i="3" s="1"/>
  <c r="I124" i="3" s="1"/>
  <c r="F123" i="4"/>
  <c r="G123" i="4" s="1"/>
  <c r="H123" i="4" s="1"/>
  <c r="I123" i="4" s="1"/>
  <c r="G94" i="6"/>
  <c r="H94" i="6" s="1"/>
  <c r="I94" i="6" s="1"/>
  <c r="G105" i="6"/>
  <c r="H105" i="6" s="1"/>
  <c r="I105" i="6" s="1"/>
  <c r="F103" i="6"/>
  <c r="F107" i="6" s="1"/>
  <c r="F72" i="6" s="1"/>
  <c r="H93" i="6"/>
  <c r="H98" i="6"/>
  <c r="I96" i="6"/>
  <c r="I98" i="6" s="1"/>
  <c r="I103" i="6" s="1"/>
  <c r="H115" i="5"/>
  <c r="I118" i="5"/>
  <c r="I120" i="5" s="1"/>
  <c r="I125" i="5" s="1"/>
  <c r="H120" i="5"/>
  <c r="D129" i="5"/>
  <c r="D94" i="5" s="1"/>
  <c r="J14" i="5" s="1"/>
  <c r="G126" i="5"/>
  <c r="H126" i="5" s="1"/>
  <c r="I126" i="5" s="1"/>
  <c r="G116" i="5"/>
  <c r="H116" i="5" s="1"/>
  <c r="I116" i="5" s="1"/>
  <c r="H116" i="4"/>
  <c r="J101" i="4"/>
  <c r="F114" i="4"/>
  <c r="F124" i="4"/>
  <c r="G125" i="3"/>
  <c r="H125" i="3" s="1"/>
  <c r="I125" i="3" s="1"/>
  <c r="D127" i="3"/>
  <c r="D92" i="3" s="1"/>
  <c r="J14" i="3" s="1"/>
  <c r="F14" i="3" s="1"/>
  <c r="J101" i="3"/>
  <c r="F114" i="3"/>
  <c r="F119" i="3"/>
  <c r="F120" i="3"/>
  <c r="G120" i="3" s="1"/>
  <c r="H120" i="3" s="1"/>
  <c r="I120" i="3" s="1"/>
  <c r="F121" i="3"/>
  <c r="G121" i="3" s="1"/>
  <c r="H121" i="3" s="1"/>
  <c r="I121" i="3" s="1"/>
  <c r="F122" i="3"/>
  <c r="G122" i="3" s="1"/>
  <c r="H122" i="3" s="1"/>
  <c r="I122" i="3" s="1"/>
  <c r="D127" i="2"/>
  <c r="D92" i="2" s="1"/>
  <c r="J14" i="2" s="1"/>
  <c r="F14" i="2" s="1"/>
  <c r="G126" i="2"/>
  <c r="H126" i="2" s="1"/>
  <c r="I126" i="2" s="1"/>
  <c r="H116" i="2"/>
  <c r="G113" i="2"/>
  <c r="F114" i="2"/>
  <c r="F119" i="2"/>
  <c r="G119" i="2" s="1"/>
  <c r="H119" i="2" s="1"/>
  <c r="I119" i="2" s="1"/>
  <c r="F120" i="2"/>
  <c r="G120" i="2" s="1"/>
  <c r="H120" i="2" s="1"/>
  <c r="I120" i="2" s="1"/>
  <c r="F121" i="2"/>
  <c r="G121" i="2" s="1"/>
  <c r="H121" i="2" s="1"/>
  <c r="I121" i="2" s="1"/>
  <c r="F122" i="2"/>
  <c r="G122" i="2" s="1"/>
  <c r="H122" i="2" s="1"/>
  <c r="I122" i="2" s="1"/>
  <c r="F125" i="2"/>
  <c r="D102" i="1"/>
  <c r="J101" i="1"/>
  <c r="I116" i="1"/>
  <c r="J116" i="5" l="1"/>
  <c r="G129" i="5"/>
  <c r="G94" i="5" s="1"/>
  <c r="G104" i="5" s="1"/>
  <c r="J126" i="5"/>
  <c r="J94" i="6"/>
  <c r="J125" i="4"/>
  <c r="D126" i="4"/>
  <c r="D92" i="4" s="1"/>
  <c r="J14" i="4" s="1"/>
  <c r="F14" i="4" s="1"/>
  <c r="E126" i="4"/>
  <c r="E92" i="4" s="1"/>
  <c r="E102" i="4" s="1"/>
  <c r="F122" i="4"/>
  <c r="G122" i="4" s="1"/>
  <c r="H122" i="4" s="1"/>
  <c r="I122" i="4" s="1"/>
  <c r="G118" i="2"/>
  <c r="J126" i="3"/>
  <c r="I118" i="3"/>
  <c r="H118" i="3"/>
  <c r="G118" i="3"/>
  <c r="I93" i="6"/>
  <c r="F82" i="6"/>
  <c r="G107" i="6"/>
  <c r="G72" i="6" s="1"/>
  <c r="G82" i="6" s="1"/>
  <c r="H103" i="6"/>
  <c r="H107" i="6" s="1"/>
  <c r="H72" i="6" s="1"/>
  <c r="H82" i="6" s="1"/>
  <c r="J98" i="6"/>
  <c r="J105" i="6"/>
  <c r="D104" i="5"/>
  <c r="I115" i="5"/>
  <c r="H125" i="5"/>
  <c r="J125" i="5" s="1"/>
  <c r="J120" i="5"/>
  <c r="J123" i="4"/>
  <c r="G114" i="4"/>
  <c r="H114" i="4" s="1"/>
  <c r="I114" i="4" s="1"/>
  <c r="I116" i="4"/>
  <c r="H113" i="4"/>
  <c r="G124" i="4"/>
  <c r="H124" i="4" s="1"/>
  <c r="I124" i="4" s="1"/>
  <c r="G114" i="3"/>
  <c r="H114" i="3" s="1"/>
  <c r="I114" i="3" s="1"/>
  <c r="J124" i="3"/>
  <c r="H113" i="3"/>
  <c r="D102" i="3"/>
  <c r="G119" i="3"/>
  <c r="H119" i="3" s="1"/>
  <c r="I119" i="3" s="1"/>
  <c r="F123" i="3"/>
  <c r="J125" i="3"/>
  <c r="J124" i="2"/>
  <c r="G125" i="2"/>
  <c r="H125" i="2" s="1"/>
  <c r="I125" i="2" s="1"/>
  <c r="F123" i="2"/>
  <c r="H118" i="2"/>
  <c r="H123" i="2" s="1"/>
  <c r="I116" i="2"/>
  <c r="I118" i="2" s="1"/>
  <c r="I123" i="2" s="1"/>
  <c r="G123" i="2"/>
  <c r="G114" i="2"/>
  <c r="H114" i="2" s="1"/>
  <c r="I114" i="2" s="1"/>
  <c r="D102" i="2"/>
  <c r="H113" i="2"/>
  <c r="J126" i="2"/>
  <c r="H129" i="5" l="1"/>
  <c r="H94" i="5" s="1"/>
  <c r="H104" i="5" s="1"/>
  <c r="D102" i="4"/>
  <c r="J103" i="6"/>
  <c r="J118" i="3"/>
  <c r="I123" i="3"/>
  <c r="J114" i="3"/>
  <c r="G127" i="2"/>
  <c r="G92" i="2" s="1"/>
  <c r="G102" i="2" s="1"/>
  <c r="J114" i="2"/>
  <c r="I107" i="6"/>
  <c r="I72" i="6" s="1"/>
  <c r="I82" i="6" s="1"/>
  <c r="J93" i="6"/>
  <c r="I129" i="5"/>
  <c r="I94" i="5" s="1"/>
  <c r="J115" i="5"/>
  <c r="J129" i="5" s="1"/>
  <c r="G126" i="4"/>
  <c r="G92" i="4" s="1"/>
  <c r="G102" i="4" s="1"/>
  <c r="J114" i="4"/>
  <c r="J124" i="4"/>
  <c r="H126" i="4"/>
  <c r="H92" i="4" s="1"/>
  <c r="H102" i="4" s="1"/>
  <c r="J118" i="4"/>
  <c r="I113" i="4"/>
  <c r="I126" i="4" s="1"/>
  <c r="I92" i="4" s="1"/>
  <c r="I102" i="4" s="1"/>
  <c r="F126" i="4"/>
  <c r="F92" i="4" s="1"/>
  <c r="G123" i="3"/>
  <c r="G127" i="3" s="1"/>
  <c r="G92" i="3" s="1"/>
  <c r="G102" i="3" s="1"/>
  <c r="I113" i="3"/>
  <c r="H123" i="3"/>
  <c r="H127" i="3" s="1"/>
  <c r="H92" i="3" s="1"/>
  <c r="H102" i="3" s="1"/>
  <c r="F127" i="3"/>
  <c r="F92" i="3" s="1"/>
  <c r="J118" i="2"/>
  <c r="J123" i="2"/>
  <c r="H127" i="2"/>
  <c r="H92" i="2" s="1"/>
  <c r="H102" i="2" s="1"/>
  <c r="I113" i="2"/>
  <c r="I127" i="2" s="1"/>
  <c r="I92" i="2" s="1"/>
  <c r="I102" i="2" s="1"/>
  <c r="J125" i="2"/>
  <c r="F127" i="2"/>
  <c r="F92" i="2" s="1"/>
  <c r="J107" i="6" l="1"/>
  <c r="I127" i="3"/>
  <c r="I92" i="3" s="1"/>
  <c r="I102" i="3" s="1"/>
  <c r="J122" i="4"/>
  <c r="J11" i="6"/>
  <c r="F14" i="6" s="1"/>
  <c r="J12" i="6"/>
  <c r="J72" i="6"/>
  <c r="J82" i="6" s="1"/>
  <c r="J11" i="5"/>
  <c r="F14" i="5" s="1"/>
  <c r="J12" i="5"/>
  <c r="I104" i="5"/>
  <c r="J15" i="5"/>
  <c r="J94" i="5"/>
  <c r="J104" i="5" s="1"/>
  <c r="F102" i="4"/>
  <c r="J92" i="4"/>
  <c r="J102" i="4" s="1"/>
  <c r="J15" i="4" s="1"/>
  <c r="J113" i="4"/>
  <c r="J123" i="3"/>
  <c r="F102" i="3"/>
  <c r="J113" i="3"/>
  <c r="F102" i="2"/>
  <c r="J92" i="2"/>
  <c r="J102" i="2" s="1"/>
  <c r="J15" i="2" s="1"/>
  <c r="J113" i="2"/>
  <c r="J127" i="2" s="1"/>
  <c r="J12" i="2" s="1"/>
  <c r="J92" i="3" l="1"/>
  <c r="J102" i="3" s="1"/>
  <c r="J15" i="3" s="1"/>
  <c r="J127" i="3"/>
  <c r="J12" i="3" s="1"/>
  <c r="J126" i="4"/>
  <c r="J12" i="4" s="1"/>
  <c r="F102" i="7" l="1"/>
  <c r="I102" i="7"/>
  <c r="G102" i="7"/>
  <c r="H102" i="7"/>
  <c r="J102" i="7"/>
  <c r="J15" i="7" s="1"/>
  <c r="J118" i="7" l="1"/>
  <c r="G123" i="7"/>
  <c r="I112" i="1"/>
  <c r="F127" i="7"/>
  <c r="J125" i="1"/>
  <c r="J113" i="7"/>
  <c r="J127" i="7"/>
  <c r="I123" i="1"/>
  <c r="J15" i="1"/>
  <c r="I125" i="7"/>
  <c r="I120" i="1"/>
  <c r="J124" i="1"/>
  <c r="G123" i="1"/>
  <c r="J118" i="1"/>
  <c r="G127" i="7"/>
  <c r="I125" i="1"/>
  <c r="J125" i="7"/>
  <c r="I114" i="7"/>
  <c r="I126" i="1"/>
  <c r="G118" i="7"/>
  <c r="I112" i="7"/>
  <c r="H102" i="1"/>
  <c r="J114" i="7"/>
  <c r="J126" i="1"/>
  <c r="I121" i="7"/>
  <c r="J123" i="7"/>
  <c r="H122" i="7"/>
  <c r="I122" i="7"/>
  <c r="H127" i="7"/>
  <c r="I124" i="1"/>
  <c r="F124" i="1"/>
  <c r="G124" i="1"/>
  <c r="H124" i="1"/>
  <c r="G127" i="1"/>
  <c r="G92" i="1"/>
  <c r="G102" i="1"/>
  <c r="F102" i="1"/>
  <c r="H121" i="1"/>
  <c r="I121" i="1"/>
  <c r="H118" i="1"/>
  <c r="H123" i="1"/>
  <c r="F123" i="1"/>
  <c r="J123" i="1"/>
  <c r="J114" i="1"/>
  <c r="F122" i="7"/>
  <c r="G122" i="7"/>
  <c r="F121" i="1"/>
  <c r="G121" i="1"/>
  <c r="F125" i="1"/>
  <c r="G125" i="1"/>
  <c r="H125" i="1"/>
  <c r="J127" i="1"/>
  <c r="J126" i="7"/>
  <c r="J113" i="1"/>
  <c r="I123" i="7"/>
  <c r="F126" i="7"/>
  <c r="G126" i="7"/>
  <c r="H126" i="7"/>
  <c r="I126" i="7"/>
  <c r="H119" i="7"/>
  <c r="I119" i="7"/>
  <c r="F123" i="7"/>
  <c r="F119" i="7"/>
  <c r="G119" i="7"/>
  <c r="F119" i="1"/>
  <c r="G119" i="1"/>
  <c r="H119" i="1"/>
  <c r="I119" i="1"/>
  <c r="F113" i="7"/>
  <c r="G113" i="7"/>
  <c r="H113" i="7"/>
  <c r="I113" i="7"/>
  <c r="I127" i="7"/>
  <c r="F122" i="1"/>
  <c r="G122" i="1"/>
  <c r="H122" i="1"/>
  <c r="I122" i="1"/>
  <c r="H118" i="7"/>
  <c r="H123" i="7"/>
  <c r="F120" i="7"/>
  <c r="G120" i="7"/>
  <c r="H120" i="7"/>
  <c r="I120" i="7"/>
  <c r="G117" i="7"/>
  <c r="H117" i="7"/>
  <c r="I117" i="7"/>
  <c r="I118" i="7"/>
  <c r="I113" i="1"/>
  <c r="I127" i="1"/>
  <c r="I92" i="1"/>
  <c r="I102" i="1"/>
  <c r="G113" i="1"/>
  <c r="H113" i="1"/>
  <c r="H127" i="1"/>
  <c r="H92" i="1"/>
  <c r="I117" i="1"/>
  <c r="I118" i="1"/>
  <c r="F113" i="1"/>
  <c r="F127" i="1"/>
  <c r="F92" i="1"/>
  <c r="J92" i="1"/>
  <c r="J102" i="1"/>
  <c r="F125" i="7"/>
  <c r="G125" i="7"/>
  <c r="H125" i="7"/>
  <c r="F120" i="1"/>
  <c r="G120" i="1"/>
  <c r="H120" i="1"/>
  <c r="G118" i="1"/>
  <c r="G117" i="1"/>
  <c r="H117" i="1"/>
  <c r="F114" i="1"/>
  <c r="G114" i="1"/>
  <c r="H114" i="1"/>
  <c r="I114" i="1"/>
  <c r="F114" i="7"/>
  <c r="G114" i="7"/>
  <c r="H114" i="7"/>
  <c r="G112" i="1"/>
  <c r="H112" i="1"/>
  <c r="F126" i="1"/>
  <c r="G126" i="1"/>
  <c r="H126" i="1"/>
  <c r="G112" i="7"/>
  <c r="H112" i="7"/>
  <c r="F121" i="7"/>
  <c r="G121" i="7"/>
  <c r="H121" i="7"/>
</calcChain>
</file>

<file path=xl/sharedStrings.xml><?xml version="1.0" encoding="utf-8"?>
<sst xmlns="http://schemas.openxmlformats.org/spreadsheetml/2006/main" count="1336" uniqueCount="273">
  <si>
    <r>
      <rPr>
        <b/>
        <sz val="11"/>
        <color theme="1" tint="0.249977111117893"/>
        <rFont val="Calibri"/>
        <family val="2"/>
        <scheme val="minor"/>
      </rPr>
      <t>Unique Project ID#</t>
    </r>
    <r>
      <rPr>
        <sz val="11"/>
        <color theme="1" tint="0.249977111117893"/>
        <rFont val="Calibri"/>
        <family val="2"/>
        <scheme val="minor"/>
      </rPr>
      <t xml:space="preserve"> </t>
    </r>
  </si>
  <si>
    <t>Triangle Tax District</t>
  </si>
  <si>
    <t>FY START DATE</t>
  </si>
  <si>
    <t>FY 2019</t>
  </si>
  <si>
    <t xml:space="preserve">Unique Request ID: 
[FY Project Start year] </t>
  </si>
  <si>
    <t>Project Request Form</t>
  </si>
  <si>
    <t xml:space="preserve">[Three letter Agency] </t>
  </si>
  <si>
    <t>DCI</t>
  </si>
  <si>
    <t>For Operating or Capital Projects</t>
  </si>
  <si>
    <t>[Project Type]</t>
  </si>
  <si>
    <t>CD</t>
  </si>
  <si>
    <t>[Unique Number]</t>
  </si>
  <si>
    <t xml:space="preserve">Project Business Case </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</si>
  <si>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</si>
  <si>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 xml:space="preserve">Project Name </t>
  </si>
  <si>
    <t xml:space="preserve">Requesting Agency </t>
  </si>
  <si>
    <t xml:space="preserve">Project Contact </t>
  </si>
  <si>
    <t xml:space="preserve">TTD Estimated Operating Cost </t>
  </si>
  <si>
    <t>Bus Stop Improvements Phase 1</t>
  </si>
  <si>
    <t>GoDurham</t>
  </si>
  <si>
    <t>Kevin Lewis</t>
  </si>
  <si>
    <t>Current Year</t>
  </si>
  <si>
    <t>klewis@gotriangle.org</t>
  </si>
  <si>
    <t>Project Cost</t>
  </si>
  <si>
    <t xml:space="preserve">Estimated Start Date </t>
  </si>
  <si>
    <t>Estimated Completion</t>
  </si>
  <si>
    <t>TTD Estimated Capital Cost</t>
  </si>
  <si>
    <t>Project Description</t>
  </si>
  <si>
    <t>This project is undertaken to improve safety and accessibility, provide more passenger amenities, and enhance the customer experience at 31 prioritized bus stops.   These stops were previously listed under 18DCI_CD4,  which identifies an unprioritized list of over 180 bus stops. These stops were prioritized through a collaborative selection and approval process that included customer feedback and jurisdictional approval.  Conceptual designs, used as information included in the solicitation for professional services,  began and were completed in FY 18.  Based upon the status of the professional services procurement process, we anticipate up to 25% of design work will be completed by the beginning of FY19, with the remaining funds being carried over from FY18 to FY19.   This new project request form is being submitted in order to keep track of the aforementioned group of 31 stops as they are designed and constructed as a distinct group.  The design and construction of these stops will be referenced as Phase 1.</t>
  </si>
  <si>
    <t>Project Profile</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</si>
  <si>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</si>
  <si>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Who will this Project serve?</t>
  </si>
  <si>
    <t>What are the key benefits?</t>
  </si>
  <si>
    <t>Throughout Durham, contact project sponser for list.</t>
  </si>
  <si>
    <t>Current and future transit users</t>
  </si>
  <si>
    <t>Improve access, safey, and comfort to transit.</t>
  </si>
  <si>
    <t>Is this project Operating, Capital or Both</t>
  </si>
  <si>
    <t>Please select the appropriate project classification(s):</t>
  </si>
  <si>
    <t xml:space="preserve">Please select whether a recurring or one-time request: </t>
  </si>
  <si>
    <t xml:space="preserve"> Durham Transit Plan - Orange Transit Plan</t>
  </si>
  <si>
    <t>Which fund is this project being proposed for?</t>
  </si>
  <si>
    <t xml:space="preserve">Was this project evaluated in the Adopted Durham or Orange Transit Plans? </t>
  </si>
  <si>
    <t xml:space="preserve">If no, use the space below to describe the reason for inclusion of this project in addition to projects and services included in the Durham - Orange Transit Plan or in lieu of projects and services included in the Adopted Plan?  </t>
  </si>
  <si>
    <t>N/A</t>
  </si>
  <si>
    <t xml:space="preserve">Is this an expansion or existing service (if applicable)? </t>
  </si>
  <si>
    <t xml:space="preserve">How is this project related to projected demand for future services? </t>
  </si>
  <si>
    <t>The project improves the customer experience and increases the accessibility of the transit service.</t>
  </si>
  <si>
    <t>What is your plan if the request is not funded?</t>
  </si>
  <si>
    <t xml:space="preserve">If the request is delayed or denied, funding will need to come from other sources. </t>
  </si>
  <si>
    <t xml:space="preserve">List below the Key Performance Indicators (deliverables) while this project is in progress. These performance measures will be reported quarterly. </t>
  </si>
  <si>
    <t>CD-Project Development</t>
  </si>
  <si>
    <t>Design and engineering, first and second quarter of FY19</t>
  </si>
  <si>
    <t>CD-Right-of-Way Acquisition</t>
  </si>
  <si>
    <t>CD-Construction Start</t>
  </si>
  <si>
    <t>Project Monitoring Details</t>
  </si>
  <si>
    <t>Capital Projects</t>
  </si>
  <si>
    <t xml:space="preserve">Capital projects: how can outcomes be measured once this project is built/implemented?  </t>
  </si>
  <si>
    <t xml:space="preserve">The benefit will be measured by customer boardings system wide. </t>
  </si>
  <si>
    <t>Operating Projects</t>
  </si>
  <si>
    <t>Operating service: how can outcomes be measured once operations are underway?</t>
  </si>
  <si>
    <t>For bus operating projects, please provide:</t>
  </si>
  <si>
    <t xml:space="preserve">a)  Target Start Date </t>
  </si>
  <si>
    <t xml:space="preserve">b)  Span </t>
  </si>
  <si>
    <t>c)  Frequency</t>
  </si>
  <si>
    <t xml:space="preserve">d)  Assets Used </t>
  </si>
  <si>
    <t>e)  Geographic Termini</t>
  </si>
  <si>
    <t>f)  Major Market Destinations Served</t>
  </si>
  <si>
    <t>g) Revenue Hours</t>
  </si>
  <si>
    <t>If this is an expansion project, which organization will operate this expansion and how will it improve services?</t>
  </si>
  <si>
    <t>Administration Projects</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</si>
  <si>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</si>
  <si>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</si>
  <si>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Finance Estimates</t>
  </si>
  <si>
    <t xml:space="preserve">Estimated Project Revenues:  </t>
  </si>
  <si>
    <t>If there are other revenues besides Durham - Orange County Tax Revenue to support this request, please enter the anticipated revenue amounts next to the appropriate funding source for each fiscal year shown below.</t>
  </si>
  <si>
    <t xml:space="preserve">Revenue </t>
  </si>
  <si>
    <t>Tax Revenue</t>
  </si>
  <si>
    <t>Total</t>
  </si>
  <si>
    <t xml:space="preserve">   Durham - Orange County Tax Revenue</t>
  </si>
  <si>
    <t>1/2 Cent Sales Tax</t>
  </si>
  <si>
    <t>$7 Vehicle Registration fee</t>
  </si>
  <si>
    <t>$3 Vehicle Registration fee</t>
  </si>
  <si>
    <t>5% Vehicle Rental Tax</t>
  </si>
  <si>
    <t>Other Revenue</t>
  </si>
  <si>
    <t xml:space="preserve">   Federal</t>
  </si>
  <si>
    <t xml:space="preserve">   State </t>
  </si>
  <si>
    <t xml:space="preserve">  Other (City of Durham)</t>
  </si>
  <si>
    <t>Subtotal Other</t>
  </si>
  <si>
    <t>TOTAL REVENUE</t>
  </si>
  <si>
    <t>Historic Triangle Transit District reimbursement: Any prior reimbursement proposed on the project?</t>
  </si>
  <si>
    <t>Please provide Total YTD expenditure reimbursed on the project (including anticipated reimbursement in FY18):</t>
  </si>
  <si>
    <t>[Please fill this column if your project is a existing approved project from FY18 work plan.]</t>
  </si>
  <si>
    <t xml:space="preserve">Transit Operations: Estimated appropriations to support expenses.  </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</si>
  <si>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</si>
  <si>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Cost Break Down of Project Request </t>
  </si>
  <si>
    <t>OPERATING COSTS</t>
  </si>
  <si>
    <t>FY19</t>
  </si>
  <si>
    <t>FY20</t>
  </si>
  <si>
    <t>FY21</t>
  </si>
  <si>
    <t>FY22</t>
  </si>
  <si>
    <t>FY23</t>
  </si>
  <si>
    <t>FY24</t>
  </si>
  <si>
    <t xml:space="preserve">Growth Factors </t>
  </si>
  <si>
    <t xml:space="preserve">   Salary &amp; Fringes </t>
  </si>
  <si>
    <t xml:space="preserve">   Contracts </t>
  </si>
  <si>
    <t xml:space="preserve">   Bus Operations:  </t>
  </si>
  <si>
    <t xml:space="preserve">        Estimated Hours </t>
  </si>
  <si>
    <t xml:space="preserve">        Cost per Hour </t>
  </si>
  <si>
    <t>Estimated Operating Cost</t>
  </si>
  <si>
    <t xml:space="preserve">        Bus Leases </t>
  </si>
  <si>
    <t xml:space="preserve">        Park &amp; Ride Lease</t>
  </si>
  <si>
    <t xml:space="preserve">       Other -Bus (Describe)</t>
  </si>
  <si>
    <t>Subtotal: Bus Operations</t>
  </si>
  <si>
    <t>Other (Describe)</t>
  </si>
  <si>
    <t>TOTAL OPERATING COSTS</t>
  </si>
  <si>
    <t>Transit Capital Development: Estimated appropriations to support contractual commitments and other expenses related to proposed capital projects.</t>
  </si>
  <si>
    <t>CAPITAL COSTS</t>
  </si>
  <si>
    <t xml:space="preserve"> Feasibility or Other Studies</t>
  </si>
  <si>
    <t xml:space="preserve"> Land - Right of Way</t>
  </si>
  <si>
    <t xml:space="preserve"> Design &amp; Engineering</t>
  </si>
  <si>
    <t xml:space="preserve"> Construction -  Implementation</t>
  </si>
  <si>
    <t xml:space="preserve"> Equipment</t>
  </si>
  <si>
    <t>Other (See Note 7 Below)</t>
  </si>
  <si>
    <t>TOTAL CAPITAL COSTS</t>
  </si>
  <si>
    <t>Assumptions for Costs and Revenues Above:</t>
  </si>
  <si>
    <t>Please state any assumption(s) used to calculate the capital and operating dollars and revenues shown above.</t>
  </si>
  <si>
    <t>1.  Derived from the City of Durham and the DCHC MPO.  Presentation of the sheet provided by the City of Durham at the "DCHC MPO training for locally managed projects" August 31, 2016.  File accessed http://www.dchcmpo.org/publications/lmpt/default.asp NCDOT_Cost Estimation Tool-Revised.xlsx.                  2. Cost Projections for Park and Rides developed by computing the cost to construct a park and ride lot and averaging the construction cost over the number of spaces and the "NCDOT "Construction Per Mile" accessed from https://www.ncdot.gov/download/performance/CostEstimateGuide.xls January 2017".  Bus bays and other amenities were added as separate items.  The park and ride lot assumes asphalt paving, curb, lighting, sidewalk, landscaping, storm drainage, storm treatment and pavement markings.  Construction costs were taken from the NCDOT Central Let Resources - '2016 Bid Averages - 6 mths.xls'" (https://connect.ncdot.gov/letting/pages/central-letting-resources.aspx).  Additional cost estimating provided by RS Means Online, an estimating program used widely in the construction industry and used by Professional Engineers, Architects and Contractors.                                                                                                                            3.  Professional Services and Construction projected costs rounded up to nearest $100,000, as shown in the summary.                                                                                            4.  Original Worksheet Items not shown:  Inflation for future years, NCDOT Reimbursements, and Transportation funding.                                                                               5.  Real Estate costs assumes purchase of property versus leasing property.  Ownership of property allows for the greatest flexibility for the Transit Agency.          6.  Project schedule and costs can be refined as the scope is refined.  Scope information provided by Regional Services 9/25/17.                                                                   7.  3.5% of project costs towards resource allocated to manage the execution of the project on behalf of City of Durham.</t>
  </si>
  <si>
    <t>GOT</t>
  </si>
  <si>
    <t>Southpoint Transit Center</t>
  </si>
  <si>
    <t>GoTriangle</t>
  </si>
  <si>
    <t>Transit facilities near the Streets at Southpoint for GoDurham and GoTriangle. Improve customer waiting area and provide better operational efficiency through on-street bus facilities. Improved transit facilities in South Durham near Fayetteville St. and Renaissance Parkway or near the main entrance to the Streets at Southpoint. The project is an on-street facility with 2 bus bays with shelters and security cameras. The purpose of the project is to improve the customer experience with a comfortable waiting environment and faster service through more efficient bus routing for GoDurham and GoTriangle.</t>
  </si>
  <si>
    <t>P.1</t>
  </si>
  <si>
    <t>Specific location to be determined, Streets at Southpoint at Fayetteville St/Renaissance Pkwy or mall entrance</t>
  </si>
  <si>
    <t>GoDurham/GoTriangle riders</t>
  </si>
  <si>
    <t>Improved speed and reliability of service</t>
  </si>
  <si>
    <t>P.2</t>
  </si>
  <si>
    <t>P.3</t>
  </si>
  <si>
    <t>P.4</t>
  </si>
  <si>
    <t>DO.1</t>
  </si>
  <si>
    <t>DO.2</t>
  </si>
  <si>
    <t>DO.3</t>
  </si>
  <si>
    <t>DO.4</t>
  </si>
  <si>
    <t>Allow for additional services at this location, GoTriangle Route 800 and GoDurham Route 5.</t>
  </si>
  <si>
    <t>Apply for CIP funds.</t>
  </si>
  <si>
    <t>DO.5</t>
  </si>
  <si>
    <t>a)</t>
  </si>
  <si>
    <t>Select specific site and complete design work, beginning FY24.</t>
  </si>
  <si>
    <t>b)</t>
  </si>
  <si>
    <t>c)</t>
  </si>
  <si>
    <t>CP.1</t>
  </si>
  <si>
    <t>Completion of design work, right-of-way acquisition, construction, and establishing service.</t>
  </si>
  <si>
    <t>OP.1</t>
  </si>
  <si>
    <t>OP.2</t>
  </si>
  <si>
    <t>OP.3</t>
  </si>
  <si>
    <t>GoDurham and GoTriangle will operate new and existing services in this area to better connect the region.</t>
  </si>
  <si>
    <t>A.1</t>
  </si>
  <si>
    <t>P.5</t>
  </si>
  <si>
    <t>F.1</t>
  </si>
  <si>
    <t>FY25</t>
  </si>
  <si>
    <t>FY26</t>
  </si>
  <si>
    <t>FY27</t>
  </si>
  <si>
    <t>FY28</t>
  </si>
  <si>
    <t>FY29</t>
  </si>
  <si>
    <t xml:space="preserve">  Other (Describe)</t>
  </si>
  <si>
    <t>F.2</t>
  </si>
  <si>
    <t>F.3</t>
  </si>
  <si>
    <t>F.4</t>
  </si>
  <si>
    <t>Patterson Place Improvements</t>
  </si>
  <si>
    <t>klewis@gortiangle.org</t>
  </si>
  <si>
    <t>Provide bus stop improvements at the Patterson Place bus stops and park-and-ride located at McFarland Blvd. at Witherspoon Dr. Project includes one bus shelter and an adjustment to the northwest curb radius to allow 40' bus to make right turn from Witherspoon to McFarland.</t>
  </si>
  <si>
    <t>Patterson Place shopping center</t>
  </si>
  <si>
    <t>GoDurham and GoTriangle transit users</t>
  </si>
  <si>
    <t>Improved facilities for customers and easier access for operators.</t>
  </si>
  <si>
    <t>Allow for additional services at this location, GoTriangle Route 400 and GoDurham Route 10.</t>
  </si>
  <si>
    <t>Design of stop improvements and curb changes.</t>
  </si>
  <si>
    <t>CD-Construction Completion</t>
  </si>
  <si>
    <t>Riders utilizing stop improvements, improved service times due to curb redesign.</t>
  </si>
  <si>
    <t>Other (O&amp;M)</t>
  </si>
  <si>
    <t>1.  Derived from the City of Durham and the DCHC MPO.  Presentation of the sheet provided by the City of Durham at the "DCHC MPO training for locally managed projects" August 31, 2016.  File accessed http://www.dchcmpo.org/publications/lmpt/default.asp NCDOT_Cost Estimation Tool-Revised.xlsx.                  2. Cost Projections for Park and Rides developed by computing the cost to construct a park and ride lot and averaging the construction cost over the number of spaces and the "NCDOT "Construction Per Mile" accessed from https://www.ncdot.gov/download/performance/CostEstimateGuide.xls January 2017".  Bus bays and other amenities were added as separate items.  The park and ride lot assumes asphalt paving, curb, lighting, sidewalk, landscaping, storm drainage, storm treatment and pavement markings.  Construction costs were taken from the NCDOT Central Let Resources - '2016 Bid Averages - 6 mths.xls'" (https://connect.ncdot.gov/letting/pages/central-letting-resources.aspx).  Additional cost estimating provided by RS Means Online, an estimating program used widely in the construction industry and used by Professional Engineers, Architects and Contractors.                                                                                                                            3.  Professional Services and Construction projected costs rounded up to nearest $100,000, as shown in the summary.                                                                                            4.  Original Worksheet Items not shown:  Inflation for future years, NCDOT Reimbursements, and Transportation funding.                                                                               5.  Real Estate costs assumes purchase of property versus leasing property.  Ownership of property allows for the greatest flexibility for the Transit Agency.          6.  Project schedule and costs can be refined as the scope is refined.  Scope information provided by Regional Services 9/25/17.</t>
  </si>
  <si>
    <t>Patterson Place Park-and-Ride</t>
  </si>
  <si>
    <t>Provide funding to lease parking spaces for GoTriangle Route 400 at the Patter Place shopping center from FY18-28 in advance to the light rail station opening. Assume 50 parking spaces at $30/space.</t>
  </si>
  <si>
    <t>Park-and-Ride spaces</t>
  </si>
  <si>
    <t>Riders utilizing park-and-ride spaces</t>
  </si>
  <si>
    <t>Other (P&amp;R Lease)</t>
  </si>
  <si>
    <t>No</t>
  </si>
  <si>
    <t>YES</t>
  </si>
  <si>
    <t>Total Project Funding</t>
  </si>
  <si>
    <t>Funding - Other</t>
  </si>
  <si>
    <t>Funding - Tax Revenue</t>
  </si>
  <si>
    <t>OO-Specify</t>
  </si>
  <si>
    <t>CO-Specify</t>
  </si>
  <si>
    <t>VP-Specify</t>
  </si>
  <si>
    <t>VP-Receive, inspect and accept buses</t>
  </si>
  <si>
    <t>VP-Order/Release PO for Vehicles (bus or other)</t>
  </si>
  <si>
    <t>VP-Request Quote and request Board Approval</t>
  </si>
  <si>
    <t>TS-Specify</t>
  </si>
  <si>
    <t>TS-Revenue Hours of Service Provided</t>
  </si>
  <si>
    <t>Improved access to transit</t>
  </si>
  <si>
    <t>TS-Passengers per Hour</t>
  </si>
  <si>
    <t>TS-Average Daily Ridership</t>
  </si>
  <si>
    <t>CD-Specify</t>
  </si>
  <si>
    <t>OO</t>
  </si>
  <si>
    <t>AD-Specify</t>
  </si>
  <si>
    <t>CO</t>
  </si>
  <si>
    <t>Describe</t>
  </si>
  <si>
    <t>AD-Contract Completion</t>
  </si>
  <si>
    <t>VP</t>
  </si>
  <si>
    <t>AD-Contract Start</t>
  </si>
  <si>
    <t>TS</t>
  </si>
  <si>
    <t xml:space="preserve">AD-Issue of RFP </t>
  </si>
  <si>
    <t>AD-Hire Date</t>
  </si>
  <si>
    <t>AD</t>
  </si>
  <si>
    <t xml:space="preserve">Improve access to transit for people from the surrounding neighborhoods. 
Customer boardings and customer satisfaction will be measured. </t>
  </si>
  <si>
    <t>Existing Service</t>
  </si>
  <si>
    <t>Expansion Service</t>
  </si>
  <si>
    <t>Durham &amp; Orange</t>
  </si>
  <si>
    <t>Orange</t>
  </si>
  <si>
    <t>Durham</t>
  </si>
  <si>
    <t>One-Time</t>
  </si>
  <si>
    <t>Recurring</t>
  </si>
  <si>
    <t>Capital Other</t>
  </si>
  <si>
    <t>Capital Vehicle Acquisition</t>
  </si>
  <si>
    <t>Capital Development</t>
  </si>
  <si>
    <t>Purchase of Service (POS)</t>
  </si>
  <si>
    <t>Operating - Other</t>
  </si>
  <si>
    <t>Operating - Administration</t>
  </si>
  <si>
    <t>Improve access to transit</t>
  </si>
  <si>
    <t>GoDurham Route 5 riders</t>
  </si>
  <si>
    <t>Fayetteville St Corridor - Umsted to Lawson</t>
  </si>
  <si>
    <t>Both</t>
  </si>
  <si>
    <t xml:space="preserve">Project Location </t>
  </si>
  <si>
    <t>City of Durham</t>
  </si>
  <si>
    <t>Partnership</t>
  </si>
  <si>
    <t>Capital</t>
  </si>
  <si>
    <t>Operating</t>
  </si>
  <si>
    <t xml:space="preserve">Improve access to transit through bus stop, sidewalk, and intersection improvements along the Fayetteville St corridor from Umstead Ave to Lawson St.  Partnership with the City of Durham who  will complete pedestrian project from Main St to Lawson St.  GoTriangle for GoDurham will provide shelter and bench installations at the appropriate locations along the corridor. Additional project phase is expected to implement improvements between Pilot St and Elmira Ave as well as on side streets. </t>
  </si>
  <si>
    <t xml:space="preserve"> </t>
  </si>
  <si>
    <t>Total Request</t>
  </si>
  <si>
    <t>GoTriangle For GoDurham</t>
  </si>
  <si>
    <t>Fayetteville St Transit Emphasis Corridor</t>
  </si>
  <si>
    <t>OTH</t>
  </si>
  <si>
    <t>TOC</t>
  </si>
  <si>
    <t>OPT</t>
  </si>
  <si>
    <t>MPO</t>
  </si>
  <si>
    <t>FY 2023</t>
  </si>
  <si>
    <t>FY 2022</t>
  </si>
  <si>
    <t>DCO</t>
  </si>
  <si>
    <t>FY 2021</t>
  </si>
  <si>
    <t>FY 2020</t>
  </si>
  <si>
    <t>CHT</t>
  </si>
  <si>
    <t>Number</t>
  </si>
  <si>
    <t>Project Type</t>
  </si>
  <si>
    <t>Agency</t>
  </si>
  <si>
    <t>FY</t>
  </si>
  <si>
    <t>Form Output</t>
  </si>
  <si>
    <t>Do Not Delete</t>
  </si>
  <si>
    <t>Holloway St Transit Emphasis Corridor</t>
  </si>
  <si>
    <t>Ex.Improve access to transit through bus stop, sidewalk, and intersection improvements along the Holloway St Corridor from Miami Blvd to Park Ave. City of Durham will complete pedestrian project and GoDurham will provide shelter and bench installations. Additional recommendations to provide sidewalk along side streets are considered within a phase 2 to be implemented by GoDurham in FY19.</t>
  </si>
  <si>
    <t>Holloway St Corridor</t>
  </si>
  <si>
    <t>GoDurham Route 3 riders</t>
  </si>
  <si>
    <t xml:space="preserve">Improve access to transit for people from the surrounding neighborhoods. Customer boardings and customer satisfaction will be measured. </t>
  </si>
  <si>
    <t>Project Location:</t>
  </si>
  <si>
    <t xml:space="preserve">   Durham County Tax Revenue</t>
  </si>
  <si>
    <t>TOTAL Funding</t>
  </si>
  <si>
    <t>Tax District Funding</t>
  </si>
  <si>
    <t>1.  Derived from the City of Durham and the DCHC MPO.  Presentation of the sheet provided by the City of Durham at the "DCHC MPO training for locally managed projects" August 31, 2016.  File accessed http://www.dchcmpo.org/publications/lmpt/default.asp NCDOT_Cost Estimation Tool-Revised.xlsx.                
  2. Cost Projections for Park and Rides developed by computing the cost to construct a park and ride lot and averaging the construction cost over the number of spaces and the "NCDOT "Construction Per Mile" accessed from https://www.ncdot.gov/download/performance/CostEstimateGuide.xls January 2017".  Bus bays and other amenities were added as separate items.  The park and ride lot assumes asphalt paving, curb, lighting, sidewalk, landscaping, storm drainage, storm treatment and pavement markings.  Construction costs were taken from the NCDOT Central Let Resources - '2016 Bid Averages - 6 mths.xls'" (https://connect.ncdot.gov/letting/pages/central-letting-resources.aspx).  Additional cost estimating provided by RS Means Online, an estimating program used widely in the construction industry and used by Professional Engineers, Architects and Contractors.                                                                                                                            3.  Professional Services and Construction projected costs rounded up to nearest $100,000, as shown in the summary.                                                                                            4.  Original Worksheet Items not shown:  Inflation for future years, NCDOT Reimbursements, and Transportation funding.                                                                               5.  Real Estate costs assumes purchase of property versus leasing property.  Ownership of property allows for the greatest flexibility for the Transit Agency.          6.  Project schedule and costs can be refined as the scope is refined.  Scope information provided by Regional Services 9/25/17.                                                                   7.  3.5% of project costs towards resource allocated to manage the execution of the project on behalf of City of Durham.</t>
  </si>
  <si>
    <t>Durham Transit Work Plan
Project Request</t>
  </si>
  <si>
    <t>Bus Stop Improvements</t>
  </si>
  <si>
    <t>Fifteen GoTriangle bus stop improvement projects in Durham County. Assume six shelters and nine benches. Five additional bus stop improvements will be address with Light Rail Projects.</t>
  </si>
  <si>
    <t xml:space="preserve"> Locations to be determined</t>
  </si>
  <si>
    <t>GoTriangle riders in Durham County</t>
  </si>
  <si>
    <t>Safer, more attractive stops.</t>
  </si>
  <si>
    <t>These upgrades will target highly used stops, attract new ridership.</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</si>
</sst>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000"/>
    <numFmt numFmtId="165" formatCode="_(* #,##0_);_(* \(#,##0\);_(* &quot;-&quot;??_);_(@_)"/>
    <numFmt numFmtId="166" formatCode="_(&quot;$&quot;* #,##0_);_(&quot;$&quot;* \(#,##0\);_(&quot;$&quot;* &quot;-&quot;??_);_(@_)"/>
    <numFmt numFmtId="167" formatCode="[$-409]mmmm\ d\,\ yyyy;@"/>
    <numFmt numFmtId="168" formatCode="00"/>
  </numFmts>
  <fonts count="30"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8"/>
      <color rgb="FF000000"/>
      <name val="Segoe UI"/>
      <family val="2"/>
    </font>
    <font>
      <sz val="11"/>
      <color theme="1" tint="0.249977111117893"/>
      <name val="Calibri"/>
      <family val="2"/>
      <scheme val="minor"/>
    </font>
    <font>
      <b/>
      <sz val="11"/>
      <color theme="1" tint="0.249977111117893"/>
      <name val="Calibri"/>
      <family val="2"/>
      <scheme val="minor"/>
    </font>
    <font>
      <b/>
      <sz val="14"/>
      <color theme="1"/>
      <name val="Calibri"/>
      <family val="2"/>
      <scheme val="minor"/>
    </font>
    <font>
      <sz val="8"/>
      <color theme="1" tint="0.249977111117893"/>
      <name val="Calibri"/>
      <family val="2"/>
      <scheme val="minor"/>
    </font>
    <font>
      <b/>
      <sz val="13"/>
      <color theme="1" tint="0.249977111117893"/>
      <name val="Calibri"/>
      <family val="2"/>
      <scheme val="minor"/>
    </font>
    <font>
      <sz val="12"/>
      <color theme="1"/>
      <name val="Times New Roman"/>
      <family val="2"/>
    </font>
    <font>
      <b/>
      <sz val="20"/>
      <color theme="0"/>
      <name val="Calibri"/>
      <family val="2"/>
      <scheme val="minor"/>
    </font>
    <font>
      <sz val="20"/>
      <color theme="1" tint="0.249977111117893"/>
      <name val="Calibri"/>
      <family val="2"/>
      <scheme val="minor"/>
    </font>
    <font>
      <sz val="20"/>
      <color theme="0"/>
      <name val="Calibri"/>
      <family val="2"/>
      <scheme val="minor"/>
    </font>
    <font>
      <b/>
      <i/>
      <u/>
      <sz val="11"/>
      <color theme="1" tint="0.249977111117893"/>
      <name val="Calibri"/>
      <family val="2"/>
      <scheme val="minor"/>
    </font>
    <font>
      <u/>
      <sz val="12"/>
      <color theme="10"/>
      <name val="Times New Roman"/>
      <family val="2"/>
    </font>
    <font>
      <i/>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11"/>
      <color theme="1" tint="0.34998626667073579"/>
      <name val="Calibri"/>
      <family val="2"/>
      <scheme val="minor"/>
    </font>
    <font>
      <b/>
      <sz val="11"/>
      <name val="Calibri"/>
      <family val="2"/>
      <scheme val="minor"/>
    </font>
    <font>
      <sz val="11"/>
      <color theme="1" tint="0.249977111117893"/>
      <name val="Arial Narrow"/>
      <family val="2"/>
    </font>
    <font>
      <b/>
      <sz val="18"/>
      <color theme="0" tint="-4.9989318521683403E-2"/>
      <name val="Calibri"/>
      <family val="2"/>
      <scheme val="minor"/>
    </font>
    <font>
      <sz val="11"/>
      <color theme="0" tint="-4.9989318521683403E-2"/>
      <name val="Calibri"/>
      <family val="2"/>
      <scheme val="minor"/>
    </font>
    <font>
      <sz val="7"/>
      <color theme="0"/>
      <name val="Arial Narrow"/>
      <family val="2"/>
    </font>
    <font>
      <sz val="8"/>
      <color theme="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indexed="65"/>
        <bgColor theme="0"/>
      </patternFill>
    </fill>
    <fill>
      <patternFill patternType="solid">
        <fgColor theme="0"/>
        <bgColor theme="0"/>
      </patternFill>
    </fill>
    <fill>
      <patternFill patternType="solid">
        <fgColor theme="8" tint="0.79998168889431442"/>
        <bgColor theme="0"/>
      </patternFill>
    </fill>
    <fill>
      <patternFill patternType="solid">
        <fgColor theme="4" tint="-0.249977111117893"/>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9" tint="0.79998168889431442"/>
        <bgColor indexed="64"/>
      </patternFill>
    </fill>
  </fills>
  <borders count="93">
    <border>
      <left/>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right/>
      <top/>
      <bottom style="thin">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bottom style="thin">
        <color theme="2" tint="-0.24994659260841701"/>
      </bottom>
      <diagonal/>
    </border>
    <border>
      <left/>
      <right style="medium">
        <color indexed="64"/>
      </right>
      <top style="thin">
        <color theme="2" tint="-0.24994659260841701"/>
      </top>
      <bottom style="medium">
        <color indexed="64"/>
      </bottom>
      <diagonal/>
    </border>
    <border>
      <left/>
      <right/>
      <top style="thin">
        <color theme="2" tint="-0.24994659260841701"/>
      </top>
      <bottom style="medium">
        <color indexed="64"/>
      </bottom>
      <diagonal/>
    </border>
    <border>
      <left style="medium">
        <color indexed="64"/>
      </left>
      <right/>
      <top style="thin">
        <color theme="2" tint="-0.24994659260841701"/>
      </top>
      <bottom style="medium">
        <color indexed="64"/>
      </bottom>
      <diagonal/>
    </border>
    <border>
      <left/>
      <right style="medium">
        <color indexed="64"/>
      </right>
      <top/>
      <bottom/>
      <diagonal/>
    </border>
    <border>
      <left style="medium">
        <color indexed="64"/>
      </left>
      <right/>
      <top/>
      <bottom/>
      <diagonal/>
    </border>
    <border>
      <left style="thin">
        <color theme="2" tint="-0.24994659260841701"/>
      </left>
      <right style="medium">
        <color indexed="64"/>
      </right>
      <top style="thin">
        <color indexed="64"/>
      </top>
      <bottom style="thin">
        <color indexed="64"/>
      </bottom>
      <diagonal/>
    </border>
    <border>
      <left style="thin">
        <color theme="2" tint="-0.24994659260841701"/>
      </left>
      <right style="thin">
        <color theme="2" tint="-0.24994659260841701"/>
      </right>
      <top style="thin">
        <color indexed="64"/>
      </top>
      <bottom style="thin">
        <color indexed="64"/>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medium">
        <color indexed="64"/>
      </left>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medium">
        <color indexed="64"/>
      </left>
      <right style="thin">
        <color theme="2" tint="-0.24994659260841701"/>
      </right>
      <top style="thin">
        <color indexed="64"/>
      </top>
      <bottom style="thin">
        <color indexed="64"/>
      </bottom>
      <diagonal/>
    </border>
    <border>
      <left style="medium">
        <color indexed="64"/>
      </left>
      <right style="thin">
        <color theme="2" tint="-0.24994659260841701"/>
      </right>
      <top style="thin">
        <color theme="2" tint="-0.24994659260841701"/>
      </top>
      <bottom/>
      <diagonal/>
    </border>
    <border>
      <left/>
      <right style="medium">
        <color indexed="64"/>
      </right>
      <top style="thin">
        <color theme="2" tint="-0.24994659260841701"/>
      </top>
      <bottom style="thin">
        <color theme="2" tint="-0.24994659260841701"/>
      </bottom>
      <diagonal/>
    </border>
    <border>
      <left style="thin">
        <color indexed="64"/>
      </left>
      <right style="thin">
        <color indexed="64"/>
      </right>
      <top style="thin">
        <color indexed="64"/>
      </top>
      <bottom style="thin">
        <color indexed="64"/>
      </bottom>
      <diagonal/>
    </border>
    <border>
      <left/>
      <right style="medium">
        <color indexed="64"/>
      </right>
      <top style="thin">
        <color theme="2" tint="-0.24994659260841701"/>
      </top>
      <bottom style="thin">
        <color indexed="64"/>
      </bottom>
      <diagonal/>
    </border>
    <border>
      <left/>
      <right/>
      <top style="thin">
        <color theme="2" tint="-0.24994659260841701"/>
      </top>
      <bottom style="thin">
        <color indexed="64"/>
      </bottom>
      <diagonal/>
    </border>
    <border>
      <left style="medium">
        <color indexed="64"/>
      </left>
      <right/>
      <top style="thin">
        <color theme="2" tint="-0.24994659260841701"/>
      </top>
      <bottom style="thin">
        <color indexed="64"/>
      </bottom>
      <diagonal/>
    </border>
    <border>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thin">
        <color theme="2" tint="-0.24994659260841701"/>
      </left>
      <right style="medium">
        <color indexed="64"/>
      </right>
      <top style="thin">
        <color theme="2" tint="-0.24994659260841701"/>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medium">
        <color indexed="64"/>
      </left>
      <right style="thin">
        <color theme="2" tint="-0.24994659260841701"/>
      </right>
      <top style="thin">
        <color theme="2" tint="-0.24994659260841701"/>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theme="2" tint="-0.24994659260841701"/>
      </left>
      <right style="thin">
        <color theme="2" tint="-0.24994659260841701"/>
      </right>
      <top style="medium">
        <color indexed="64"/>
      </top>
      <bottom style="thin">
        <color theme="2" tint="-0.24994659260841701"/>
      </bottom>
      <diagonal/>
    </border>
    <border>
      <left/>
      <right/>
      <top style="thin">
        <color theme="2" tint="-0.24994659260841701"/>
      </top>
      <bottom/>
      <diagonal/>
    </border>
    <border>
      <left/>
      <right style="medium">
        <color indexed="64"/>
      </right>
      <top/>
      <bottom style="thin">
        <color theme="0" tint="-0.24994659260841701"/>
      </bottom>
      <diagonal/>
    </border>
    <border>
      <left style="medium">
        <color indexed="64"/>
      </left>
      <right/>
      <top/>
      <bottom style="thin">
        <color theme="0" tint="-0.24994659260841701"/>
      </bottom>
      <diagonal/>
    </border>
    <border>
      <left style="thin">
        <color theme="2" tint="-0.24994659260841701"/>
      </left>
      <right style="medium">
        <color indexed="64"/>
      </right>
      <top style="medium">
        <color indexed="64"/>
      </top>
      <bottom style="double">
        <color theme="2"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2" tint="-0.24994659260841701"/>
      </right>
      <top style="thin">
        <color indexed="64"/>
      </top>
      <bottom style="thin">
        <color theme="2"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style="thin">
        <color indexed="64"/>
      </left>
      <right style="thin">
        <color theme="2" tint="-0.24994659260841701"/>
      </right>
      <top style="thin">
        <color theme="2" tint="-0.24994659260841701"/>
      </top>
      <bottom style="thin">
        <color indexed="64"/>
      </bottom>
      <diagonal/>
    </border>
    <border>
      <left style="thin">
        <color theme="2" tint="-0.24994659260841701"/>
      </left>
      <right style="thin">
        <color indexed="64"/>
      </right>
      <top style="thin">
        <color theme="2" tint="-0.24994659260841701"/>
      </top>
      <bottom style="thin">
        <color indexed="64"/>
      </bottom>
      <diagonal/>
    </border>
    <border>
      <left style="thin">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thin">
        <color indexed="64"/>
      </right>
      <top style="thin">
        <color theme="2" tint="-0.24994659260841701"/>
      </top>
      <bottom style="thin">
        <color theme="2" tint="-0.24994659260841701"/>
      </bottom>
      <diagonal/>
    </border>
    <border>
      <left/>
      <right style="thin">
        <color theme="2" tint="-0.24994659260841701"/>
      </right>
      <top/>
      <bottom style="thin">
        <color indexed="64"/>
      </bottom>
      <diagonal/>
    </border>
    <border>
      <left style="thin">
        <color theme="2" tint="-0.24994659260841701"/>
      </left>
      <right/>
      <top/>
      <bottom style="thin">
        <color indexed="64"/>
      </bottom>
      <diagonal/>
    </border>
    <border>
      <left style="thin">
        <color theme="2" tint="-0.24994659260841701"/>
      </left>
      <right style="thin">
        <color indexed="64"/>
      </right>
      <top style="medium">
        <color theme="2" tint="-0.24994659260841701"/>
      </top>
      <bottom style="thin">
        <color theme="2" tint="-0.24994659260841701"/>
      </bottom>
      <diagonal/>
    </border>
    <border>
      <left/>
      <right/>
      <top style="double">
        <color theme="2" tint="-0.24994659260841701"/>
      </top>
      <bottom/>
      <diagonal/>
    </border>
    <border>
      <left/>
      <right style="medium">
        <color indexed="64"/>
      </right>
      <top style="double">
        <color theme="2" tint="-0.24994659260841701"/>
      </top>
      <bottom/>
      <diagonal/>
    </border>
    <border>
      <left style="thin">
        <color theme="2" tint="-0.24994659260841701"/>
      </left>
      <right/>
      <top style="thin">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double">
        <color theme="2" tint="-0.24994659260841701"/>
      </bottom>
      <diagonal/>
    </border>
    <border>
      <left/>
      <right style="thin">
        <color theme="2" tint="-0.24994659260841701"/>
      </right>
      <top style="medium">
        <color indexed="64"/>
      </top>
      <bottom style="double">
        <color theme="2" tint="-0.24994659260841701"/>
      </bottom>
      <diagonal/>
    </border>
    <border>
      <left style="medium">
        <color indexed="64"/>
      </left>
      <right/>
      <top style="double">
        <color theme="2" tint="-0.24994659260841701"/>
      </top>
      <bottom style="medium">
        <color theme="2" tint="-0.24994659260841701"/>
      </bottom>
      <diagonal/>
    </border>
    <border>
      <left style="medium">
        <color indexed="64"/>
      </left>
      <right style="thin">
        <color theme="2" tint="-0.24994659260841701"/>
      </right>
      <top style="thin">
        <color indexed="64"/>
      </top>
      <bottom style="thin">
        <color theme="2" tint="-0.24994659260841701"/>
      </bottom>
      <diagonal/>
    </border>
    <border>
      <left style="thin">
        <color theme="2" tint="-0.24994659260841701"/>
      </left>
      <right style="medium">
        <color indexed="64"/>
      </right>
      <top style="thin">
        <color indexed="64"/>
      </top>
      <bottom style="thin">
        <color theme="2" tint="-0.24994659260841701"/>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double">
        <color theme="2" tint="-0.24994659260841701"/>
      </top>
      <bottom/>
      <diagonal/>
    </border>
    <border>
      <left style="medium">
        <color indexed="64"/>
      </left>
      <right/>
      <top style="thin">
        <color theme="2" tint="-0.24994659260841701"/>
      </top>
      <bottom/>
      <diagonal/>
    </border>
    <border>
      <left style="medium">
        <color indexed="64"/>
      </left>
      <right/>
      <top/>
      <bottom style="thin">
        <color theme="2" tint="-0.24994659260841701"/>
      </bottom>
      <diagonal/>
    </border>
    <border>
      <left style="thin">
        <color theme="2" tint="-0.24994659260841701"/>
      </left>
      <right style="medium">
        <color indexed="64"/>
      </right>
      <top style="medium">
        <color indexed="64"/>
      </top>
      <bottom style="thin">
        <color theme="2" tint="-0.24994659260841701"/>
      </bottom>
      <diagonal/>
    </border>
    <border>
      <left/>
      <right/>
      <top style="medium">
        <color indexed="64"/>
      </top>
      <bottom style="double">
        <color theme="2" tint="-0.24994659260841701"/>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style="double">
        <color theme="2" tint="-0.24994659260841701"/>
      </top>
      <bottom style="medium">
        <color theme="2" tint="-0.24994659260841701"/>
      </bottom>
      <diagonal/>
    </border>
    <border>
      <left/>
      <right style="thin">
        <color theme="2" tint="-0.24994659260841701"/>
      </right>
      <top style="medium">
        <color indexed="64"/>
      </top>
      <bottom style="thin">
        <color theme="2" tint="-0.24994659260841701"/>
      </bottom>
      <diagonal/>
    </border>
    <border>
      <left/>
      <right style="thin">
        <color theme="2" tint="-0.24994659260841701"/>
      </right>
      <top style="thin">
        <color indexed="64"/>
      </top>
      <bottom style="thin">
        <color theme="2" tint="-0.24994659260841701"/>
      </bottom>
      <diagonal/>
    </border>
    <border>
      <left/>
      <right style="thin">
        <color theme="2" tint="-0.24994659260841701"/>
      </right>
      <top/>
      <bottom/>
      <diagonal/>
    </border>
    <border>
      <left style="medium">
        <color indexed="64"/>
      </left>
      <right style="thin">
        <color theme="2" tint="-0.24994659260841701"/>
      </right>
      <top/>
      <bottom style="thin">
        <color indexed="64"/>
      </bottom>
      <diagonal/>
    </border>
    <border>
      <left style="thin">
        <color theme="2" tint="-0.24994659260841701"/>
      </left>
      <right style="thin">
        <color theme="2" tint="-0.24994659260841701"/>
      </right>
      <top/>
      <bottom style="thin">
        <color indexed="64"/>
      </bottom>
      <diagonal/>
    </border>
    <border>
      <left style="thin">
        <color indexed="64"/>
      </left>
      <right style="thin">
        <color theme="2" tint="-0.24994659260841701"/>
      </right>
      <top style="thin">
        <color indexed="64"/>
      </top>
      <bottom style="thin">
        <color indexed="64"/>
      </bottom>
      <diagonal/>
    </border>
    <border>
      <left style="thin">
        <color theme="2" tint="-0.24994659260841701"/>
      </left>
      <right style="thin">
        <color indexed="64"/>
      </right>
      <top style="thin">
        <color indexed="64"/>
      </top>
      <bottom style="thin">
        <color indexed="64"/>
      </bottom>
      <diagonal/>
    </border>
  </borders>
  <cellStyleXfs count="9">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17" fillId="0" borderId="0" applyNumberFormat="0" applyFill="0" applyBorder="0" applyAlignment="0" applyProtection="0"/>
    <xf numFmtId="0" fontId="12" fillId="0" borderId="0"/>
    <xf numFmtId="43" fontId="12" fillId="0" borderId="0" applyFont="0" applyFill="0" applyBorder="0" applyAlignment="0" applyProtection="0"/>
    <xf numFmtId="44" fontId="12" fillId="0" borderId="0" applyFont="0" applyFill="0" applyBorder="0" applyAlignment="0" applyProtection="0"/>
    <xf numFmtId="9" fontId="12" fillId="0" borderId="0" applyFont="0" applyFill="0" applyBorder="0" applyAlignment="0" applyProtection="0"/>
  </cellStyleXfs>
  <cellXfs count="708">
    <xf numFmtId="0" fontId="0" fillId="0" borderId="0" xfId="0"/>
    <xf numFmtId="0" fontId="1" fillId="2" borderId="0" xfId="0" applyFont="1" applyFill="1"/>
    <xf numFmtId="0" fontId="7" fillId="2" borderId="0" xfId="0" applyFont="1" applyFill="1"/>
    <xf numFmtId="0" fontId="1" fillId="2" borderId="0" xfId="0" applyFont="1" applyFill="1" applyBorder="1"/>
    <xf numFmtId="0" fontId="7" fillId="2" borderId="0" xfId="0" applyFont="1" applyFill="1" applyBorder="1" applyAlignment="1">
      <alignment horizontal="left" wrapText="1"/>
    </xf>
    <xf numFmtId="165" fontId="8" fillId="0" borderId="2" xfId="1" applyNumberFormat="1" applyFont="1" applyFill="1" applyBorder="1" applyAlignment="1">
      <alignment horizontal="center"/>
    </xf>
    <xf numFmtId="10" fontId="8" fillId="2" borderId="10" xfId="3" applyNumberFormat="1" applyFont="1" applyFill="1" applyBorder="1" applyAlignment="1">
      <alignment horizontal="center"/>
    </xf>
    <xf numFmtId="10" fontId="8" fillId="0" borderId="10" xfId="3" applyNumberFormat="1" applyFont="1" applyFill="1" applyBorder="1" applyAlignment="1">
      <alignment horizontal="center"/>
    </xf>
    <xf numFmtId="0" fontId="7" fillId="2" borderId="0" xfId="0" applyFont="1" applyFill="1" applyBorder="1"/>
    <xf numFmtId="0" fontId="1" fillId="2" borderId="0" xfId="5" applyFont="1" applyFill="1"/>
    <xf numFmtId="0" fontId="23" fillId="2" borderId="0" xfId="5" applyFont="1" applyFill="1"/>
    <xf numFmtId="0" fontId="7" fillId="2" borderId="0" xfId="5" applyFont="1" applyFill="1"/>
    <xf numFmtId="0" fontId="3" fillId="2" borderId="0" xfId="5" applyFont="1" applyFill="1"/>
    <xf numFmtId="0" fontId="4" fillId="2" borderId="0" xfId="5" applyFont="1" applyFill="1"/>
    <xf numFmtId="0" fontId="8" fillId="2" borderId="15" xfId="5" applyFont="1" applyFill="1" applyBorder="1"/>
    <xf numFmtId="0" fontId="8" fillId="2" borderId="0" xfId="5" applyFont="1" applyFill="1" applyBorder="1"/>
    <xf numFmtId="0" fontId="8" fillId="2" borderId="16" xfId="5" applyFont="1" applyFill="1" applyBorder="1" applyAlignment="1">
      <alignment vertical="center"/>
    </xf>
    <xf numFmtId="0" fontId="8" fillId="2" borderId="0" xfId="5" applyFont="1" applyFill="1"/>
    <xf numFmtId="0" fontId="7" fillId="2" borderId="15" xfId="5" applyFont="1" applyFill="1" applyBorder="1"/>
    <xf numFmtId="0" fontId="7" fillId="2" borderId="0" xfId="5" applyFont="1" applyFill="1" applyBorder="1"/>
    <xf numFmtId="0" fontId="7" fillId="2" borderId="16" xfId="5" applyFont="1" applyFill="1" applyBorder="1"/>
    <xf numFmtId="0" fontId="18" fillId="2" borderId="16" xfId="5" applyFont="1" applyFill="1" applyBorder="1" applyAlignment="1">
      <alignment vertical="top"/>
    </xf>
    <xf numFmtId="165" fontId="8" fillId="2" borderId="18" xfId="6" applyNumberFormat="1" applyFont="1" applyFill="1" applyBorder="1"/>
    <xf numFmtId="165" fontId="7" fillId="2" borderId="2" xfId="6" applyNumberFormat="1" applyFont="1" applyFill="1" applyBorder="1"/>
    <xf numFmtId="0" fontId="8" fillId="2" borderId="9" xfId="5" applyFont="1" applyFill="1" applyBorder="1" applyAlignment="1">
      <alignment horizontal="center"/>
    </xf>
    <xf numFmtId="0" fontId="2" fillId="2" borderId="15" xfId="5" applyFont="1" applyFill="1" applyBorder="1" applyAlignment="1"/>
    <xf numFmtId="0" fontId="2" fillId="2" borderId="0" xfId="5" applyFont="1" applyFill="1" applyBorder="1" applyAlignment="1"/>
    <xf numFmtId="0" fontId="2" fillId="2" borderId="16" xfId="5" applyFont="1" applyFill="1" applyBorder="1" applyAlignment="1"/>
    <xf numFmtId="44" fontId="8" fillId="2" borderId="24" xfId="7" applyFont="1" applyFill="1" applyBorder="1"/>
    <xf numFmtId="44" fontId="8" fillId="2" borderId="1" xfId="7" applyFont="1" applyFill="1" applyBorder="1"/>
    <xf numFmtId="44" fontId="8" fillId="2" borderId="20" xfId="7" applyFont="1" applyFill="1" applyBorder="1" applyAlignment="1">
      <alignment horizontal="center"/>
    </xf>
    <xf numFmtId="44" fontId="7" fillId="2" borderId="2" xfId="7" applyFont="1" applyFill="1" applyBorder="1"/>
    <xf numFmtId="44" fontId="7" fillId="2" borderId="2" xfId="7" applyFont="1" applyFill="1" applyBorder="1" applyProtection="1">
      <protection locked="0"/>
    </xf>
    <xf numFmtId="44" fontId="7" fillId="2" borderId="20" xfId="7" applyFont="1" applyFill="1" applyBorder="1" applyAlignment="1"/>
    <xf numFmtId="44" fontId="7" fillId="2" borderId="2" xfId="7" applyFont="1" applyFill="1" applyBorder="1" applyAlignment="1"/>
    <xf numFmtId="44" fontId="7" fillId="2" borderId="2" xfId="7" applyFont="1" applyFill="1" applyBorder="1" applyAlignment="1" applyProtection="1">
      <protection locked="0"/>
    </xf>
    <xf numFmtId="44" fontId="7" fillId="2" borderId="11" xfId="7" applyFont="1" applyFill="1" applyBorder="1"/>
    <xf numFmtId="10" fontId="8" fillId="2" borderId="25" xfId="8" applyNumberFormat="1" applyFont="1" applyFill="1" applyBorder="1" applyAlignment="1">
      <alignment horizontal="center"/>
    </xf>
    <xf numFmtId="10" fontId="8" fillId="2" borderId="10" xfId="8" applyNumberFormat="1" applyFont="1" applyFill="1" applyBorder="1" applyAlignment="1">
      <alignment horizontal="center"/>
    </xf>
    <xf numFmtId="165" fontId="8" fillId="2" borderId="2" xfId="6" applyNumberFormat="1" applyFont="1" applyFill="1" applyBorder="1" applyAlignment="1">
      <alignment horizontal="center"/>
    </xf>
    <xf numFmtId="0" fontId="8" fillId="2" borderId="20" xfId="5" applyFont="1" applyFill="1" applyBorder="1" applyAlignment="1">
      <alignment horizontal="center"/>
    </xf>
    <xf numFmtId="0" fontId="5" fillId="2" borderId="0" xfId="5" applyFont="1" applyFill="1" applyAlignment="1">
      <alignment horizontal="center" vertical="center"/>
    </xf>
    <xf numFmtId="0" fontId="1" fillId="2" borderId="15" xfId="5" applyFont="1" applyFill="1" applyBorder="1"/>
    <xf numFmtId="0" fontId="1" fillId="2" borderId="0" xfId="5" applyFont="1" applyFill="1" applyBorder="1"/>
    <xf numFmtId="0" fontId="8" fillId="2" borderId="0" xfId="5" applyFont="1" applyFill="1" applyAlignment="1">
      <alignment vertical="top"/>
    </xf>
    <xf numFmtId="165" fontId="7" fillId="2" borderId="9" xfId="6" applyNumberFormat="1" applyFont="1" applyFill="1" applyBorder="1"/>
    <xf numFmtId="165" fontId="7" fillId="2" borderId="2" xfId="6" applyNumberFormat="1" applyFont="1" applyFill="1" applyBorder="1" applyAlignment="1">
      <alignment vertical="center"/>
    </xf>
    <xf numFmtId="0" fontId="5" fillId="2" borderId="0" xfId="5" applyFont="1" applyFill="1"/>
    <xf numFmtId="0" fontId="2" fillId="2" borderId="16" xfId="5" applyFont="1" applyFill="1" applyBorder="1"/>
    <xf numFmtId="0" fontId="7" fillId="2" borderId="15" xfId="5" applyFont="1" applyFill="1" applyBorder="1" applyAlignment="1">
      <alignment horizontal="left" wrapText="1"/>
    </xf>
    <xf numFmtId="0" fontId="7" fillId="2" borderId="0" xfId="5" applyFont="1" applyFill="1" applyBorder="1" applyAlignment="1">
      <alignment horizontal="left" wrapText="1"/>
    </xf>
    <xf numFmtId="0" fontId="7" fillId="2" borderId="16" xfId="5" applyFont="1" applyFill="1" applyBorder="1" applyAlignment="1">
      <alignment horizontal="left" wrapText="1"/>
    </xf>
    <xf numFmtId="0" fontId="24" fillId="2" borderId="0" xfId="5" applyFont="1" applyFill="1"/>
    <xf numFmtId="0" fontId="2" fillId="2" borderId="16" xfId="5" applyFont="1" applyFill="1" applyBorder="1" applyAlignment="1">
      <alignment horizontal="left" vertical="center"/>
    </xf>
    <xf numFmtId="0" fontId="24" fillId="2" borderId="0" xfId="5" applyFont="1" applyFill="1" applyAlignment="1">
      <alignment vertical="top"/>
    </xf>
    <xf numFmtId="0" fontId="1" fillId="2" borderId="16" xfId="5" applyFont="1" applyFill="1" applyBorder="1"/>
    <xf numFmtId="0" fontId="1" fillId="2" borderId="29" xfId="5" applyFont="1" applyFill="1" applyBorder="1" applyAlignment="1">
      <alignment vertical="center" wrapText="1"/>
    </xf>
    <xf numFmtId="0" fontId="7" fillId="2" borderId="36" xfId="5" applyFont="1" applyFill="1" applyBorder="1"/>
    <xf numFmtId="0" fontId="7" fillId="2" borderId="37" xfId="5" applyFont="1" applyFill="1" applyBorder="1"/>
    <xf numFmtId="0" fontId="2" fillId="2" borderId="38" xfId="5" applyFont="1" applyFill="1" applyBorder="1"/>
    <xf numFmtId="0" fontId="1" fillId="2" borderId="0" xfId="5" applyFont="1" applyFill="1" applyAlignment="1">
      <alignment horizontal="center"/>
    </xf>
    <xf numFmtId="0" fontId="7" fillId="2" borderId="0" xfId="5" applyFont="1" applyFill="1" applyAlignment="1">
      <alignment horizontal="right" vertical="top"/>
    </xf>
    <xf numFmtId="0" fontId="7" fillId="2" borderId="15" xfId="5" applyFont="1" applyFill="1" applyBorder="1" applyAlignment="1">
      <alignment horizontal="left" vertical="top" wrapText="1"/>
    </xf>
    <xf numFmtId="0" fontId="7" fillId="2" borderId="0" xfId="5" applyFont="1" applyFill="1" applyBorder="1" applyAlignment="1">
      <alignment horizontal="left" vertical="top" wrapText="1"/>
    </xf>
    <xf numFmtId="0" fontId="7" fillId="2" borderId="16" xfId="5" applyFont="1" applyFill="1" applyBorder="1" applyAlignment="1">
      <alignment horizontal="left" vertical="top" wrapText="1"/>
    </xf>
    <xf numFmtId="0" fontId="8" fillId="2" borderId="16" xfId="5" applyFont="1" applyFill="1" applyBorder="1"/>
    <xf numFmtId="0" fontId="5" fillId="2" borderId="0" xfId="5" applyFont="1" applyFill="1" applyAlignment="1">
      <alignment vertical="center"/>
    </xf>
    <xf numFmtId="0" fontId="7" fillId="2" borderId="15" xfId="5" applyFont="1" applyFill="1" applyBorder="1" applyAlignment="1">
      <alignment wrapText="1"/>
    </xf>
    <xf numFmtId="0" fontId="8" fillId="2" borderId="15" xfId="5" applyFont="1" applyFill="1" applyBorder="1" applyAlignment="1"/>
    <xf numFmtId="0" fontId="8" fillId="2" borderId="0" xfId="5" applyFont="1" applyFill="1" applyBorder="1" applyAlignment="1"/>
    <xf numFmtId="0" fontId="8" fillId="2" borderId="16" xfId="5" applyFont="1" applyFill="1" applyBorder="1" applyAlignment="1"/>
    <xf numFmtId="165" fontId="7" fillId="2" borderId="15" xfId="6" applyNumberFormat="1" applyFont="1" applyFill="1" applyBorder="1" applyAlignment="1">
      <alignment horizontal="center" vertical="center"/>
    </xf>
    <xf numFmtId="165" fontId="7" fillId="2" borderId="0" xfId="6" applyNumberFormat="1" applyFont="1" applyFill="1" applyBorder="1" applyAlignment="1">
      <alignment horizontal="center" vertical="center"/>
    </xf>
    <xf numFmtId="165" fontId="7" fillId="2" borderId="16" xfId="6" applyNumberFormat="1" applyFont="1" applyFill="1" applyBorder="1" applyAlignment="1">
      <alignment horizontal="center" vertical="center"/>
    </xf>
    <xf numFmtId="0" fontId="8" fillId="2" borderId="42" xfId="5" applyFont="1" applyFill="1" applyBorder="1"/>
    <xf numFmtId="0" fontId="4" fillId="2" borderId="0" xfId="5" applyFont="1" applyFill="1" applyBorder="1"/>
    <xf numFmtId="0" fontId="8" fillId="2" borderId="43" xfId="5" applyFont="1" applyFill="1" applyBorder="1"/>
    <xf numFmtId="165" fontId="7" fillId="2" borderId="0" xfId="6" applyNumberFormat="1" applyFont="1" applyFill="1" applyBorder="1" applyAlignment="1">
      <alignment horizontal="left" vertical="center" wrapText="1"/>
    </xf>
    <xf numFmtId="168" fontId="1" fillId="2" borderId="0" xfId="5" applyNumberFormat="1" applyFont="1" applyFill="1"/>
    <xf numFmtId="0" fontId="8" fillId="2" borderId="0" xfId="5" applyFont="1" applyFill="1" applyBorder="1" applyAlignment="1">
      <alignment vertical="center" wrapText="1"/>
    </xf>
    <xf numFmtId="0" fontId="8" fillId="2" borderId="3" xfId="5" applyFont="1" applyFill="1" applyBorder="1" applyAlignment="1">
      <alignment vertical="center" wrapText="1"/>
    </xf>
    <xf numFmtId="0" fontId="3" fillId="2" borderId="0" xfId="5" applyFont="1" applyFill="1" applyBorder="1"/>
    <xf numFmtId="14" fontId="7" fillId="2" borderId="49" xfId="5" applyNumberFormat="1" applyFont="1" applyFill="1" applyBorder="1" applyAlignment="1"/>
    <xf numFmtId="165" fontId="8" fillId="0" borderId="2" xfId="6" applyNumberFormat="1" applyFont="1" applyFill="1" applyBorder="1" applyAlignment="1">
      <alignment horizontal="center"/>
    </xf>
    <xf numFmtId="10" fontId="8" fillId="0" borderId="10" xfId="8" applyNumberFormat="1" applyFont="1" applyFill="1" applyBorder="1" applyAlignment="1">
      <alignment horizontal="center"/>
    </xf>
    <xf numFmtId="0" fontId="3" fillId="0" borderId="0" xfId="5" applyFont="1" applyFill="1"/>
    <xf numFmtId="0" fontId="1" fillId="0" borderId="0" xfId="5" applyFont="1" applyFill="1"/>
    <xf numFmtId="0" fontId="1" fillId="0" borderId="0" xfId="5" applyFont="1" applyFill="1" applyAlignment="1">
      <alignment horizontal="center"/>
    </xf>
    <xf numFmtId="168" fontId="1" fillId="0" borderId="0" xfId="5" applyNumberFormat="1" applyFont="1" applyFill="1"/>
    <xf numFmtId="0" fontId="7" fillId="0" borderId="0" xfId="0" applyFont="1" applyFill="1"/>
    <xf numFmtId="0" fontId="3" fillId="0" borderId="0" xfId="5" applyFont="1" applyFill="1" applyBorder="1"/>
    <xf numFmtId="0" fontId="1" fillId="0" borderId="0" xfId="5" applyFont="1" applyFill="1" applyBorder="1"/>
    <xf numFmtId="0" fontId="5" fillId="0" borderId="0" xfId="5" applyFont="1" applyFill="1"/>
    <xf numFmtId="0" fontId="8" fillId="0" borderId="3" xfId="5" applyFont="1" applyFill="1" applyBorder="1" applyAlignment="1">
      <alignment vertical="center" wrapText="1"/>
    </xf>
    <xf numFmtId="0" fontId="8" fillId="0" borderId="0" xfId="5" applyFont="1" applyFill="1" applyBorder="1" applyAlignment="1">
      <alignment vertical="center" wrapText="1"/>
    </xf>
    <xf numFmtId="0" fontId="7" fillId="0" borderId="0" xfId="5" applyFont="1" applyFill="1"/>
    <xf numFmtId="0" fontId="24" fillId="0" borderId="0" xfId="5" applyFont="1" applyFill="1" applyAlignment="1">
      <alignment vertical="top"/>
    </xf>
    <xf numFmtId="0" fontId="5" fillId="0" borderId="0" xfId="5" applyFont="1" applyFill="1" applyAlignment="1">
      <alignment horizontal="center" vertical="center"/>
    </xf>
    <xf numFmtId="0" fontId="4" fillId="0" borderId="0" xfId="5" applyFont="1" applyFill="1"/>
    <xf numFmtId="0" fontId="8" fillId="0" borderId="0" xfId="5" applyFont="1" applyFill="1"/>
    <xf numFmtId="0" fontId="1" fillId="0" borderId="0" xfId="0" applyFont="1" applyFill="1"/>
    <xf numFmtId="0" fontId="8" fillId="0" borderId="0" xfId="5" applyFont="1" applyFill="1" applyAlignment="1">
      <alignment vertical="top"/>
    </xf>
    <xf numFmtId="0" fontId="7" fillId="0" borderId="0" xfId="0" applyFont="1" applyFill="1" applyBorder="1" applyAlignment="1">
      <alignment horizontal="left" vertical="top" wrapText="1"/>
    </xf>
    <xf numFmtId="0" fontId="1" fillId="0" borderId="29" xfId="5" applyFont="1" applyFill="1" applyBorder="1" applyAlignment="1">
      <alignment vertical="center" wrapText="1"/>
    </xf>
    <xf numFmtId="0" fontId="7" fillId="0" borderId="0" xfId="5" applyFont="1" applyFill="1" applyAlignment="1">
      <alignment horizontal="right" vertical="top"/>
    </xf>
    <xf numFmtId="0" fontId="7" fillId="0" borderId="0" xfId="0" applyFont="1" applyFill="1" applyBorder="1" applyAlignment="1">
      <alignment horizontal="left" wrapText="1"/>
    </xf>
    <xf numFmtId="0" fontId="24" fillId="0" borderId="0" xfId="5" applyFont="1" applyFill="1"/>
    <xf numFmtId="0" fontId="2" fillId="0" borderId="0" xfId="0" applyFont="1" applyFill="1" applyBorder="1" applyAlignment="1"/>
    <xf numFmtId="165" fontId="7" fillId="0" borderId="2" xfId="6" applyNumberFormat="1" applyFont="1" applyFill="1" applyBorder="1"/>
    <xf numFmtId="165" fontId="7" fillId="0" borderId="2" xfId="6" applyNumberFormat="1" applyFont="1" applyFill="1" applyBorder="1" applyAlignment="1">
      <alignment vertical="center"/>
    </xf>
    <xf numFmtId="165" fontId="7" fillId="0" borderId="6" xfId="6" applyNumberFormat="1" applyFont="1" applyFill="1" applyBorder="1" applyAlignment="1"/>
    <xf numFmtId="165" fontId="7" fillId="0" borderId="7" xfId="6" applyNumberFormat="1" applyFont="1" applyFill="1" applyBorder="1" applyAlignment="1"/>
    <xf numFmtId="44" fontId="7" fillId="0" borderId="2" xfId="7" applyFont="1" applyFill="1" applyBorder="1" applyProtection="1">
      <protection locked="0"/>
    </xf>
    <xf numFmtId="0" fontId="8" fillId="0" borderId="9" xfId="0" applyFont="1" applyFill="1" applyBorder="1" applyAlignment="1">
      <alignment horizontal="center"/>
    </xf>
    <xf numFmtId="44" fontId="8" fillId="0" borderId="1" xfId="7" applyFont="1" applyFill="1" applyBorder="1"/>
    <xf numFmtId="0" fontId="7" fillId="0" borderId="0" xfId="0" applyFont="1" applyFill="1" applyBorder="1"/>
    <xf numFmtId="0" fontId="8" fillId="0" borderId="0" xfId="0" applyFont="1" applyFill="1"/>
    <xf numFmtId="0" fontId="10" fillId="0" borderId="0" xfId="0" applyFont="1" applyFill="1"/>
    <xf numFmtId="0" fontId="23" fillId="0" borderId="0" xfId="0" applyFont="1" applyFill="1"/>
    <xf numFmtId="0" fontId="3" fillId="0" borderId="0" xfId="0" applyFont="1" applyFill="1"/>
    <xf numFmtId="0" fontId="0" fillId="0" borderId="0" xfId="0" applyFill="1"/>
    <xf numFmtId="0" fontId="3" fillId="0" borderId="0" xfId="0" applyFont="1" applyFill="1" applyBorder="1"/>
    <xf numFmtId="165" fontId="7" fillId="0" borderId="0" xfId="1" applyNumberFormat="1" applyFont="1" applyFill="1" applyBorder="1" applyAlignment="1">
      <alignment horizontal="left" vertical="center" wrapText="1"/>
    </xf>
    <xf numFmtId="0" fontId="1" fillId="0" borderId="0" xfId="0" applyFont="1" applyFill="1" applyBorder="1"/>
    <xf numFmtId="0" fontId="15" fillId="0" borderId="0" xfId="0" applyFont="1" applyFill="1"/>
    <xf numFmtId="0" fontId="8" fillId="0" borderId="3" xfId="0" applyFont="1" applyFill="1" applyBorder="1" applyAlignment="1">
      <alignment vertical="center" wrapText="1"/>
    </xf>
    <xf numFmtId="0" fontId="24" fillId="0" borderId="0" xfId="0" applyFont="1" applyFill="1" applyAlignment="1">
      <alignment vertical="top"/>
    </xf>
    <xf numFmtId="165" fontId="7" fillId="0" borderId="0" xfId="1" applyNumberFormat="1" applyFont="1" applyFill="1" applyBorder="1" applyAlignment="1">
      <alignment horizontal="center" vertical="center"/>
    </xf>
    <xf numFmtId="0" fontId="8" fillId="0" borderId="0" xfId="0" applyFont="1" applyFill="1" applyAlignment="1">
      <alignment vertical="top"/>
    </xf>
    <xf numFmtId="0" fontId="4" fillId="0" borderId="0" xfId="0" applyFont="1" applyFill="1"/>
    <xf numFmtId="0" fontId="7" fillId="0" borderId="0" xfId="0" applyFont="1" applyFill="1" applyAlignment="1">
      <alignment horizontal="right" vertical="top"/>
    </xf>
    <xf numFmtId="0" fontId="24" fillId="0" borderId="0" xfId="0" applyFont="1" applyFill="1"/>
    <xf numFmtId="165" fontId="7" fillId="0" borderId="2" xfId="1" applyNumberFormat="1" applyFont="1" applyFill="1" applyBorder="1"/>
    <xf numFmtId="165" fontId="7" fillId="0" borderId="2" xfId="1" applyNumberFormat="1" applyFont="1" applyFill="1" applyBorder="1" applyAlignment="1">
      <alignment vertical="center"/>
    </xf>
    <xf numFmtId="165" fontId="7" fillId="0" borderId="6" xfId="1" applyNumberFormat="1" applyFont="1" applyFill="1" applyBorder="1" applyAlignment="1"/>
    <xf numFmtId="165" fontId="7" fillId="0" borderId="7" xfId="1" applyNumberFormat="1" applyFont="1" applyFill="1" applyBorder="1" applyAlignment="1"/>
    <xf numFmtId="44" fontId="7" fillId="0" borderId="2" xfId="2" applyFont="1" applyFill="1" applyBorder="1" applyProtection="1">
      <protection locked="0"/>
    </xf>
    <xf numFmtId="165" fontId="8" fillId="0" borderId="1" xfId="1" applyNumberFormat="1" applyFont="1" applyFill="1" applyBorder="1"/>
    <xf numFmtId="44" fontId="7" fillId="0" borderId="11" xfId="2" applyFont="1" applyFill="1" applyBorder="1"/>
    <xf numFmtId="44" fontId="7" fillId="0" borderId="2" xfId="2" applyFont="1" applyFill="1" applyBorder="1"/>
    <xf numFmtId="44" fontId="7" fillId="0" borderId="2" xfId="2" applyFont="1" applyFill="1" applyBorder="1" applyAlignment="1" applyProtection="1">
      <protection locked="0"/>
    </xf>
    <xf numFmtId="44" fontId="7" fillId="0" borderId="2" xfId="2" applyFont="1" applyFill="1" applyBorder="1" applyAlignment="1"/>
    <xf numFmtId="44" fontId="8" fillId="0" borderId="1" xfId="2" applyFont="1" applyFill="1" applyBorder="1"/>
    <xf numFmtId="44" fontId="7" fillId="0" borderId="2" xfId="2" applyFont="1" applyFill="1" applyBorder="1" applyAlignment="1" applyProtection="1">
      <alignment vertical="center"/>
      <protection locked="0"/>
    </xf>
    <xf numFmtId="166" fontId="7" fillId="0" borderId="2" xfId="2" applyNumberFormat="1" applyFont="1" applyFill="1" applyBorder="1" applyProtection="1">
      <protection locked="0"/>
    </xf>
    <xf numFmtId="166" fontId="8" fillId="0" borderId="1" xfId="2" applyNumberFormat="1" applyFont="1" applyFill="1" applyBorder="1"/>
    <xf numFmtId="165" fontId="7" fillId="4" borderId="0" xfId="1" applyNumberFormat="1" applyFont="1" applyFill="1" applyBorder="1" applyAlignment="1">
      <alignment horizontal="left" vertical="center" wrapText="1"/>
    </xf>
    <xf numFmtId="0" fontId="7" fillId="0" borderId="9" xfId="0" applyFont="1" applyFill="1" applyBorder="1" applyAlignment="1">
      <alignment horizontal="left"/>
    </xf>
    <xf numFmtId="0" fontId="7" fillId="4" borderId="0" xfId="0" applyFont="1" applyFill="1" applyBorder="1"/>
    <xf numFmtId="0" fontId="14" fillId="0" borderId="0" xfId="0" applyFont="1" applyFill="1" applyBorder="1"/>
    <xf numFmtId="0" fontId="8" fillId="0" borderId="0" xfId="0" applyFont="1" applyFill="1" applyBorder="1" applyAlignment="1"/>
    <xf numFmtId="0" fontId="8" fillId="0" borderId="0" xfId="0" applyFont="1" applyFill="1" applyBorder="1"/>
    <xf numFmtId="166" fontId="7" fillId="0" borderId="2" xfId="1" applyNumberFormat="1" applyFont="1" applyFill="1" applyBorder="1"/>
    <xf numFmtId="0" fontId="7" fillId="0" borderId="40" xfId="0" applyFont="1" applyFill="1" applyBorder="1" applyAlignment="1">
      <alignment horizontal="left"/>
    </xf>
    <xf numFmtId="166" fontId="7" fillId="0" borderId="2" xfId="7" applyNumberFormat="1" applyFont="1" applyFill="1" applyBorder="1" applyProtection="1">
      <protection locked="0"/>
    </xf>
    <xf numFmtId="166" fontId="7" fillId="0" borderId="2" xfId="6" applyNumberFormat="1" applyFont="1" applyFill="1" applyBorder="1"/>
    <xf numFmtId="166" fontId="8" fillId="0" borderId="1" xfId="6" applyNumberFormat="1" applyFont="1" applyFill="1" applyBorder="1"/>
    <xf numFmtId="166" fontId="7" fillId="2" borderId="2" xfId="6" applyNumberFormat="1" applyFont="1" applyFill="1" applyBorder="1"/>
    <xf numFmtId="166" fontId="2" fillId="2" borderId="0" xfId="5" applyNumberFormat="1" applyFont="1" applyFill="1" applyBorder="1" applyAlignment="1"/>
    <xf numFmtId="166" fontId="2" fillId="2" borderId="15" xfId="5" applyNumberFormat="1" applyFont="1" applyFill="1" applyBorder="1" applyAlignment="1"/>
    <xf numFmtId="166" fontId="8" fillId="2" borderId="9" xfId="5" applyNumberFormat="1" applyFont="1" applyFill="1" applyBorder="1" applyAlignment="1">
      <alignment horizontal="center"/>
    </xf>
    <xf numFmtId="0" fontId="7" fillId="2" borderId="40" xfId="5" applyFont="1" applyFill="1" applyBorder="1" applyAlignment="1">
      <alignment horizontal="left"/>
    </xf>
    <xf numFmtId="0" fontId="7" fillId="5" borderId="0" xfId="0" applyFont="1" applyFill="1" applyBorder="1"/>
    <xf numFmtId="165" fontId="7" fillId="5" borderId="0" xfId="6" applyNumberFormat="1" applyFont="1" applyFill="1" applyBorder="1" applyAlignment="1">
      <alignment horizontal="left" vertical="center" wrapText="1"/>
    </xf>
    <xf numFmtId="0" fontId="7" fillId="6" borderId="0" xfId="5" applyFont="1" applyFill="1" applyBorder="1"/>
    <xf numFmtId="165" fontId="7" fillId="6" borderId="0" xfId="6" applyNumberFormat="1" applyFont="1" applyFill="1" applyBorder="1" applyAlignment="1">
      <alignment horizontal="left" vertical="center" wrapText="1"/>
    </xf>
    <xf numFmtId="0" fontId="25" fillId="2" borderId="60" xfId="5" applyFont="1" applyFill="1" applyBorder="1" applyAlignment="1" applyProtection="1">
      <alignment horizontal="center" vertical="center" wrapText="1"/>
      <protection locked="0"/>
    </xf>
    <xf numFmtId="0" fontId="25" fillId="2" borderId="57" xfId="5" applyFont="1" applyFill="1" applyBorder="1" applyAlignment="1" applyProtection="1">
      <alignment horizontal="center" vertical="center" wrapText="1"/>
      <protection locked="0"/>
    </xf>
    <xf numFmtId="164" fontId="25" fillId="2" borderId="55" xfId="5" applyNumberFormat="1" applyFont="1" applyFill="1" applyBorder="1" applyAlignment="1" applyProtection="1">
      <alignment horizontal="center" vertical="center" wrapText="1"/>
      <protection locked="0"/>
    </xf>
    <xf numFmtId="0" fontId="7" fillId="7" borderId="0" xfId="0" applyFont="1" applyFill="1" applyBorder="1"/>
    <xf numFmtId="165" fontId="7" fillId="7" borderId="0" xfId="6" applyNumberFormat="1" applyFont="1" applyFill="1" applyBorder="1" applyAlignment="1">
      <alignment horizontal="left" vertical="center" wrapText="1"/>
    </xf>
    <xf numFmtId="165" fontId="7" fillId="0" borderId="2" xfId="1" applyNumberFormat="1" applyFont="1" applyFill="1" applyBorder="1" applyProtection="1">
      <protection locked="0"/>
    </xf>
    <xf numFmtId="165" fontId="8" fillId="4" borderId="2" xfId="1" applyNumberFormat="1" applyFont="1" applyFill="1" applyBorder="1" applyAlignment="1">
      <alignment horizontal="center"/>
    </xf>
    <xf numFmtId="165" fontId="7" fillId="4" borderId="2" xfId="1" applyNumberFormat="1" applyFont="1" applyFill="1" applyBorder="1"/>
    <xf numFmtId="165" fontId="7" fillId="4" borderId="2" xfId="1" applyNumberFormat="1" applyFont="1" applyFill="1" applyBorder="1" applyAlignment="1">
      <alignment vertical="center"/>
    </xf>
    <xf numFmtId="165" fontId="7" fillId="4" borderId="6" xfId="1" applyNumberFormat="1" applyFont="1" applyFill="1" applyBorder="1" applyAlignment="1"/>
    <xf numFmtId="44" fontId="7" fillId="4" borderId="2" xfId="2" applyFont="1" applyFill="1" applyBorder="1" applyProtection="1">
      <protection locked="0"/>
    </xf>
    <xf numFmtId="166" fontId="7" fillId="4" borderId="2" xfId="2" applyNumberFormat="1" applyFont="1" applyFill="1" applyBorder="1" applyProtection="1">
      <protection locked="0"/>
    </xf>
    <xf numFmtId="0" fontId="26" fillId="8" borderId="44" xfId="5" applyFont="1" applyFill="1" applyBorder="1" applyAlignment="1"/>
    <xf numFmtId="165" fontId="8" fillId="2" borderId="20" xfId="6" applyNumberFormat="1" applyFont="1" applyFill="1" applyBorder="1" applyAlignment="1">
      <alignment horizontal="center"/>
    </xf>
    <xf numFmtId="166" fontId="7" fillId="2" borderId="28" xfId="6" applyNumberFormat="1" applyFont="1" applyFill="1" applyBorder="1" applyAlignment="1"/>
    <xf numFmtId="166" fontId="8" fillId="2" borderId="20" xfId="6" applyNumberFormat="1" applyFont="1" applyFill="1" applyBorder="1" applyAlignment="1">
      <alignment horizontal="center"/>
    </xf>
    <xf numFmtId="165" fontId="8" fillId="2" borderId="23" xfId="6" applyNumberFormat="1" applyFont="1" applyFill="1" applyBorder="1" applyAlignment="1">
      <alignment horizontal="center"/>
    </xf>
    <xf numFmtId="165" fontId="8" fillId="2" borderId="17" xfId="6" applyNumberFormat="1" applyFont="1" applyFill="1" applyBorder="1"/>
    <xf numFmtId="166" fontId="8" fillId="2" borderId="23" xfId="5" applyNumberFormat="1" applyFont="1" applyFill="1" applyBorder="1" applyAlignment="1">
      <alignment horizontal="center"/>
    </xf>
    <xf numFmtId="0" fontId="8" fillId="4" borderId="2" xfId="5" applyFont="1" applyFill="1" applyBorder="1" applyAlignment="1">
      <alignment horizontal="center"/>
    </xf>
    <xf numFmtId="0" fontId="22" fillId="2" borderId="16" xfId="5" applyFont="1" applyFill="1" applyBorder="1" applyAlignment="1">
      <alignment vertical="top"/>
    </xf>
    <xf numFmtId="0" fontId="8" fillId="4" borderId="2" xfId="0" applyFont="1" applyFill="1" applyBorder="1" applyAlignment="1">
      <alignment horizontal="center"/>
    </xf>
    <xf numFmtId="165" fontId="7" fillId="4" borderId="2" xfId="6" applyNumberFormat="1" applyFont="1" applyFill="1" applyBorder="1"/>
    <xf numFmtId="165" fontId="7" fillId="4" borderId="2" xfId="6" applyNumberFormat="1" applyFont="1" applyFill="1" applyBorder="1" applyAlignment="1">
      <alignment vertical="center"/>
    </xf>
    <xf numFmtId="165" fontId="7" fillId="4" borderId="6" xfId="6" applyNumberFormat="1" applyFont="1" applyFill="1" applyBorder="1" applyAlignment="1"/>
    <xf numFmtId="44" fontId="7" fillId="4" borderId="2" xfId="7" applyFont="1" applyFill="1" applyBorder="1" applyProtection="1">
      <protection locked="0"/>
    </xf>
    <xf numFmtId="166" fontId="7" fillId="4" borderId="2" xfId="7" applyNumberFormat="1" applyFont="1" applyFill="1" applyBorder="1" applyProtection="1">
      <protection locked="0"/>
    </xf>
    <xf numFmtId="166" fontId="7" fillId="4" borderId="2" xfId="6" applyNumberFormat="1" applyFont="1" applyFill="1" applyBorder="1"/>
    <xf numFmtId="166" fontId="8" fillId="4" borderId="1" xfId="6" applyNumberFormat="1" applyFont="1" applyFill="1" applyBorder="1"/>
    <xf numFmtId="0" fontId="23" fillId="2" borderId="0" xfId="0" applyFont="1" applyFill="1"/>
    <xf numFmtId="0" fontId="14" fillId="2" borderId="0" xfId="0" applyFont="1" applyFill="1" applyBorder="1"/>
    <xf numFmtId="0" fontId="2" fillId="2" borderId="0" xfId="0" applyFont="1" applyFill="1" applyBorder="1" applyAlignment="1"/>
    <xf numFmtId="0" fontId="8" fillId="2" borderId="2" xfId="0" applyFont="1" applyFill="1" applyBorder="1" applyAlignment="1">
      <alignment horizontal="center"/>
    </xf>
    <xf numFmtId="165" fontId="7" fillId="2" borderId="2" xfId="1" applyNumberFormat="1" applyFont="1" applyFill="1" applyBorder="1"/>
    <xf numFmtId="165" fontId="7" fillId="2" borderId="2" xfId="1" applyNumberFormat="1" applyFont="1" applyFill="1" applyBorder="1" applyAlignment="1">
      <alignment vertical="center"/>
    </xf>
    <xf numFmtId="165" fontId="7" fillId="2" borderId="6" xfId="1" applyNumberFormat="1" applyFont="1" applyFill="1" applyBorder="1" applyAlignment="1"/>
    <xf numFmtId="165" fontId="7" fillId="2" borderId="7" xfId="1" applyNumberFormat="1" applyFont="1" applyFill="1" applyBorder="1" applyAlignment="1"/>
    <xf numFmtId="44" fontId="7" fillId="2" borderId="2" xfId="2" applyFont="1" applyFill="1" applyBorder="1" applyProtection="1">
      <protection locked="0"/>
    </xf>
    <xf numFmtId="165" fontId="8" fillId="2" borderId="1" xfId="1" applyNumberFormat="1" applyFont="1" applyFill="1" applyBorder="1"/>
    <xf numFmtId="165" fontId="8" fillId="2" borderId="2" xfId="1" applyNumberFormat="1" applyFont="1" applyFill="1" applyBorder="1" applyAlignment="1">
      <alignment horizontal="center"/>
    </xf>
    <xf numFmtId="44" fontId="7" fillId="2" borderId="11" xfId="2" applyFont="1" applyFill="1" applyBorder="1"/>
    <xf numFmtId="44" fontId="7" fillId="2" borderId="2" xfId="2" applyFont="1" applyFill="1" applyBorder="1"/>
    <xf numFmtId="44" fontId="7" fillId="2" borderId="2" xfId="2" applyFont="1" applyFill="1" applyBorder="1" applyAlignment="1" applyProtection="1">
      <protection locked="0"/>
    </xf>
    <xf numFmtId="44" fontId="7" fillId="2" borderId="2" xfId="2" applyFont="1" applyFill="1" applyBorder="1" applyAlignment="1"/>
    <xf numFmtId="44" fontId="8" fillId="2" borderId="1" xfId="2" applyFont="1" applyFill="1" applyBorder="1"/>
    <xf numFmtId="166" fontId="8" fillId="2" borderId="1" xfId="2" applyNumberFormat="1" applyFont="1" applyFill="1" applyBorder="1"/>
    <xf numFmtId="166" fontId="8" fillId="4" borderId="1" xfId="2" applyNumberFormat="1" applyFont="1" applyFill="1" applyBorder="1"/>
    <xf numFmtId="0" fontId="7" fillId="4" borderId="2" xfId="0" applyFont="1" applyFill="1" applyBorder="1" applyAlignment="1">
      <alignment horizontal="left"/>
    </xf>
    <xf numFmtId="0" fontId="27" fillId="5" borderId="0" xfId="0" applyFont="1" applyFill="1" applyBorder="1"/>
    <xf numFmtId="165" fontId="27" fillId="5" borderId="0" xfId="1" applyNumberFormat="1" applyFont="1" applyFill="1" applyBorder="1" applyAlignment="1">
      <alignment horizontal="left" vertical="center" wrapText="1"/>
    </xf>
    <xf numFmtId="0" fontId="7" fillId="0" borderId="54" xfId="0" applyFont="1" applyFill="1" applyBorder="1" applyAlignment="1">
      <alignment horizontal="left"/>
    </xf>
    <xf numFmtId="165" fontId="7" fillId="0" borderId="2" xfId="1" applyNumberFormat="1" applyFont="1" applyFill="1" applyBorder="1" applyAlignment="1" applyProtection="1">
      <alignment vertical="center"/>
      <protection locked="0"/>
    </xf>
    <xf numFmtId="165" fontId="7" fillId="4" borderId="2" xfId="1" applyNumberFormat="1" applyFont="1" applyFill="1" applyBorder="1" applyProtection="1">
      <protection locked="0"/>
    </xf>
    <xf numFmtId="165" fontId="7" fillId="4" borderId="2" xfId="1" applyNumberFormat="1" applyFont="1" applyFill="1" applyBorder="1" applyAlignment="1" applyProtection="1">
      <alignment vertical="center"/>
      <protection locked="0"/>
    </xf>
    <xf numFmtId="0" fontId="7" fillId="0" borderId="2" xfId="0" applyFont="1" applyFill="1" applyBorder="1" applyAlignment="1">
      <alignment horizontal="left"/>
    </xf>
    <xf numFmtId="0" fontId="8" fillId="0" borderId="2" xfId="0" applyFont="1" applyFill="1" applyBorder="1" applyAlignment="1">
      <alignment horizontal="center"/>
    </xf>
    <xf numFmtId="0" fontId="8" fillId="2" borderId="2" xfId="5" applyFont="1" applyFill="1" applyBorder="1" applyAlignment="1">
      <alignment horizontal="center"/>
    </xf>
    <xf numFmtId="0" fontId="7" fillId="2" borderId="2" xfId="5" applyFont="1" applyFill="1" applyBorder="1" applyAlignment="1">
      <alignment horizontal="left"/>
    </xf>
    <xf numFmtId="0" fontId="28" fillId="2" borderId="0" xfId="0" applyFont="1" applyFill="1" applyBorder="1" applyAlignment="1" applyProtection="1">
      <alignment horizontal="center" vertical="center" wrapText="1"/>
      <protection locked="0"/>
    </xf>
    <xf numFmtId="164" fontId="28" fillId="2" borderId="0" xfId="0" applyNumberFormat="1" applyFont="1" applyFill="1" applyBorder="1" applyAlignment="1" applyProtection="1">
      <alignment horizontal="center" vertical="center" wrapText="1"/>
      <protection locked="0"/>
    </xf>
    <xf numFmtId="14" fontId="7" fillId="2" borderId="49" xfId="0" applyNumberFormat="1" applyFont="1" applyFill="1" applyBorder="1" applyAlignment="1"/>
    <xf numFmtId="0" fontId="28" fillId="2" borderId="16" xfId="0" applyFont="1" applyFill="1" applyBorder="1" applyAlignment="1">
      <alignment vertical="center" wrapText="1"/>
    </xf>
    <xf numFmtId="0" fontId="27" fillId="6" borderId="15" xfId="0" applyFont="1" applyFill="1" applyBorder="1"/>
    <xf numFmtId="165" fontId="27" fillId="6" borderId="15" xfId="1" applyNumberFormat="1" applyFont="1" applyFill="1" applyBorder="1" applyAlignment="1">
      <alignment horizontal="left" vertical="center" wrapText="1"/>
    </xf>
    <xf numFmtId="0" fontId="13" fillId="0" borderId="16" xfId="0" applyFont="1" applyFill="1" applyBorder="1"/>
    <xf numFmtId="0" fontId="14" fillId="2" borderId="15" xfId="0" applyFont="1" applyFill="1" applyBorder="1"/>
    <xf numFmtId="0" fontId="7" fillId="0" borderId="16" xfId="0" applyFont="1" applyFill="1" applyBorder="1"/>
    <xf numFmtId="0" fontId="7" fillId="2" borderId="15" xfId="0" applyFont="1" applyFill="1" applyBorder="1"/>
    <xf numFmtId="166" fontId="7" fillId="2" borderId="20" xfId="2" applyNumberFormat="1" applyFont="1" applyFill="1" applyBorder="1" applyAlignment="1" applyProtection="1">
      <alignment vertical="center"/>
      <protection hidden="1"/>
    </xf>
    <xf numFmtId="166" fontId="7" fillId="4" borderId="20" xfId="2" applyNumberFormat="1" applyFont="1" applyFill="1" applyBorder="1" applyAlignment="1" applyProtection="1">
      <alignment vertical="center"/>
      <protection hidden="1"/>
    </xf>
    <xf numFmtId="166" fontId="7" fillId="2" borderId="39" xfId="2" applyNumberFormat="1" applyFont="1" applyFill="1" applyBorder="1" applyAlignment="1" applyProtection="1">
      <alignment vertical="center"/>
      <protection hidden="1"/>
    </xf>
    <xf numFmtId="165" fontId="7" fillId="0" borderId="16" xfId="1" applyNumberFormat="1" applyFont="1" applyFill="1" applyBorder="1" applyAlignment="1">
      <alignment horizontal="left" vertical="center" wrapText="1"/>
    </xf>
    <xf numFmtId="165" fontId="7" fillId="2" borderId="15" xfId="1" applyNumberFormat="1" applyFont="1" applyFill="1" applyBorder="1" applyAlignment="1">
      <alignment horizontal="left" vertical="center" wrapText="1"/>
    </xf>
    <xf numFmtId="0" fontId="2" fillId="0" borderId="16" xfId="0" applyFont="1" applyFill="1" applyBorder="1" applyAlignment="1">
      <alignment horizontal="left" vertical="center"/>
    </xf>
    <xf numFmtId="0" fontId="8" fillId="0" borderId="16" xfId="0" applyFont="1" applyFill="1" applyBorder="1" applyAlignment="1"/>
    <xf numFmtId="0" fontId="8" fillId="2" borderId="15" xfId="0" applyFont="1" applyFill="1" applyBorder="1" applyAlignment="1"/>
    <xf numFmtId="165" fontId="7" fillId="0" borderId="16" xfId="1" applyNumberFormat="1" applyFont="1" applyFill="1" applyBorder="1" applyAlignment="1">
      <alignment horizontal="center" vertical="center"/>
    </xf>
    <xf numFmtId="165" fontId="7" fillId="2" borderId="15" xfId="1" applyNumberFormat="1" applyFont="1" applyFill="1" applyBorder="1" applyAlignment="1">
      <alignment horizontal="center" vertical="center"/>
    </xf>
    <xf numFmtId="0" fontId="7" fillId="2" borderId="15" xfId="0" applyFont="1" applyFill="1" applyBorder="1" applyAlignment="1">
      <alignment wrapText="1"/>
    </xf>
    <xf numFmtId="0" fontId="14" fillId="0" borderId="16" xfId="0" applyFont="1" applyFill="1" applyBorder="1"/>
    <xf numFmtId="0" fontId="19" fillId="0" borderId="16" xfId="0" applyFont="1" applyFill="1" applyBorder="1"/>
    <xf numFmtId="0" fontId="8" fillId="0" borderId="16" xfId="0" applyFont="1" applyFill="1" applyBorder="1" applyAlignment="1">
      <alignment vertical="center"/>
    </xf>
    <xf numFmtId="0" fontId="1" fillId="2" borderId="15" xfId="0" applyFont="1" applyFill="1" applyBorder="1"/>
    <xf numFmtId="0" fontId="7" fillId="0" borderId="16" xfId="0" applyFont="1" applyFill="1" applyBorder="1" applyAlignment="1">
      <alignment horizontal="left" vertical="top" wrapText="1"/>
    </xf>
    <xf numFmtId="0" fontId="7" fillId="2" borderId="15" xfId="0" applyFont="1" applyFill="1" applyBorder="1" applyAlignment="1">
      <alignment horizontal="left" vertical="top" wrapText="1"/>
    </xf>
    <xf numFmtId="0" fontId="1" fillId="0" borderId="16" xfId="0" applyFont="1" applyFill="1" applyBorder="1"/>
    <xf numFmtId="0" fontId="2" fillId="0" borderId="16" xfId="0" applyFont="1" applyFill="1" applyBorder="1"/>
    <xf numFmtId="0" fontId="7" fillId="0" borderId="16" xfId="0" applyFont="1" applyFill="1" applyBorder="1" applyAlignment="1">
      <alignment horizontal="left" wrapText="1"/>
    </xf>
    <xf numFmtId="0" fontId="7" fillId="2" borderId="15" xfId="0" applyFont="1" applyFill="1" applyBorder="1" applyAlignment="1">
      <alignment horizontal="left" wrapText="1"/>
    </xf>
    <xf numFmtId="0" fontId="2" fillId="0" borderId="16" xfId="0" applyFont="1" applyFill="1" applyBorder="1" applyAlignment="1"/>
    <xf numFmtId="0" fontId="2" fillId="2" borderId="15" xfId="0" applyFont="1" applyFill="1" applyBorder="1" applyAlignment="1"/>
    <xf numFmtId="0" fontId="8" fillId="2" borderId="20" xfId="0" applyFont="1" applyFill="1" applyBorder="1" applyAlignment="1">
      <alignment horizontal="center"/>
    </xf>
    <xf numFmtId="165" fontId="8" fillId="2" borderId="20" xfId="1" applyNumberFormat="1" applyFont="1" applyFill="1" applyBorder="1" applyAlignment="1">
      <alignment horizontal="center"/>
    </xf>
    <xf numFmtId="165" fontId="7" fillId="2" borderId="28" xfId="1" applyNumberFormat="1" applyFont="1" applyFill="1" applyBorder="1" applyAlignment="1"/>
    <xf numFmtId="165" fontId="8" fillId="2" borderId="24" xfId="1" applyNumberFormat="1" applyFont="1" applyFill="1" applyBorder="1"/>
    <xf numFmtId="0" fontId="20" fillId="0" borderId="16" xfId="0" applyFont="1" applyFill="1" applyBorder="1" applyAlignment="1">
      <alignment vertical="top"/>
    </xf>
    <xf numFmtId="10" fontId="8" fillId="2" borderId="25" xfId="3" applyNumberFormat="1" applyFont="1" applyFill="1" applyBorder="1" applyAlignment="1">
      <alignment horizontal="center"/>
    </xf>
    <xf numFmtId="166" fontId="8" fillId="2" borderId="24" xfId="2" applyNumberFormat="1" applyFont="1" applyFill="1" applyBorder="1"/>
    <xf numFmtId="0" fontId="8" fillId="2" borderId="23" xfId="0" applyFont="1" applyFill="1" applyBorder="1" applyAlignment="1">
      <alignment horizontal="center"/>
    </xf>
    <xf numFmtId="44" fontId="8" fillId="2" borderId="20" xfId="2" applyFont="1" applyFill="1" applyBorder="1" applyAlignment="1">
      <alignment horizontal="center"/>
    </xf>
    <xf numFmtId="44" fontId="8" fillId="2" borderId="24" xfId="2" applyFont="1" applyFill="1" applyBorder="1"/>
    <xf numFmtId="0" fontId="22" fillId="0" borderId="16" xfId="0" applyFont="1" applyFill="1" applyBorder="1" applyAlignment="1">
      <alignment vertical="center"/>
    </xf>
    <xf numFmtId="0" fontId="8" fillId="2" borderId="15" xfId="0" applyFont="1" applyFill="1" applyBorder="1"/>
    <xf numFmtId="14" fontId="7" fillId="0" borderId="49" xfId="0" applyNumberFormat="1" applyFont="1" applyFill="1" applyBorder="1" applyAlignment="1"/>
    <xf numFmtId="0" fontId="14" fillId="0" borderId="15" xfId="0" applyFont="1" applyFill="1" applyBorder="1"/>
    <xf numFmtId="0" fontId="7" fillId="0" borderId="15" xfId="0" applyFont="1" applyFill="1" applyBorder="1"/>
    <xf numFmtId="166" fontId="7" fillId="0" borderId="20" xfId="2" applyNumberFormat="1" applyFont="1" applyFill="1" applyBorder="1" applyAlignment="1" applyProtection="1">
      <alignment vertical="center"/>
      <protection hidden="1"/>
    </xf>
    <xf numFmtId="166" fontId="7" fillId="0" borderId="39" xfId="2" applyNumberFormat="1" applyFont="1" applyFill="1" applyBorder="1" applyAlignment="1" applyProtection="1">
      <alignment vertical="center"/>
      <protection hidden="1"/>
    </xf>
    <xf numFmtId="165" fontId="7" fillId="0" borderId="15" xfId="1" applyNumberFormat="1" applyFont="1" applyFill="1" applyBorder="1" applyAlignment="1">
      <alignment horizontal="left" vertical="center" wrapText="1"/>
    </xf>
    <xf numFmtId="0" fontId="8" fillId="0" borderId="15" xfId="0" applyFont="1" applyFill="1" applyBorder="1" applyAlignment="1"/>
    <xf numFmtId="165" fontId="7" fillId="0" borderId="15" xfId="1" applyNumberFormat="1" applyFont="1" applyFill="1" applyBorder="1" applyAlignment="1">
      <alignment horizontal="center" vertical="center"/>
    </xf>
    <xf numFmtId="0" fontId="7" fillId="0" borderId="15" xfId="0" applyFont="1" applyFill="1" applyBorder="1" applyAlignment="1">
      <alignment wrapText="1"/>
    </xf>
    <xf numFmtId="0" fontId="1" fillId="0" borderId="15" xfId="0" applyFont="1" applyFill="1" applyBorder="1"/>
    <xf numFmtId="0" fontId="7" fillId="0" borderId="15" xfId="0" applyFont="1" applyFill="1" applyBorder="1" applyAlignment="1">
      <alignment horizontal="left" vertical="top" wrapText="1"/>
    </xf>
    <xf numFmtId="0" fontId="7" fillId="0" borderId="15" xfId="0" applyFont="1" applyFill="1" applyBorder="1" applyAlignment="1">
      <alignment horizontal="left" wrapText="1"/>
    </xf>
    <xf numFmtId="0" fontId="2" fillId="0" borderId="15" xfId="0" applyFont="1" applyFill="1" applyBorder="1" applyAlignment="1"/>
    <xf numFmtId="0" fontId="8" fillId="0" borderId="20" xfId="0" applyFont="1" applyFill="1" applyBorder="1" applyAlignment="1">
      <alignment horizontal="center"/>
    </xf>
    <xf numFmtId="165" fontId="8" fillId="0" borderId="20" xfId="1" applyNumberFormat="1" applyFont="1" applyFill="1" applyBorder="1" applyAlignment="1">
      <alignment horizontal="center"/>
    </xf>
    <xf numFmtId="165" fontId="8" fillId="0" borderId="24" xfId="1" applyNumberFormat="1" applyFont="1" applyFill="1" applyBorder="1"/>
    <xf numFmtId="10" fontId="8" fillId="0" borderId="25" xfId="3" applyNumberFormat="1" applyFont="1" applyFill="1" applyBorder="1" applyAlignment="1">
      <alignment horizontal="center"/>
    </xf>
    <xf numFmtId="44" fontId="8" fillId="0" borderId="20" xfId="2" applyFont="1" applyFill="1" applyBorder="1" applyAlignment="1">
      <alignment horizontal="center"/>
    </xf>
    <xf numFmtId="44" fontId="7" fillId="0" borderId="20" xfId="2" applyFont="1" applyFill="1" applyBorder="1" applyAlignment="1"/>
    <xf numFmtId="44" fontId="8" fillId="0" borderId="24" xfId="2" applyFont="1" applyFill="1" applyBorder="1"/>
    <xf numFmtId="0" fontId="8" fillId="0" borderId="23" xfId="0" applyFont="1" applyFill="1" applyBorder="1" applyAlignment="1">
      <alignment horizontal="center"/>
    </xf>
    <xf numFmtId="166" fontId="8" fillId="0" borderId="24" xfId="2" applyNumberFormat="1" applyFont="1" applyFill="1" applyBorder="1"/>
    <xf numFmtId="0" fontId="8" fillId="0" borderId="74" xfId="0" applyFont="1" applyFill="1" applyBorder="1" applyAlignment="1">
      <alignment vertical="center"/>
    </xf>
    <xf numFmtId="0" fontId="8" fillId="0" borderId="75" xfId="0" applyFont="1" applyFill="1" applyBorder="1"/>
    <xf numFmtId="0" fontId="8" fillId="0" borderId="76" xfId="0" applyFont="1" applyFill="1" applyBorder="1"/>
    <xf numFmtId="0" fontId="1" fillId="2" borderId="16" xfId="0" applyFont="1" applyFill="1" applyBorder="1"/>
    <xf numFmtId="0" fontId="13" fillId="2" borderId="16" xfId="0" applyFont="1" applyFill="1" applyBorder="1"/>
    <xf numFmtId="0" fontId="14" fillId="2" borderId="16" xfId="0" applyFont="1" applyFill="1" applyBorder="1"/>
    <xf numFmtId="0" fontId="7" fillId="2" borderId="16" xfId="0" applyFont="1" applyFill="1" applyBorder="1"/>
    <xf numFmtId="0" fontId="2" fillId="2" borderId="16" xfId="0" applyFont="1" applyFill="1" applyBorder="1" applyAlignment="1">
      <alignment horizontal="left" vertical="center"/>
    </xf>
    <xf numFmtId="0" fontId="2" fillId="2" borderId="16" xfId="0" applyFont="1" applyFill="1" applyBorder="1"/>
    <xf numFmtId="0" fontId="7" fillId="2" borderId="16" xfId="0" applyFont="1" applyFill="1" applyBorder="1" applyAlignment="1">
      <alignment horizontal="left" wrapText="1"/>
    </xf>
    <xf numFmtId="0" fontId="2" fillId="2" borderId="16" xfId="0" applyFont="1" applyFill="1" applyBorder="1" applyAlignment="1"/>
    <xf numFmtId="0" fontId="20" fillId="2" borderId="16" xfId="0" applyFont="1" applyFill="1" applyBorder="1" applyAlignment="1">
      <alignment vertical="top"/>
    </xf>
    <xf numFmtId="44" fontId="7" fillId="2" borderId="20" xfId="2" applyFont="1" applyFill="1" applyBorder="1" applyAlignment="1"/>
    <xf numFmtId="165" fontId="7" fillId="2" borderId="20" xfId="1" applyNumberFormat="1" applyFont="1" applyFill="1" applyBorder="1"/>
    <xf numFmtId="0" fontId="22" fillId="2" borderId="16" xfId="0" applyFont="1" applyFill="1" applyBorder="1" applyAlignment="1">
      <alignment vertical="center"/>
    </xf>
    <xf numFmtId="0" fontId="8" fillId="2" borderId="74" xfId="0" applyFont="1" applyFill="1" applyBorder="1" applyAlignment="1">
      <alignment vertical="center"/>
    </xf>
    <xf numFmtId="0" fontId="8" fillId="2" borderId="75" xfId="0" applyFont="1" applyFill="1" applyBorder="1"/>
    <xf numFmtId="0" fontId="8" fillId="2" borderId="76" xfId="0" applyFont="1" applyFill="1" applyBorder="1"/>
    <xf numFmtId="0" fontId="27" fillId="0" borderId="15" xfId="0" applyFont="1" applyFill="1" applyBorder="1"/>
    <xf numFmtId="165" fontId="27" fillId="0" borderId="15" xfId="1" applyNumberFormat="1" applyFont="1" applyFill="1" applyBorder="1" applyAlignment="1">
      <alignment horizontal="left" vertical="center" wrapText="1"/>
    </xf>
    <xf numFmtId="166" fontId="7" fillId="0" borderId="23" xfId="2" applyNumberFormat="1" applyFont="1" applyFill="1" applyBorder="1" applyAlignment="1" applyProtection="1">
      <alignment vertical="center"/>
      <protection hidden="1"/>
    </xf>
    <xf numFmtId="165" fontId="7" fillId="0" borderId="28" xfId="1" applyNumberFormat="1" applyFont="1" applyFill="1" applyBorder="1" applyAlignment="1"/>
    <xf numFmtId="166" fontId="8" fillId="0" borderId="20" xfId="2" applyNumberFormat="1" applyFont="1" applyFill="1" applyBorder="1" applyAlignment="1">
      <alignment horizontal="center"/>
    </xf>
    <xf numFmtId="0" fontId="7" fillId="5" borderId="15" xfId="0" applyFont="1" applyFill="1" applyBorder="1"/>
    <xf numFmtId="165" fontId="7" fillId="5" borderId="15" xfId="6" applyNumberFormat="1" applyFont="1" applyFill="1" applyBorder="1" applyAlignment="1">
      <alignment horizontal="left" vertical="center" wrapText="1"/>
    </xf>
    <xf numFmtId="166" fontId="7" fillId="0" borderId="20" xfId="7" applyNumberFormat="1" applyFont="1" applyFill="1" applyBorder="1" applyAlignment="1" applyProtection="1">
      <alignment vertical="center"/>
      <protection hidden="1"/>
    </xf>
    <xf numFmtId="166" fontId="7" fillId="0" borderId="39" xfId="7" applyNumberFormat="1" applyFont="1" applyFill="1" applyBorder="1" applyAlignment="1" applyProtection="1">
      <alignment vertical="center"/>
      <protection hidden="1"/>
    </xf>
    <xf numFmtId="165" fontId="8" fillId="0" borderId="20" xfId="6" applyNumberFormat="1" applyFont="1" applyFill="1" applyBorder="1" applyAlignment="1">
      <alignment horizontal="center"/>
    </xf>
    <xf numFmtId="165" fontId="7" fillId="0" borderId="28" xfId="6" applyNumberFormat="1" applyFont="1" applyFill="1" applyBorder="1" applyAlignment="1"/>
    <xf numFmtId="166" fontId="8" fillId="0" borderId="20" xfId="6" applyNumberFormat="1" applyFont="1" applyFill="1" applyBorder="1" applyAlignment="1">
      <alignment horizontal="center"/>
    </xf>
    <xf numFmtId="166" fontId="8" fillId="0" borderId="24" xfId="6" applyNumberFormat="1" applyFont="1" applyFill="1" applyBorder="1"/>
    <xf numFmtId="10" fontId="8" fillId="0" borderId="25" xfId="8" applyNumberFormat="1" applyFont="1" applyFill="1" applyBorder="1" applyAlignment="1">
      <alignment horizontal="center"/>
    </xf>
    <xf numFmtId="44" fontId="8" fillId="0" borderId="20" xfId="7" applyFont="1" applyFill="1" applyBorder="1" applyAlignment="1">
      <alignment horizontal="center"/>
    </xf>
    <xf numFmtId="44" fontId="7" fillId="0" borderId="20" xfId="7" applyFont="1" applyFill="1" applyBorder="1" applyAlignment="1"/>
    <xf numFmtId="44" fontId="8" fillId="0" borderId="24" xfId="7" applyFont="1" applyFill="1" applyBorder="1"/>
    <xf numFmtId="166" fontId="8" fillId="0" borderId="20" xfId="7" applyNumberFormat="1" applyFont="1" applyFill="1" applyBorder="1" applyAlignment="1">
      <alignment horizontal="center"/>
    </xf>
    <xf numFmtId="166" fontId="8" fillId="0" borderId="23" xfId="7" applyNumberFormat="1" applyFont="1" applyFill="1" applyBorder="1" applyAlignment="1">
      <alignment horizontal="center"/>
    </xf>
    <xf numFmtId="166" fontId="19" fillId="0" borderId="17" xfId="7" applyNumberFormat="1" applyFont="1" applyFill="1" applyBorder="1"/>
    <xf numFmtId="0" fontId="8" fillId="0" borderId="15" xfId="0" applyFont="1" applyFill="1" applyBorder="1"/>
    <xf numFmtId="0" fontId="10" fillId="0" borderId="16" xfId="0" applyFont="1" applyFill="1" applyBorder="1"/>
    <xf numFmtId="0" fontId="10" fillId="0" borderId="0" xfId="0" applyFont="1" applyFill="1" applyBorder="1"/>
    <xf numFmtId="0" fontId="23" fillId="0" borderId="16" xfId="0" applyFont="1" applyFill="1" applyBorder="1"/>
    <xf numFmtId="0" fontId="23" fillId="0" borderId="0" xfId="0" applyFont="1" applyFill="1" applyBorder="1"/>
    <xf numFmtId="0" fontId="23" fillId="0" borderId="15" xfId="0" applyFont="1" applyFill="1" applyBorder="1"/>
    <xf numFmtId="0" fontId="23" fillId="0" borderId="74" xfId="0" applyFont="1" applyFill="1" applyBorder="1"/>
    <xf numFmtId="0" fontId="23" fillId="0" borderId="75" xfId="0" applyFont="1" applyFill="1" applyBorder="1"/>
    <xf numFmtId="0" fontId="23" fillId="0" borderId="76" xfId="0" applyFont="1" applyFill="1" applyBorder="1"/>
    <xf numFmtId="0" fontId="25" fillId="2" borderId="79" xfId="5" applyFont="1" applyFill="1" applyBorder="1" applyAlignment="1">
      <alignment vertical="center" wrapText="1"/>
    </xf>
    <xf numFmtId="0" fontId="7" fillId="6" borderId="15" xfId="5" applyFont="1" applyFill="1" applyBorder="1"/>
    <xf numFmtId="0" fontId="25" fillId="2" borderId="38" xfId="5" applyFont="1" applyFill="1" applyBorder="1" applyAlignment="1">
      <alignment vertical="center" wrapText="1"/>
    </xf>
    <xf numFmtId="165" fontId="7" fillId="6" borderId="15" xfId="6" applyNumberFormat="1" applyFont="1" applyFill="1" applyBorder="1" applyAlignment="1">
      <alignment horizontal="left" vertical="center" wrapText="1"/>
    </xf>
    <xf numFmtId="166" fontId="7" fillId="2" borderId="20" xfId="7" applyNumberFormat="1" applyFont="1" applyFill="1" applyBorder="1" applyAlignment="1" applyProtection="1">
      <alignment vertical="center"/>
      <protection hidden="1"/>
    </xf>
    <xf numFmtId="166" fontId="7" fillId="2" borderId="39" xfId="7" applyNumberFormat="1" applyFont="1" applyFill="1" applyBorder="1" applyAlignment="1" applyProtection="1">
      <alignment vertical="center"/>
      <protection hidden="1"/>
    </xf>
    <xf numFmtId="165" fontId="7" fillId="2" borderId="16" xfId="6" applyNumberFormat="1" applyFont="1" applyFill="1" applyBorder="1" applyAlignment="1">
      <alignment horizontal="left" vertical="center" wrapText="1"/>
    </xf>
    <xf numFmtId="165" fontId="7" fillId="2" borderId="15" xfId="6" applyNumberFormat="1" applyFont="1" applyFill="1" applyBorder="1" applyAlignment="1">
      <alignment horizontal="left" vertical="center" wrapText="1"/>
    </xf>
    <xf numFmtId="0" fontId="26" fillId="8" borderId="70" xfId="5" applyFont="1" applyFill="1" applyBorder="1" applyAlignment="1"/>
    <xf numFmtId="0" fontId="26" fillId="8" borderId="71" xfId="5" applyFont="1" applyFill="1" applyBorder="1" applyAlignment="1"/>
    <xf numFmtId="0" fontId="22" fillId="2" borderId="74" xfId="5" applyFont="1" applyFill="1" applyBorder="1" applyAlignment="1">
      <alignment vertical="center"/>
    </xf>
    <xf numFmtId="0" fontId="8" fillId="2" borderId="75" xfId="5" applyFont="1" applyFill="1" applyBorder="1"/>
    <xf numFmtId="0" fontId="8" fillId="2" borderId="76" xfId="5" applyFont="1" applyFill="1" applyBorder="1"/>
    <xf numFmtId="0" fontId="7" fillId="2" borderId="2" xfId="0" applyFont="1" applyFill="1" applyBorder="1" applyAlignment="1">
      <alignment horizontal="left"/>
    </xf>
    <xf numFmtId="0" fontId="7" fillId="0" borderId="2" xfId="0" applyFont="1" applyFill="1" applyBorder="1" applyAlignment="1">
      <alignment horizontal="left"/>
    </xf>
    <xf numFmtId="0" fontId="8" fillId="0" borderId="2" xfId="0" applyFont="1" applyFill="1" applyBorder="1" applyAlignment="1">
      <alignment horizontal="center"/>
    </xf>
    <xf numFmtId="0" fontId="8" fillId="0" borderId="20" xfId="0" applyFont="1" applyFill="1" applyBorder="1" applyAlignment="1">
      <alignment horizontal="center"/>
    </xf>
    <xf numFmtId="0" fontId="7" fillId="2" borderId="56" xfId="0" applyFont="1" applyFill="1" applyBorder="1" applyAlignment="1">
      <alignment horizontal="left"/>
    </xf>
    <xf numFmtId="0" fontId="8" fillId="0" borderId="66" xfId="0" applyFont="1" applyFill="1" applyBorder="1" applyAlignment="1"/>
    <xf numFmtId="0" fontId="5" fillId="9" borderId="16" xfId="0" applyFont="1" applyFill="1" applyBorder="1"/>
    <xf numFmtId="0" fontId="5" fillId="9" borderId="0" xfId="0" applyFont="1" applyFill="1" applyBorder="1"/>
    <xf numFmtId="0" fontId="5" fillId="9" borderId="16" xfId="0" applyFont="1" applyFill="1" applyBorder="1" applyAlignment="1">
      <alignment horizontal="left" wrapText="1"/>
    </xf>
    <xf numFmtId="0" fontId="8" fillId="2" borderId="66" xfId="5" applyFont="1" applyFill="1" applyBorder="1" applyAlignment="1"/>
    <xf numFmtId="166" fontId="7" fillId="2" borderId="9" xfId="6" applyNumberFormat="1" applyFont="1" applyFill="1" applyBorder="1"/>
    <xf numFmtId="166" fontId="8" fillId="2" borderId="18" xfId="6" applyNumberFormat="1" applyFont="1" applyFill="1" applyBorder="1"/>
    <xf numFmtId="165" fontId="8" fillId="2" borderId="92" xfId="6" applyNumberFormat="1" applyFont="1" applyFill="1" applyBorder="1"/>
    <xf numFmtId="0" fontId="22" fillId="0" borderId="50" xfId="0" applyFont="1" applyFill="1" applyBorder="1" applyAlignment="1">
      <alignment vertical="center"/>
    </xf>
    <xf numFmtId="0" fontId="7" fillId="0" borderId="44" xfId="0" applyFont="1" applyFill="1" applyBorder="1"/>
    <xf numFmtId="0" fontId="7" fillId="2" borderId="51" xfId="0" applyFont="1" applyFill="1" applyBorder="1"/>
    <xf numFmtId="0" fontId="20" fillId="0" borderId="50" xfId="0" applyFont="1" applyFill="1" applyBorder="1" applyAlignment="1">
      <alignment vertical="top"/>
    </xf>
    <xf numFmtId="0" fontId="7" fillId="0" borderId="51" xfId="0" applyFont="1" applyFill="1" applyBorder="1"/>
    <xf numFmtId="0" fontId="20" fillId="2" borderId="50" xfId="0" applyFont="1" applyFill="1" applyBorder="1" applyAlignment="1">
      <alignment vertical="top"/>
    </xf>
    <xf numFmtId="0" fontId="7" fillId="2" borderId="44" xfId="0" applyFont="1" applyFill="1" applyBorder="1"/>
    <xf numFmtId="0" fontId="23" fillId="0" borderId="50" xfId="0" applyFont="1" applyFill="1" applyBorder="1"/>
    <xf numFmtId="0" fontId="23" fillId="0" borderId="44" xfId="0" applyFont="1" applyFill="1" applyBorder="1"/>
    <xf numFmtId="0" fontId="23" fillId="0" borderId="51" xfId="0" applyFont="1" applyFill="1" applyBorder="1"/>
    <xf numFmtId="0" fontId="28" fillId="2" borderId="0" xfId="0" applyFont="1" applyFill="1" applyBorder="1" applyAlignment="1">
      <alignment vertical="center" wrapText="1"/>
    </xf>
    <xf numFmtId="0" fontId="28" fillId="11" borderId="0" xfId="0" applyFont="1" applyFill="1" applyBorder="1" applyAlignment="1" applyProtection="1">
      <alignment horizontal="center" vertical="center" wrapText="1"/>
      <protection locked="0"/>
    </xf>
    <xf numFmtId="164" fontId="28" fillId="11" borderId="0" xfId="0" applyNumberFormat="1" applyFont="1" applyFill="1" applyBorder="1" applyAlignment="1" applyProtection="1">
      <alignment horizontal="center" vertical="center" wrapText="1"/>
      <protection locked="0"/>
    </xf>
    <xf numFmtId="0" fontId="7" fillId="0" borderId="22" xfId="0" applyFont="1" applyFill="1" applyBorder="1" applyAlignment="1">
      <alignment horizontal="left"/>
    </xf>
    <xf numFmtId="0" fontId="7" fillId="0" borderId="2" xfId="0" applyFont="1" applyFill="1" applyBorder="1" applyAlignment="1">
      <alignment horizontal="left"/>
    </xf>
    <xf numFmtId="165" fontId="7" fillId="0" borderId="21" xfId="1" applyNumberFormat="1" applyFont="1" applyFill="1" applyBorder="1" applyAlignment="1">
      <alignment horizontal="left"/>
    </xf>
    <xf numFmtId="165" fontId="7" fillId="0" borderId="8" xfId="1" applyNumberFormat="1" applyFont="1" applyFill="1" applyBorder="1" applyAlignment="1">
      <alignment horizontal="left"/>
    </xf>
    <xf numFmtId="0" fontId="8" fillId="0" borderId="19" xfId="0" applyFont="1" applyFill="1" applyBorder="1" applyAlignment="1">
      <alignment horizontal="left"/>
    </xf>
    <xf numFmtId="0" fontId="8" fillId="0" borderId="1" xfId="0" applyFont="1" applyFill="1" applyBorder="1" applyAlignment="1">
      <alignment horizontal="left"/>
    </xf>
    <xf numFmtId="0" fontId="7" fillId="0" borderId="42" xfId="1" applyNumberFormat="1" applyFont="1" applyFill="1" applyBorder="1" applyAlignment="1" applyProtection="1">
      <alignment horizontal="left" vertical="center" wrapText="1"/>
      <protection locked="0"/>
    </xf>
    <xf numFmtId="0" fontId="7" fillId="0" borderId="37" xfId="1" applyNumberFormat="1" applyFont="1" applyFill="1" applyBorder="1" applyAlignment="1" applyProtection="1">
      <alignment horizontal="left" vertical="center" wrapText="1"/>
      <protection locked="0"/>
    </xf>
    <xf numFmtId="0" fontId="7" fillId="0" borderId="64" xfId="1" applyNumberFormat="1" applyFont="1" applyFill="1" applyBorder="1" applyAlignment="1" applyProtection="1">
      <alignment horizontal="left" vertical="center" wrapText="1"/>
      <protection locked="0"/>
    </xf>
    <xf numFmtId="165" fontId="8" fillId="0" borderId="19" xfId="1" applyNumberFormat="1" applyFont="1" applyFill="1" applyBorder="1" applyAlignment="1">
      <alignment horizontal="left"/>
    </xf>
    <xf numFmtId="165" fontId="8" fillId="0" borderId="1" xfId="1" applyNumberFormat="1" applyFont="1" applyFill="1" applyBorder="1" applyAlignment="1">
      <alignment horizontal="left"/>
    </xf>
    <xf numFmtId="0" fontId="8" fillId="0" borderId="1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15" xfId="0" applyFont="1" applyFill="1" applyBorder="1" applyAlignment="1">
      <alignment horizontal="left" vertical="top" wrapText="1"/>
    </xf>
    <xf numFmtId="0" fontId="8" fillId="0" borderId="22" xfId="0" applyFont="1" applyFill="1" applyBorder="1" applyAlignment="1">
      <alignment horizontal="left"/>
    </xf>
    <xf numFmtId="0" fontId="8" fillId="0" borderId="2" xfId="0" applyFont="1" applyFill="1" applyBorder="1" applyAlignment="1">
      <alignment horizontal="left"/>
    </xf>
    <xf numFmtId="165" fontId="7" fillId="0" borderId="22" xfId="1" applyNumberFormat="1" applyFont="1" applyFill="1" applyBorder="1" applyAlignment="1">
      <alignment horizontal="left"/>
    </xf>
    <xf numFmtId="165" fontId="7" fillId="0" borderId="2" xfId="1" applyNumberFormat="1" applyFont="1" applyFill="1" applyBorder="1" applyAlignment="1">
      <alignment horizontal="left"/>
    </xf>
    <xf numFmtId="0" fontId="21" fillId="0" borderId="16" xfId="0" applyFont="1" applyFill="1" applyBorder="1" applyAlignment="1">
      <alignment horizontal="left" vertical="top" wrapText="1"/>
    </xf>
    <xf numFmtId="0" fontId="21" fillId="0" borderId="0" xfId="0" applyFont="1" applyFill="1" applyBorder="1" applyAlignment="1">
      <alignment horizontal="left" vertical="top" wrapText="1"/>
    </xf>
    <xf numFmtId="0" fontId="21" fillId="0" borderId="15" xfId="0" applyFont="1" applyFill="1" applyBorder="1" applyAlignment="1">
      <alignment horizontal="left" vertical="top" wrapText="1"/>
    </xf>
    <xf numFmtId="165" fontId="7" fillId="0" borderId="22" xfId="1" applyNumberFormat="1" applyFont="1" applyFill="1" applyBorder="1" applyAlignment="1">
      <alignment horizontal="left" wrapText="1"/>
    </xf>
    <xf numFmtId="165" fontId="7" fillId="0" borderId="2" xfId="1" applyNumberFormat="1" applyFont="1" applyFill="1" applyBorder="1" applyAlignment="1">
      <alignment horizontal="left" wrapText="1"/>
    </xf>
    <xf numFmtId="0" fontId="8" fillId="0" borderId="22" xfId="0" applyFont="1" applyFill="1" applyBorder="1" applyAlignment="1">
      <alignment horizontal="left" wrapText="1"/>
    </xf>
    <xf numFmtId="0" fontId="8" fillId="0" borderId="2" xfId="0" applyFont="1" applyFill="1" applyBorder="1" applyAlignment="1">
      <alignment horizontal="left" wrapText="1"/>
    </xf>
    <xf numFmtId="166" fontId="7" fillId="0" borderId="6" xfId="2" applyNumberFormat="1" applyFont="1" applyFill="1" applyBorder="1" applyAlignment="1" applyProtection="1">
      <alignment horizontal="center"/>
      <protection locked="0"/>
    </xf>
    <xf numFmtId="166" fontId="7" fillId="0" borderId="8" xfId="2" applyNumberFormat="1" applyFont="1" applyFill="1" applyBorder="1" applyAlignment="1" applyProtection="1">
      <alignment horizontal="center"/>
      <protection locked="0"/>
    </xf>
    <xf numFmtId="0" fontId="3" fillId="0" borderId="21" xfId="0" applyFont="1" applyFill="1" applyBorder="1" applyAlignment="1">
      <alignment horizontal="left" vertical="center" wrapText="1" indent="3"/>
    </xf>
    <xf numFmtId="0" fontId="3" fillId="0" borderId="8" xfId="0" applyFont="1" applyFill="1" applyBorder="1" applyAlignment="1">
      <alignment horizontal="left" vertical="center" wrapText="1" indent="3"/>
    </xf>
    <xf numFmtId="0" fontId="7" fillId="0" borderId="22" xfId="0" applyFont="1" applyFill="1" applyBorder="1" applyAlignment="1">
      <alignment horizontal="left" wrapText="1"/>
    </xf>
    <xf numFmtId="0" fontId="7" fillId="0" borderId="2" xfId="0" applyFont="1" applyFill="1" applyBorder="1" applyAlignment="1">
      <alignment horizontal="left" wrapText="1"/>
    </xf>
    <xf numFmtId="0" fontId="8" fillId="0" borderId="1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8" fillId="0" borderId="16" xfId="0" applyFont="1" applyFill="1" applyBorder="1" applyAlignment="1">
      <alignment horizontal="left" wrapText="1"/>
    </xf>
    <xf numFmtId="0" fontId="8" fillId="0" borderId="0" xfId="0" applyFont="1" applyFill="1" applyBorder="1" applyAlignment="1">
      <alignment horizontal="left" wrapText="1"/>
    </xf>
    <xf numFmtId="0" fontId="8" fillId="0" borderId="15" xfId="0" applyFont="1" applyFill="1" applyBorder="1" applyAlignment="1">
      <alignment horizontal="left" wrapText="1"/>
    </xf>
    <xf numFmtId="0" fontId="7" fillId="0" borderId="21" xfId="1" applyNumberFormat="1" applyFont="1" applyFill="1" applyBorder="1" applyAlignment="1" applyProtection="1">
      <alignment horizontal="left" vertical="center" wrapText="1"/>
      <protection locked="0"/>
    </xf>
    <xf numFmtId="0" fontId="7" fillId="0" borderId="7" xfId="1" applyNumberFormat="1" applyFont="1" applyFill="1" applyBorder="1" applyAlignment="1" applyProtection="1">
      <alignment horizontal="left" vertical="center" wrapText="1"/>
      <protection locked="0"/>
    </xf>
    <xf numFmtId="0" fontId="7" fillId="0" borderId="28" xfId="1" applyNumberFormat="1" applyFont="1" applyFill="1" applyBorder="1" applyAlignment="1" applyProtection="1">
      <alignment horizontal="left" vertical="center" wrapText="1"/>
      <protection locked="0"/>
    </xf>
    <xf numFmtId="0" fontId="8" fillId="0" borderId="2" xfId="0" applyFont="1" applyFill="1" applyBorder="1" applyAlignment="1">
      <alignment horizontal="left" vertical="center"/>
    </xf>
    <xf numFmtId="0" fontId="7" fillId="0" borderId="2" xfId="0" applyFont="1" applyFill="1" applyBorder="1" applyAlignment="1" applyProtection="1">
      <alignment horizontal="left" vertical="top" wrapText="1"/>
      <protection locked="0"/>
    </xf>
    <xf numFmtId="0" fontId="7" fillId="0" borderId="20" xfId="0" applyFont="1" applyFill="1" applyBorder="1" applyAlignment="1" applyProtection="1">
      <alignment horizontal="left" vertical="top" wrapText="1"/>
      <protection locked="0"/>
    </xf>
    <xf numFmtId="0" fontId="8" fillId="0" borderId="21"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18" fillId="0" borderId="7" xfId="0" applyFont="1" applyFill="1" applyBorder="1" applyAlignment="1" applyProtection="1">
      <alignment horizontal="left" vertical="center" wrapText="1"/>
      <protection locked="0"/>
    </xf>
    <xf numFmtId="0" fontId="18" fillId="0" borderId="28" xfId="0" applyFont="1" applyFill="1" applyBorder="1" applyAlignment="1" applyProtection="1">
      <alignment horizontal="left" vertical="center" wrapText="1"/>
      <protection locked="0"/>
    </xf>
    <xf numFmtId="0" fontId="2" fillId="9" borderId="21" xfId="0" applyFont="1" applyFill="1" applyBorder="1" applyAlignment="1" applyProtection="1">
      <alignment horizontal="center" vertical="center" wrapText="1"/>
      <protection locked="0"/>
    </xf>
    <xf numFmtId="0" fontId="2" fillId="9" borderId="8" xfId="0" applyFont="1" applyFill="1" applyBorder="1" applyAlignment="1" applyProtection="1">
      <alignment horizontal="center" vertical="center" wrapText="1"/>
      <protection locked="0"/>
    </xf>
    <xf numFmtId="0" fontId="7" fillId="0" borderId="72" xfId="1" applyNumberFormat="1" applyFont="1" applyFill="1" applyBorder="1" applyAlignment="1" applyProtection="1">
      <alignment horizontal="left" vertical="center" wrapText="1"/>
      <protection locked="0"/>
    </xf>
    <xf numFmtId="0" fontId="7" fillId="0" borderId="29" xfId="1" applyNumberFormat="1" applyFont="1" applyFill="1" applyBorder="1" applyAlignment="1" applyProtection="1">
      <alignment horizontal="left" vertical="center" wrapText="1"/>
      <protection locked="0"/>
    </xf>
    <xf numFmtId="0" fontId="7" fillId="0" borderId="73" xfId="1" applyNumberFormat="1" applyFont="1" applyFill="1" applyBorder="1" applyAlignment="1" applyProtection="1">
      <alignment horizontal="left" vertical="center" wrapText="1"/>
      <protection locked="0"/>
    </xf>
    <xf numFmtId="0" fontId="20" fillId="0" borderId="16" xfId="0" applyFont="1" applyFill="1" applyBorder="1" applyAlignment="1">
      <alignment horizontal="left" vertical="top" wrapText="1"/>
    </xf>
    <xf numFmtId="0" fontId="20" fillId="0" borderId="0" xfId="0" applyFont="1" applyFill="1" applyBorder="1" applyAlignment="1">
      <alignment horizontal="left" vertical="top" wrapText="1"/>
    </xf>
    <xf numFmtId="0" fontId="20" fillId="0" borderId="15" xfId="0" applyFont="1" applyFill="1" applyBorder="1" applyAlignment="1">
      <alignment horizontal="left" vertical="top" wrapText="1"/>
    </xf>
    <xf numFmtId="0" fontId="8" fillId="4" borderId="91" xfId="0" applyFont="1" applyFill="1" applyBorder="1" applyAlignment="1">
      <alignment horizontal="left" vertical="center"/>
    </xf>
    <xf numFmtId="0" fontId="8" fillId="4" borderId="92" xfId="0" applyFont="1" applyFill="1" applyBorder="1" applyAlignment="1">
      <alignment horizontal="left" vertical="center"/>
    </xf>
    <xf numFmtId="0" fontId="18" fillId="0" borderId="87" xfId="0" applyFont="1" applyFill="1" applyBorder="1" applyAlignment="1">
      <alignment horizontal="left" vertical="center" wrapText="1"/>
    </xf>
    <xf numFmtId="0" fontId="18" fillId="0" borderId="53" xfId="0" applyFont="1" applyFill="1" applyBorder="1" applyAlignment="1">
      <alignment horizontal="left" vertical="center" wrapText="1"/>
    </xf>
    <xf numFmtId="0" fontId="18" fillId="0" borderId="69" xfId="0" applyFont="1" applyFill="1" applyBorder="1" applyAlignment="1">
      <alignment horizontal="left" vertical="center" wrapText="1"/>
    </xf>
    <xf numFmtId="0" fontId="7" fillId="0" borderId="89" xfId="1" applyNumberFormat="1" applyFont="1" applyFill="1" applyBorder="1" applyAlignment="1" applyProtection="1">
      <alignment horizontal="left" vertical="center" wrapText="1"/>
      <protection locked="0"/>
    </xf>
    <xf numFmtId="0" fontId="7" fillId="0" borderId="90" xfId="1" applyNumberFormat="1" applyFont="1" applyFill="1" applyBorder="1" applyAlignment="1" applyProtection="1">
      <alignment horizontal="left" vertical="center" wrapText="1"/>
      <protection locked="0"/>
    </xf>
    <xf numFmtId="0" fontId="7" fillId="0" borderId="40" xfId="1" applyNumberFormat="1" applyFont="1" applyFill="1" applyBorder="1" applyAlignment="1" applyProtection="1">
      <alignment horizontal="left" vertical="center" wrapText="1"/>
      <protection locked="0"/>
    </xf>
    <xf numFmtId="0" fontId="7" fillId="0" borderId="39" xfId="1" applyNumberFormat="1" applyFont="1" applyFill="1" applyBorder="1" applyAlignment="1" applyProtection="1">
      <alignment horizontal="left" vertical="center" wrapText="1"/>
      <protection locked="0"/>
    </xf>
    <xf numFmtId="0" fontId="8" fillId="0" borderId="70" xfId="0" applyFont="1" applyFill="1" applyBorder="1" applyAlignment="1"/>
    <xf numFmtId="0" fontId="0" fillId="0" borderId="51" xfId="0" applyBorder="1" applyAlignment="1"/>
    <xf numFmtId="0" fontId="8" fillId="0" borderId="50" xfId="0" applyFont="1" applyFill="1" applyBorder="1" applyAlignment="1"/>
    <xf numFmtId="0" fontId="0" fillId="0" borderId="44" xfId="0" applyBorder="1" applyAlignment="1"/>
    <xf numFmtId="0" fontId="0" fillId="0" borderId="71" xfId="0" applyBorder="1" applyAlignment="1"/>
    <xf numFmtId="0" fontId="8" fillId="0" borderId="22" xfId="0" applyFont="1" applyFill="1" applyBorder="1" applyAlignment="1">
      <alignment horizontal="center"/>
    </xf>
    <xf numFmtId="0" fontId="8" fillId="0" borderId="2" xfId="0" applyFont="1" applyFill="1" applyBorder="1" applyAlignment="1">
      <alignment horizontal="center"/>
    </xf>
    <xf numFmtId="0" fontId="19" fillId="3" borderId="2" xfId="5" applyFont="1" applyFill="1" applyBorder="1" applyAlignment="1">
      <alignment horizontal="center"/>
    </xf>
    <xf numFmtId="0" fontId="8" fillId="0" borderId="52" xfId="0" applyFont="1" applyFill="1" applyBorder="1" applyAlignment="1">
      <alignment horizontal="center"/>
    </xf>
    <xf numFmtId="0" fontId="8" fillId="0" borderId="69" xfId="0" applyFont="1" applyFill="1" applyBorder="1" applyAlignment="1">
      <alignment horizontal="center"/>
    </xf>
    <xf numFmtId="167" fontId="18" fillId="0" borderId="78" xfId="0" applyNumberFormat="1" applyFont="1" applyFill="1" applyBorder="1" applyAlignment="1" applyProtection="1">
      <alignment horizontal="center" vertical="center"/>
      <protection locked="0"/>
    </xf>
    <xf numFmtId="167" fontId="18" fillId="0" borderId="5" xfId="0" applyNumberFormat="1" applyFont="1" applyFill="1" applyBorder="1" applyAlignment="1" applyProtection="1">
      <alignment horizontal="center" vertical="center"/>
      <protection locked="0"/>
    </xf>
    <xf numFmtId="167" fontId="18" fillId="0" borderId="16" xfId="0" applyNumberFormat="1" applyFont="1" applyFill="1" applyBorder="1" applyAlignment="1" applyProtection="1">
      <alignment horizontal="center" vertical="center"/>
      <protection locked="0"/>
    </xf>
    <xf numFmtId="167" fontId="18" fillId="0" borderId="88" xfId="0" applyNumberFormat="1" applyFont="1" applyFill="1" applyBorder="1" applyAlignment="1" applyProtection="1">
      <alignment horizontal="center" vertical="center"/>
      <protection locked="0"/>
    </xf>
    <xf numFmtId="167" fontId="18" fillId="0" borderId="4" xfId="0" applyNumberFormat="1" applyFont="1" applyFill="1" applyBorder="1" applyAlignment="1" applyProtection="1">
      <alignment horizontal="center" vertical="center"/>
      <protection locked="0"/>
    </xf>
    <xf numFmtId="167" fontId="18" fillId="0" borderId="59" xfId="0" applyNumberFormat="1" applyFont="1" applyFill="1" applyBorder="1" applyAlignment="1" applyProtection="1">
      <alignment horizontal="center" vertical="center"/>
      <protection locked="0"/>
    </xf>
    <xf numFmtId="167" fontId="18" fillId="0" borderId="58" xfId="0" applyNumberFormat="1" applyFont="1" applyFill="1" applyBorder="1" applyAlignment="1" applyProtection="1">
      <alignment horizontal="center" vertical="center"/>
      <protection locked="0"/>
    </xf>
    <xf numFmtId="166" fontId="19" fillId="2" borderId="4" xfId="5" applyNumberFormat="1" applyFont="1" applyFill="1" applyBorder="1" applyAlignment="1" applyProtection="1">
      <alignment horizontal="center" vertical="center" wrapText="1"/>
      <protection locked="0"/>
    </xf>
    <xf numFmtId="0" fontId="19" fillId="2" borderId="46" xfId="5" applyNumberFormat="1" applyFont="1" applyFill="1" applyBorder="1" applyAlignment="1" applyProtection="1">
      <alignment horizontal="center" vertical="center" wrapText="1"/>
      <protection locked="0"/>
    </xf>
    <xf numFmtId="0" fontId="19" fillId="2" borderId="5" xfId="5" applyNumberFormat="1" applyFont="1" applyFill="1" applyBorder="1" applyAlignment="1" applyProtection="1">
      <alignment horizontal="center" vertical="center" wrapText="1"/>
      <protection locked="0"/>
    </xf>
    <xf numFmtId="0" fontId="19" fillId="2" borderId="59" xfId="5" applyNumberFormat="1" applyFont="1" applyFill="1" applyBorder="1" applyAlignment="1" applyProtection="1">
      <alignment horizontal="center" vertical="center" wrapText="1"/>
      <protection locked="0"/>
    </xf>
    <xf numFmtId="0" fontId="19" fillId="2" borderId="37" xfId="5" applyNumberFormat="1" applyFont="1" applyFill="1" applyBorder="1" applyAlignment="1" applyProtection="1">
      <alignment horizontal="center" vertical="center" wrapText="1"/>
      <protection locked="0"/>
    </xf>
    <xf numFmtId="0" fontId="19" fillId="2" borderId="58" xfId="5" applyNumberFormat="1" applyFont="1" applyFill="1" applyBorder="1" applyAlignment="1" applyProtection="1">
      <alignment horizontal="center" vertical="center" wrapText="1"/>
      <protection locked="0"/>
    </xf>
    <xf numFmtId="0" fontId="8" fillId="0" borderId="4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7" xfId="0" applyFont="1" applyFill="1" applyBorder="1" applyAlignment="1">
      <alignment horizontal="center" vertical="center" wrapText="1"/>
    </xf>
    <xf numFmtId="0" fontId="8" fillId="0" borderId="68" xfId="0" applyFont="1" applyFill="1" applyBorder="1" applyAlignment="1">
      <alignment horizontal="center"/>
    </xf>
    <xf numFmtId="0" fontId="8" fillId="0" borderId="53" xfId="0" applyFont="1" applyFill="1" applyBorder="1" applyAlignment="1">
      <alignment horizontal="center"/>
    </xf>
    <xf numFmtId="0" fontId="7" fillId="0" borderId="22" xfId="0" applyNumberFormat="1" applyFont="1" applyFill="1" applyBorder="1" applyAlignment="1" applyProtection="1">
      <alignment horizontal="center" vertical="center" wrapText="1"/>
      <protection locked="0"/>
    </xf>
    <xf numFmtId="0" fontId="7" fillId="0" borderId="2" xfId="0" applyNumberFormat="1" applyFont="1" applyFill="1" applyBorder="1" applyAlignment="1" applyProtection="1">
      <alignment horizontal="center" vertical="center" wrapText="1"/>
      <protection locked="0"/>
    </xf>
    <xf numFmtId="0" fontId="7" fillId="0" borderId="2" xfId="0" applyNumberFormat="1" applyFont="1" applyFill="1" applyBorder="1" applyAlignment="1" applyProtection="1">
      <alignment horizontal="left"/>
      <protection locked="0"/>
    </xf>
    <xf numFmtId="0" fontId="17" fillId="0" borderId="2" xfId="4" applyNumberFormat="1" applyFill="1" applyBorder="1" applyAlignment="1" applyProtection="1">
      <alignment horizontal="left"/>
      <protection locked="0"/>
    </xf>
    <xf numFmtId="0" fontId="7" fillId="0" borderId="65" xfId="0" applyFont="1" applyFill="1" applyBorder="1" applyAlignment="1">
      <alignment horizontal="center" vertical="center" wrapText="1"/>
    </xf>
    <xf numFmtId="0" fontId="7" fillId="0" borderId="81" xfId="0" applyFont="1" applyFill="1" applyBorder="1" applyAlignment="1">
      <alignment horizontal="center" vertical="center" wrapText="1"/>
    </xf>
    <xf numFmtId="0" fontId="9" fillId="3" borderId="43" xfId="0" applyFont="1" applyFill="1" applyBorder="1" applyAlignment="1">
      <alignment horizontal="center"/>
    </xf>
    <xf numFmtId="0" fontId="9" fillId="3" borderId="34" xfId="0" applyFont="1" applyFill="1" applyBorder="1" applyAlignment="1">
      <alignment horizontal="center"/>
    </xf>
    <xf numFmtId="0" fontId="9" fillId="3" borderId="82" xfId="0" applyFont="1" applyFill="1" applyBorder="1" applyAlignment="1">
      <alignment horizontal="center"/>
    </xf>
    <xf numFmtId="0" fontId="7" fillId="0" borderId="77" xfId="0" applyFont="1" applyFill="1" applyBorder="1" applyAlignment="1">
      <alignment horizontal="center" vertical="center" wrapText="1"/>
    </xf>
    <xf numFmtId="0" fontId="7" fillId="0" borderId="61" xfId="0" applyFont="1" applyFill="1" applyBorder="1" applyAlignment="1">
      <alignment horizontal="center" vertical="center" wrapText="1"/>
    </xf>
    <xf numFmtId="0" fontId="11" fillId="3" borderId="42" xfId="0" applyFont="1" applyFill="1" applyBorder="1" applyAlignment="1">
      <alignment horizontal="center" wrapText="1"/>
    </xf>
    <xf numFmtId="0" fontId="11" fillId="3" borderId="37" xfId="0" applyFont="1" applyFill="1" applyBorder="1" applyAlignment="1">
      <alignment horizontal="center"/>
    </xf>
    <xf numFmtId="0" fontId="11" fillId="3" borderId="64" xfId="0" applyFont="1" applyFill="1" applyBorder="1" applyAlignment="1">
      <alignment horizontal="center"/>
    </xf>
    <xf numFmtId="0" fontId="11" fillId="5" borderId="61" xfId="0" applyFont="1" applyFill="1" applyBorder="1" applyAlignment="1" applyProtection="1">
      <alignment horizontal="center" vertical="center"/>
      <protection locked="0"/>
    </xf>
    <xf numFmtId="0" fontId="11" fillId="5" borderId="62" xfId="0" applyFont="1" applyFill="1" applyBorder="1" applyAlignment="1" applyProtection="1">
      <alignment horizontal="center" vertical="center"/>
      <protection locked="0"/>
    </xf>
    <xf numFmtId="0" fontId="0" fillId="5" borderId="0" xfId="0" applyFill="1" applyBorder="1" applyAlignment="1"/>
    <xf numFmtId="0" fontId="0" fillId="5" borderId="15" xfId="0" applyFill="1" applyBorder="1" applyAlignment="1"/>
    <xf numFmtId="0" fontId="11" fillId="4" borderId="0" xfId="0" applyFont="1" applyFill="1" applyBorder="1" applyAlignment="1">
      <alignment horizontal="center"/>
    </xf>
    <xf numFmtId="0" fontId="11" fillId="4" borderId="84" xfId="0" applyFont="1" applyFill="1" applyBorder="1" applyAlignment="1">
      <alignment horizontal="center"/>
    </xf>
    <xf numFmtId="0" fontId="7" fillId="4" borderId="37" xfId="0" applyFont="1" applyFill="1" applyBorder="1" applyAlignment="1">
      <alignment horizontal="center"/>
    </xf>
    <xf numFmtId="0" fontId="11" fillId="4" borderId="37" xfId="0" applyFont="1" applyFill="1" applyBorder="1" applyAlignment="1">
      <alignment horizontal="center"/>
    </xf>
    <xf numFmtId="0" fontId="11" fillId="4" borderId="64" xfId="0" applyFont="1" applyFill="1" applyBorder="1" applyAlignment="1">
      <alignment horizontal="center"/>
    </xf>
    <xf numFmtId="0" fontId="7" fillId="2" borderId="22" xfId="5" applyFont="1" applyFill="1" applyBorder="1" applyAlignment="1">
      <alignment horizontal="left"/>
    </xf>
    <xf numFmtId="0" fontId="7" fillId="2" borderId="2" xfId="5" applyFont="1" applyFill="1" applyBorder="1" applyAlignment="1">
      <alignment horizontal="left"/>
    </xf>
    <xf numFmtId="0" fontId="8" fillId="2" borderId="16" xfId="5" applyFont="1" applyFill="1" applyBorder="1" applyAlignment="1">
      <alignment horizontal="left" vertical="top" wrapText="1"/>
    </xf>
    <xf numFmtId="0" fontId="8" fillId="2" borderId="0" xfId="5" applyFont="1" applyFill="1" applyBorder="1" applyAlignment="1">
      <alignment horizontal="left" vertical="top" wrapText="1"/>
    </xf>
    <xf numFmtId="0" fontId="8" fillId="2" borderId="15" xfId="5" applyFont="1" applyFill="1" applyBorder="1" applyAlignment="1">
      <alignment horizontal="left" vertical="top" wrapText="1"/>
    </xf>
    <xf numFmtId="165" fontId="7" fillId="2" borderId="78" xfId="6" applyNumberFormat="1" applyFont="1" applyFill="1" applyBorder="1" applyAlignment="1">
      <alignment horizontal="left"/>
    </xf>
    <xf numFmtId="165" fontId="7" fillId="2" borderId="5" xfId="6" applyNumberFormat="1" applyFont="1" applyFill="1" applyBorder="1" applyAlignment="1">
      <alignment horizontal="left"/>
    </xf>
    <xf numFmtId="0" fontId="8" fillId="2" borderId="91" xfId="5" applyFont="1" applyFill="1" applyBorder="1" applyAlignment="1">
      <alignment horizontal="left"/>
    </xf>
    <xf numFmtId="0" fontId="8" fillId="2" borderId="18" xfId="5" applyFont="1" applyFill="1" applyBorder="1" applyAlignment="1">
      <alignment horizontal="left"/>
    </xf>
    <xf numFmtId="0" fontId="7" fillId="2" borderId="14" xfId="6" applyNumberFormat="1" applyFont="1" applyFill="1" applyBorder="1" applyAlignment="1" applyProtection="1">
      <alignment horizontal="left" vertical="center" wrapText="1"/>
      <protection locked="0"/>
    </xf>
    <xf numFmtId="0" fontId="7" fillId="2" borderId="13" xfId="6" applyNumberFormat="1" applyFont="1" applyFill="1" applyBorder="1" applyAlignment="1" applyProtection="1">
      <alignment horizontal="left" vertical="center" wrapText="1"/>
      <protection locked="0"/>
    </xf>
    <xf numFmtId="0" fontId="7" fillId="2" borderId="12" xfId="6" applyNumberFormat="1" applyFont="1" applyFill="1" applyBorder="1" applyAlignment="1" applyProtection="1">
      <alignment horizontal="left" vertical="center" wrapText="1"/>
      <protection locked="0"/>
    </xf>
    <xf numFmtId="165" fontId="7" fillId="2" borderId="22" xfId="6" applyNumberFormat="1" applyFont="1" applyFill="1" applyBorder="1" applyAlignment="1">
      <alignment horizontal="left" wrapText="1"/>
    </xf>
    <xf numFmtId="165" fontId="7" fillId="2" borderId="2" xfId="6" applyNumberFormat="1" applyFont="1" applyFill="1" applyBorder="1" applyAlignment="1">
      <alignment horizontal="left" wrapText="1"/>
    </xf>
    <xf numFmtId="165" fontId="7" fillId="2" borderId="22" xfId="6" applyNumberFormat="1" applyFont="1" applyFill="1" applyBorder="1" applyAlignment="1">
      <alignment horizontal="left"/>
    </xf>
    <xf numFmtId="165" fontId="7" fillId="2" borderId="2" xfId="6" applyNumberFormat="1" applyFont="1" applyFill="1" applyBorder="1" applyAlignment="1">
      <alignment horizontal="left"/>
    </xf>
    <xf numFmtId="165" fontId="7" fillId="2" borderId="21" xfId="6" applyNumberFormat="1" applyFont="1" applyFill="1" applyBorder="1" applyAlignment="1">
      <alignment horizontal="left"/>
    </xf>
    <xf numFmtId="165" fontId="7" fillId="2" borderId="8" xfId="6" applyNumberFormat="1" applyFont="1" applyFill="1" applyBorder="1" applyAlignment="1">
      <alignment horizontal="left"/>
    </xf>
    <xf numFmtId="165" fontId="8" fillId="2" borderId="19" xfId="6" applyNumberFormat="1" applyFont="1" applyFill="1" applyBorder="1" applyAlignment="1">
      <alignment horizontal="left"/>
    </xf>
    <xf numFmtId="165" fontId="8" fillId="2" borderId="1" xfId="6" applyNumberFormat="1" applyFont="1" applyFill="1" applyBorder="1" applyAlignment="1">
      <alignment horizontal="left"/>
    </xf>
    <xf numFmtId="166" fontId="8" fillId="2" borderId="0" xfId="5" applyNumberFormat="1" applyFont="1" applyFill="1" applyBorder="1" applyAlignment="1">
      <alignment horizontal="left" vertical="top" wrapText="1"/>
    </xf>
    <xf numFmtId="166" fontId="8" fillId="2" borderId="15" xfId="5" applyNumberFormat="1" applyFont="1" applyFill="1" applyBorder="1" applyAlignment="1">
      <alignment horizontal="left" vertical="top" wrapText="1"/>
    </xf>
    <xf numFmtId="0" fontId="8" fillId="2" borderId="22" xfId="5" applyFont="1" applyFill="1" applyBorder="1" applyAlignment="1">
      <alignment horizontal="left"/>
    </xf>
    <xf numFmtId="0" fontId="8" fillId="2" borderId="2" xfId="5" applyFont="1" applyFill="1" applyBorder="1" applyAlignment="1">
      <alignment horizontal="left"/>
    </xf>
    <xf numFmtId="0" fontId="18" fillId="2" borderId="16" xfId="5" applyFont="1" applyFill="1" applyBorder="1" applyAlignment="1">
      <alignment horizontal="left" vertical="top" wrapText="1"/>
    </xf>
    <xf numFmtId="0" fontId="18" fillId="2" borderId="0" xfId="5" applyFont="1" applyFill="1" applyBorder="1" applyAlignment="1">
      <alignment horizontal="left" vertical="top" wrapText="1"/>
    </xf>
    <xf numFmtId="0" fontId="18" fillId="2" borderId="15" xfId="5" applyFont="1" applyFill="1" applyBorder="1" applyAlignment="1">
      <alignment horizontal="left" vertical="top" wrapText="1"/>
    </xf>
    <xf numFmtId="0" fontId="8" fillId="2" borderId="16" xfId="5" applyFont="1" applyFill="1" applyBorder="1" applyAlignment="1">
      <alignment horizontal="left" vertical="center" wrapText="1"/>
    </xf>
    <xf numFmtId="0" fontId="8" fillId="2" borderId="0" xfId="5" applyFont="1" applyFill="1" applyBorder="1" applyAlignment="1">
      <alignment horizontal="left" vertical="center" wrapText="1"/>
    </xf>
    <xf numFmtId="0" fontId="8" fillId="2" borderId="15" xfId="5" applyFont="1" applyFill="1" applyBorder="1" applyAlignment="1">
      <alignment horizontal="left" vertical="center" wrapText="1"/>
    </xf>
    <xf numFmtId="0" fontId="7" fillId="2" borderId="21" xfId="6" applyNumberFormat="1" applyFont="1" applyFill="1" applyBorder="1" applyAlignment="1" applyProtection="1">
      <alignment horizontal="left" vertical="center" wrapText="1"/>
      <protection locked="0"/>
    </xf>
    <xf numFmtId="0" fontId="7" fillId="2" borderId="7" xfId="6" applyNumberFormat="1" applyFont="1" applyFill="1" applyBorder="1" applyAlignment="1" applyProtection="1">
      <alignment horizontal="left" vertical="center" wrapText="1"/>
      <protection locked="0"/>
    </xf>
    <xf numFmtId="0" fontId="7" fillId="2" borderId="28" xfId="6" applyNumberFormat="1" applyFont="1" applyFill="1" applyBorder="1" applyAlignment="1" applyProtection="1">
      <alignment horizontal="left" vertical="center" wrapText="1"/>
      <protection locked="0"/>
    </xf>
    <xf numFmtId="0" fontId="8" fillId="2" borderId="22" xfId="5" applyFont="1" applyFill="1" applyBorder="1" applyAlignment="1">
      <alignment horizontal="left" wrapText="1"/>
    </xf>
    <xf numFmtId="0" fontId="8" fillId="2" borderId="2" xfId="5" applyFont="1" applyFill="1" applyBorder="1" applyAlignment="1">
      <alignment horizontal="left" wrapText="1"/>
    </xf>
    <xf numFmtId="0" fontId="7" fillId="2" borderId="22" xfId="5" applyFont="1" applyFill="1" applyBorder="1" applyAlignment="1">
      <alignment horizontal="left" wrapText="1"/>
    </xf>
    <xf numFmtId="0" fontId="7" fillId="2" borderId="2" xfId="5" applyFont="1" applyFill="1" applyBorder="1" applyAlignment="1">
      <alignment horizontal="left" wrapText="1"/>
    </xf>
    <xf numFmtId="0" fontId="3" fillId="2" borderId="21" xfId="5" applyFont="1" applyFill="1" applyBorder="1" applyAlignment="1">
      <alignment horizontal="left" vertical="center" wrapText="1" indent="3"/>
    </xf>
    <xf numFmtId="0" fontId="3" fillId="2" borderId="8" xfId="5" applyFont="1" applyFill="1" applyBorder="1" applyAlignment="1">
      <alignment horizontal="left" vertical="center" wrapText="1" indent="3"/>
    </xf>
    <xf numFmtId="0" fontId="8" fillId="2" borderId="27" xfId="5" applyFont="1" applyFill="1" applyBorder="1" applyAlignment="1">
      <alignment horizontal="left" wrapText="1"/>
    </xf>
    <xf numFmtId="0" fontId="8" fillId="2" borderId="9" xfId="5" applyFont="1" applyFill="1" applyBorder="1" applyAlignment="1">
      <alignment horizontal="left" wrapText="1"/>
    </xf>
    <xf numFmtId="165" fontId="8" fillId="2" borderId="26" xfId="6" applyNumberFormat="1" applyFont="1" applyFill="1" applyBorder="1" applyAlignment="1">
      <alignment horizontal="left"/>
    </xf>
    <xf numFmtId="165" fontId="8" fillId="2" borderId="63" xfId="6" applyNumberFormat="1" applyFont="1" applyFill="1" applyBorder="1" applyAlignment="1">
      <alignment horizontal="left"/>
    </xf>
    <xf numFmtId="44" fontId="7" fillId="2" borderId="6" xfId="7" applyFont="1" applyFill="1" applyBorder="1" applyAlignment="1" applyProtection="1">
      <alignment horizontal="center"/>
      <protection locked="0"/>
    </xf>
    <xf numFmtId="44" fontId="7" fillId="2" borderId="8" xfId="7" applyFont="1" applyFill="1" applyBorder="1" applyAlignment="1" applyProtection="1">
      <alignment horizontal="center"/>
      <protection locked="0"/>
    </xf>
    <xf numFmtId="0" fontId="2" fillId="9" borderId="21" xfId="5" applyFont="1" applyFill="1" applyBorder="1" applyAlignment="1" applyProtection="1">
      <alignment horizontal="center" vertical="center" wrapText="1"/>
      <protection locked="0"/>
    </xf>
    <xf numFmtId="0" fontId="2" fillId="9" borderId="8" xfId="5" applyFont="1" applyFill="1" applyBorder="1" applyAlignment="1" applyProtection="1">
      <alignment horizontal="center" vertical="center" wrapText="1"/>
      <protection locked="0"/>
    </xf>
    <xf numFmtId="0" fontId="18" fillId="2" borderId="7" xfId="5" applyFont="1" applyFill="1" applyBorder="1" applyAlignment="1" applyProtection="1">
      <alignment horizontal="left" vertical="center" wrapText="1"/>
      <protection locked="0"/>
    </xf>
    <xf numFmtId="0" fontId="18" fillId="2" borderId="28" xfId="5" applyFont="1" applyFill="1" applyBorder="1" applyAlignment="1" applyProtection="1">
      <alignment horizontal="left" vertical="center" wrapText="1"/>
      <protection locked="0"/>
    </xf>
    <xf numFmtId="0" fontId="8" fillId="2" borderId="35" xfId="5" applyFont="1" applyFill="1" applyBorder="1" applyAlignment="1">
      <alignment horizontal="left" vertical="center" wrapText="1"/>
    </xf>
    <xf numFmtId="0" fontId="8" fillId="2" borderId="34" xfId="5" applyFont="1" applyFill="1" applyBorder="1" applyAlignment="1">
      <alignment horizontal="left" vertical="center" wrapText="1"/>
    </xf>
    <xf numFmtId="0" fontId="8" fillId="2" borderId="33" xfId="5" applyFont="1" applyFill="1" applyBorder="1" applyAlignment="1">
      <alignment horizontal="left" vertical="center" wrapText="1"/>
    </xf>
    <xf numFmtId="0" fontId="7" fillId="2" borderId="32" xfId="6" applyNumberFormat="1" applyFont="1" applyFill="1" applyBorder="1" applyAlignment="1" applyProtection="1">
      <alignment horizontal="left" vertical="center" wrapText="1"/>
      <protection locked="0"/>
    </xf>
    <xf numFmtId="0" fontId="7" fillId="2" borderId="31" xfId="6" applyNumberFormat="1" applyFont="1" applyFill="1" applyBorder="1" applyAlignment="1" applyProtection="1">
      <alignment horizontal="left" vertical="center" wrapText="1"/>
      <protection locked="0"/>
    </xf>
    <xf numFmtId="0" fontId="7" fillId="2" borderId="30" xfId="6" applyNumberFormat="1" applyFont="1" applyFill="1" applyBorder="1" applyAlignment="1" applyProtection="1">
      <alignment horizontal="left" vertical="center" wrapText="1"/>
      <protection locked="0"/>
    </xf>
    <xf numFmtId="0" fontId="8" fillId="2" borderId="2" xfId="5" applyFont="1" applyFill="1" applyBorder="1" applyAlignment="1">
      <alignment horizontal="left" vertical="center"/>
    </xf>
    <xf numFmtId="0" fontId="7" fillId="2" borderId="2" xfId="5" applyFont="1" applyFill="1" applyBorder="1" applyAlignment="1" applyProtection="1">
      <alignment horizontal="left" vertical="top" wrapText="1"/>
      <protection locked="0"/>
    </xf>
    <xf numFmtId="0" fontId="7" fillId="2" borderId="20" xfId="5" applyFont="1" applyFill="1" applyBorder="1" applyAlignment="1" applyProtection="1">
      <alignment horizontal="left" vertical="top" wrapText="1"/>
      <protection locked="0"/>
    </xf>
    <xf numFmtId="0" fontId="8" fillId="2" borderId="16" xfId="5" applyFont="1" applyFill="1" applyBorder="1" applyAlignment="1">
      <alignment horizontal="left" wrapText="1"/>
    </xf>
    <xf numFmtId="0" fontId="8" fillId="2" borderId="0" xfId="5" applyFont="1" applyFill="1" applyBorder="1" applyAlignment="1">
      <alignment horizontal="left" wrapText="1"/>
    </xf>
    <xf numFmtId="0" fontId="8" fillId="2" borderId="15" xfId="5" applyFont="1" applyFill="1" applyBorder="1" applyAlignment="1">
      <alignment horizontal="left" wrapText="1"/>
    </xf>
    <xf numFmtId="0" fontId="7" fillId="2" borderId="22" xfId="5" applyNumberFormat="1" applyFont="1" applyFill="1" applyBorder="1" applyAlignment="1" applyProtection="1">
      <alignment horizontal="center" vertical="center" wrapText="1"/>
      <protection locked="0"/>
    </xf>
    <xf numFmtId="0" fontId="7" fillId="2" borderId="2" xfId="5" applyNumberFormat="1" applyFont="1" applyFill="1" applyBorder="1" applyAlignment="1" applyProtection="1">
      <alignment horizontal="center" vertical="center" wrapText="1"/>
      <protection locked="0"/>
    </xf>
    <xf numFmtId="0" fontId="7" fillId="2" borderId="2" xfId="5" applyNumberFormat="1" applyFont="1" applyFill="1" applyBorder="1" applyAlignment="1" applyProtection="1">
      <alignment horizontal="center"/>
      <protection locked="0"/>
    </xf>
    <xf numFmtId="0" fontId="17" fillId="2" borderId="2" xfId="4" applyNumberFormat="1" applyFill="1" applyBorder="1" applyAlignment="1" applyProtection="1">
      <alignment horizontal="center"/>
      <protection locked="0"/>
    </xf>
    <xf numFmtId="0" fontId="8" fillId="2" borderId="2" xfId="5" applyFont="1" applyFill="1" applyBorder="1" applyAlignment="1">
      <alignment horizontal="center"/>
    </xf>
    <xf numFmtId="0" fontId="8" fillId="2" borderId="20" xfId="5" applyFont="1" applyFill="1" applyBorder="1" applyAlignment="1">
      <alignment horizontal="center"/>
    </xf>
    <xf numFmtId="167" fontId="18" fillId="2" borderId="22" xfId="5" applyNumberFormat="1" applyFont="1" applyFill="1" applyBorder="1" applyAlignment="1" applyProtection="1">
      <alignment horizontal="center" vertical="center"/>
      <protection locked="0"/>
    </xf>
    <xf numFmtId="167" fontId="18" fillId="2" borderId="2" xfId="5" applyNumberFormat="1" applyFont="1" applyFill="1" applyBorder="1" applyAlignment="1" applyProtection="1">
      <alignment horizontal="center" vertical="center"/>
      <protection locked="0"/>
    </xf>
    <xf numFmtId="167" fontId="18" fillId="2" borderId="27" xfId="5" applyNumberFormat="1" applyFont="1" applyFill="1" applyBorder="1" applyAlignment="1" applyProtection="1">
      <alignment horizontal="center" vertical="center"/>
      <protection locked="0"/>
    </xf>
    <xf numFmtId="167" fontId="18" fillId="2" borderId="9" xfId="5" applyNumberFormat="1" applyFont="1" applyFill="1" applyBorder="1" applyAlignment="1" applyProtection="1">
      <alignment horizontal="center" vertical="center"/>
      <protection locked="0"/>
    </xf>
    <xf numFmtId="167" fontId="18" fillId="2" borderId="40" xfId="5" applyNumberFormat="1" applyFont="1" applyFill="1" applyBorder="1" applyAlignment="1" applyProtection="1">
      <alignment horizontal="center" vertical="center"/>
      <protection locked="0"/>
    </xf>
    <xf numFmtId="0" fontId="19" fillId="3" borderId="91" xfId="5" applyFont="1" applyFill="1" applyBorder="1" applyAlignment="1">
      <alignment horizontal="left" vertical="center"/>
    </xf>
    <xf numFmtId="0" fontId="19" fillId="3" borderId="92" xfId="5" applyFont="1" applyFill="1" applyBorder="1" applyAlignment="1">
      <alignment horizontal="left" vertical="center"/>
    </xf>
    <xf numFmtId="0" fontId="18" fillId="2" borderId="86" xfId="5" applyFont="1" applyFill="1" applyBorder="1" applyAlignment="1">
      <alignment horizontal="left" vertical="center" wrapText="1"/>
    </xf>
    <xf numFmtId="0" fontId="18" fillId="2" borderId="45" xfId="5" applyFont="1" applyFill="1" applyBorder="1" applyAlignment="1">
      <alignment horizontal="left" vertical="center" wrapText="1"/>
    </xf>
    <xf numFmtId="0" fontId="18" fillId="2" borderId="80" xfId="5" applyFont="1" applyFill="1" applyBorder="1" applyAlignment="1">
      <alignment horizontal="left" vertical="center" wrapText="1"/>
    </xf>
    <xf numFmtId="0" fontId="7" fillId="2" borderId="89" xfId="6" applyNumberFormat="1" applyFont="1" applyFill="1" applyBorder="1" applyAlignment="1" applyProtection="1">
      <alignment horizontal="left" vertical="center" wrapText="1"/>
      <protection locked="0"/>
    </xf>
    <xf numFmtId="0" fontId="7" fillId="2" borderId="90" xfId="6" applyNumberFormat="1" applyFont="1" applyFill="1" applyBorder="1" applyAlignment="1" applyProtection="1">
      <alignment horizontal="left" vertical="center" wrapText="1"/>
      <protection locked="0"/>
    </xf>
    <xf numFmtId="0" fontId="7" fillId="2" borderId="40" xfId="6" applyNumberFormat="1" applyFont="1" applyFill="1" applyBorder="1" applyAlignment="1" applyProtection="1">
      <alignment horizontal="left" vertical="center" wrapText="1"/>
      <protection locked="0"/>
    </xf>
    <xf numFmtId="0" fontId="7" fillId="2" borderId="39" xfId="6" applyNumberFormat="1" applyFont="1" applyFill="1" applyBorder="1" applyAlignment="1" applyProtection="1">
      <alignment horizontal="left" vertical="center" wrapText="1"/>
      <protection locked="0"/>
    </xf>
    <xf numFmtId="0" fontId="7" fillId="2" borderId="41" xfId="6" applyNumberFormat="1" applyFont="1" applyFill="1" applyBorder="1" applyAlignment="1" applyProtection="1">
      <alignment horizontal="left" vertical="center" wrapText="1"/>
      <protection locked="0"/>
    </xf>
    <xf numFmtId="0" fontId="8" fillId="2" borderId="22" xfId="5" applyFont="1" applyFill="1" applyBorder="1" applyAlignment="1">
      <alignment horizontal="center"/>
    </xf>
    <xf numFmtId="0" fontId="7" fillId="2" borderId="65" xfId="5" applyFont="1" applyFill="1" applyBorder="1" applyAlignment="1">
      <alignment horizontal="center" vertical="center" wrapText="1"/>
    </xf>
    <xf numFmtId="0" fontId="7" fillId="2" borderId="81" xfId="5" applyFont="1" applyFill="1" applyBorder="1" applyAlignment="1">
      <alignment horizontal="center" vertical="center" wrapText="1"/>
    </xf>
    <xf numFmtId="0" fontId="4" fillId="3" borderId="43" xfId="5" applyFont="1" applyFill="1" applyBorder="1" applyAlignment="1">
      <alignment horizontal="center"/>
    </xf>
    <xf numFmtId="0" fontId="4" fillId="3" borderId="34" xfId="5" applyFont="1" applyFill="1" applyBorder="1" applyAlignment="1">
      <alignment horizontal="center"/>
    </xf>
    <xf numFmtId="0" fontId="4" fillId="3" borderId="82" xfId="5" applyFont="1" applyFill="1" applyBorder="1" applyAlignment="1">
      <alignment horizontal="center"/>
    </xf>
    <xf numFmtId="0" fontId="10" fillId="0" borderId="77" xfId="0" applyFont="1" applyFill="1" applyBorder="1" applyAlignment="1">
      <alignment horizontal="center" vertical="center" wrapText="1"/>
    </xf>
    <xf numFmtId="0" fontId="10" fillId="0" borderId="61" xfId="0" applyFont="1" applyFill="1" applyBorder="1" applyAlignment="1">
      <alignment horizontal="center" vertical="center" wrapText="1"/>
    </xf>
    <xf numFmtId="0" fontId="8" fillId="3" borderId="42" xfId="5" applyFont="1" applyFill="1" applyBorder="1" applyAlignment="1">
      <alignment horizontal="center" wrapText="1"/>
    </xf>
    <xf numFmtId="0" fontId="8" fillId="3" borderId="37" xfId="5" applyFont="1" applyFill="1" applyBorder="1" applyAlignment="1">
      <alignment horizontal="center"/>
    </xf>
    <xf numFmtId="0" fontId="8" fillId="3" borderId="64" xfId="5" applyFont="1" applyFill="1" applyBorder="1" applyAlignment="1">
      <alignment horizontal="center"/>
    </xf>
    <xf numFmtId="0" fontId="8" fillId="2" borderId="0" xfId="5" applyFont="1" applyFill="1" applyBorder="1" applyAlignment="1">
      <alignment horizontal="center"/>
    </xf>
    <xf numFmtId="0" fontId="7" fillId="2" borderId="0" xfId="5" applyFont="1" applyFill="1" applyBorder="1" applyAlignment="1">
      <alignment horizontal="center"/>
    </xf>
    <xf numFmtId="0" fontId="8" fillId="2" borderId="48" xfId="5" applyFont="1" applyFill="1" applyBorder="1" applyAlignment="1">
      <alignment horizontal="center" vertical="center" wrapText="1"/>
    </xf>
    <xf numFmtId="0" fontId="8" fillId="2" borderId="3" xfId="5" applyFont="1" applyFill="1" applyBorder="1" applyAlignment="1">
      <alignment horizontal="center" vertical="center" wrapText="1"/>
    </xf>
    <xf numFmtId="0" fontId="8" fillId="2" borderId="47" xfId="5" applyFont="1" applyFill="1" applyBorder="1" applyAlignment="1">
      <alignment horizontal="center" vertical="center" wrapText="1"/>
    </xf>
    <xf numFmtId="0" fontId="8" fillId="2" borderId="68" xfId="5" applyFont="1" applyFill="1" applyBorder="1" applyAlignment="1">
      <alignment horizontal="center"/>
    </xf>
    <xf numFmtId="0" fontId="8" fillId="2" borderId="53" xfId="5" applyFont="1" applyFill="1" applyBorder="1" applyAlignment="1">
      <alignment horizontal="center"/>
    </xf>
    <xf numFmtId="0" fontId="8" fillId="2" borderId="69" xfId="5" applyFont="1" applyFill="1" applyBorder="1" applyAlignment="1">
      <alignment horizontal="center"/>
    </xf>
    <xf numFmtId="0" fontId="8" fillId="2" borderId="61" xfId="5" applyFont="1" applyFill="1" applyBorder="1" applyAlignment="1" applyProtection="1">
      <alignment horizontal="center" vertical="center"/>
      <protection locked="0"/>
    </xf>
    <xf numFmtId="0" fontId="8" fillId="2" borderId="62" xfId="5" applyFont="1" applyFill="1" applyBorder="1" applyAlignment="1" applyProtection="1">
      <alignment horizontal="center" vertical="center"/>
      <protection locked="0"/>
    </xf>
    <xf numFmtId="0" fontId="0" fillId="0" borderId="0" xfId="0" applyBorder="1" applyAlignment="1"/>
    <xf numFmtId="0" fontId="0" fillId="0" borderId="15" xfId="0" applyBorder="1" applyAlignment="1"/>
    <xf numFmtId="44" fontId="7" fillId="0" borderId="6" xfId="7" applyFont="1" applyFill="1" applyBorder="1" applyAlignment="1" applyProtection="1">
      <alignment horizontal="center"/>
      <protection locked="0"/>
    </xf>
    <xf numFmtId="44" fontId="7" fillId="0" borderId="8" xfId="7" applyFont="1" applyFill="1" applyBorder="1" applyAlignment="1" applyProtection="1">
      <alignment horizontal="center"/>
      <protection locked="0"/>
    </xf>
    <xf numFmtId="165" fontId="7" fillId="0" borderId="21" xfId="6" applyNumberFormat="1" applyFont="1" applyFill="1" applyBorder="1" applyAlignment="1">
      <alignment horizontal="left"/>
    </xf>
    <xf numFmtId="165" fontId="7" fillId="0" borderId="8" xfId="6" applyNumberFormat="1" applyFont="1" applyFill="1" applyBorder="1" applyAlignment="1">
      <alignment horizontal="left"/>
    </xf>
    <xf numFmtId="0" fontId="7" fillId="0" borderId="21" xfId="6" applyNumberFormat="1" applyFont="1" applyFill="1" applyBorder="1" applyAlignment="1" applyProtection="1">
      <alignment horizontal="left" vertical="center" wrapText="1"/>
      <protection locked="0"/>
    </xf>
    <xf numFmtId="0" fontId="7" fillId="0" borderId="7" xfId="6" applyNumberFormat="1" applyFont="1" applyFill="1" applyBorder="1" applyAlignment="1" applyProtection="1">
      <alignment horizontal="left" vertical="center" wrapText="1"/>
      <protection locked="0"/>
    </xf>
    <xf numFmtId="0" fontId="7" fillId="0" borderId="28" xfId="6" applyNumberFormat="1" applyFont="1" applyFill="1" applyBorder="1" applyAlignment="1" applyProtection="1">
      <alignment horizontal="left" vertical="center" wrapText="1"/>
      <protection locked="0"/>
    </xf>
    <xf numFmtId="165" fontId="7" fillId="0" borderId="22" xfId="6" applyNumberFormat="1" applyFont="1" applyFill="1" applyBorder="1" applyAlignment="1">
      <alignment horizontal="left"/>
    </xf>
    <xf numFmtId="165" fontId="7" fillId="0" borderId="2" xfId="6" applyNumberFormat="1" applyFont="1" applyFill="1" applyBorder="1" applyAlignment="1">
      <alignment horizontal="left"/>
    </xf>
    <xf numFmtId="165" fontId="8" fillId="0" borderId="19" xfId="6" applyNumberFormat="1" applyFont="1" applyFill="1" applyBorder="1" applyAlignment="1">
      <alignment horizontal="left"/>
    </xf>
    <xf numFmtId="165" fontId="8" fillId="0" borderId="1" xfId="6" applyNumberFormat="1" applyFont="1" applyFill="1" applyBorder="1" applyAlignment="1">
      <alignment horizontal="left"/>
    </xf>
    <xf numFmtId="165" fontId="7" fillId="0" borderId="22" xfId="6" applyNumberFormat="1" applyFont="1" applyFill="1" applyBorder="1" applyAlignment="1">
      <alignment horizontal="left" wrapText="1"/>
    </xf>
    <xf numFmtId="165" fontId="7" fillId="0" borderId="2" xfId="6" applyNumberFormat="1" applyFont="1" applyFill="1" applyBorder="1" applyAlignment="1">
      <alignment horizontal="left" wrapText="1"/>
    </xf>
    <xf numFmtId="0" fontId="7" fillId="0" borderId="32" xfId="6" applyNumberFormat="1" applyFont="1" applyFill="1" applyBorder="1" applyAlignment="1" applyProtection="1">
      <alignment horizontal="left" vertical="center" wrapText="1"/>
      <protection locked="0"/>
    </xf>
    <xf numFmtId="0" fontId="7" fillId="0" borderId="31" xfId="6" applyNumberFormat="1" applyFont="1" applyFill="1" applyBorder="1" applyAlignment="1" applyProtection="1">
      <alignment horizontal="left" vertical="center" wrapText="1"/>
      <protection locked="0"/>
    </xf>
    <xf numFmtId="0" fontId="7" fillId="0" borderId="30" xfId="6" applyNumberFormat="1" applyFont="1" applyFill="1" applyBorder="1" applyAlignment="1" applyProtection="1">
      <alignment horizontal="left" vertical="center" wrapText="1"/>
      <protection locked="0"/>
    </xf>
    <xf numFmtId="165" fontId="7" fillId="0" borderId="78" xfId="6" applyNumberFormat="1" applyFont="1" applyFill="1" applyBorder="1" applyAlignment="1">
      <alignment horizontal="left"/>
    </xf>
    <xf numFmtId="165" fontId="7" fillId="0" borderId="5" xfId="6" applyNumberFormat="1" applyFont="1" applyFill="1" applyBorder="1" applyAlignment="1">
      <alignment horizontal="left"/>
    </xf>
    <xf numFmtId="0" fontId="19" fillId="0" borderId="26" xfId="0" applyFont="1" applyFill="1" applyBorder="1" applyAlignment="1">
      <alignment horizontal="left"/>
    </xf>
    <xf numFmtId="0" fontId="19" fillId="0" borderId="18" xfId="0" applyFont="1" applyFill="1" applyBorder="1" applyAlignment="1">
      <alignment horizontal="left"/>
    </xf>
    <xf numFmtId="0" fontId="2" fillId="9" borderId="2" xfId="0" applyFont="1" applyFill="1" applyBorder="1" applyAlignment="1">
      <alignment horizontal="left" vertical="center"/>
    </xf>
    <xf numFmtId="0" fontId="8" fillId="0" borderId="20" xfId="0" applyFont="1" applyFill="1" applyBorder="1" applyAlignment="1">
      <alignment horizontal="center"/>
    </xf>
    <xf numFmtId="167" fontId="18" fillId="0" borderId="22" xfId="0" applyNumberFormat="1" applyFont="1" applyFill="1" applyBorder="1" applyAlignment="1" applyProtection="1">
      <alignment horizontal="center" vertical="center"/>
      <protection locked="0"/>
    </xf>
    <xf numFmtId="167" fontId="18" fillId="0" borderId="2" xfId="0" applyNumberFormat="1" applyFont="1" applyFill="1" applyBorder="1" applyAlignment="1" applyProtection="1">
      <alignment horizontal="center" vertical="center"/>
      <protection locked="0"/>
    </xf>
    <xf numFmtId="167" fontId="18" fillId="0" borderId="27" xfId="0" applyNumberFormat="1" applyFont="1" applyFill="1" applyBorder="1" applyAlignment="1" applyProtection="1">
      <alignment horizontal="center" vertical="center"/>
      <protection locked="0"/>
    </xf>
    <xf numFmtId="167" fontId="18" fillId="0" borderId="9" xfId="0" applyNumberFormat="1" applyFont="1" applyFill="1" applyBorder="1" applyAlignment="1" applyProtection="1">
      <alignment horizontal="center" vertical="center"/>
      <protection locked="0"/>
    </xf>
    <xf numFmtId="167" fontId="18" fillId="0" borderId="40" xfId="0" applyNumberFormat="1" applyFont="1" applyFill="1" applyBorder="1" applyAlignment="1" applyProtection="1">
      <alignment horizontal="center" vertical="center"/>
      <protection locked="0"/>
    </xf>
    <xf numFmtId="0" fontId="7" fillId="0" borderId="89" xfId="6" applyNumberFormat="1" applyFont="1" applyFill="1" applyBorder="1" applyAlignment="1" applyProtection="1">
      <alignment horizontal="left" vertical="center" wrapText="1"/>
      <protection locked="0"/>
    </xf>
    <xf numFmtId="0" fontId="7" fillId="0" borderId="90" xfId="6" applyNumberFormat="1" applyFont="1" applyFill="1" applyBorder="1" applyAlignment="1" applyProtection="1">
      <alignment horizontal="left" vertical="center" wrapText="1"/>
      <protection locked="0"/>
    </xf>
    <xf numFmtId="0" fontId="7" fillId="0" borderId="40" xfId="6" applyNumberFormat="1" applyFont="1" applyFill="1" applyBorder="1" applyAlignment="1" applyProtection="1">
      <alignment horizontal="left" vertical="center" wrapText="1"/>
      <protection locked="0"/>
    </xf>
    <xf numFmtId="0" fontId="7" fillId="0" borderId="39" xfId="6" applyNumberFormat="1" applyFont="1" applyFill="1" applyBorder="1" applyAlignment="1" applyProtection="1">
      <alignment horizontal="left" vertical="center" wrapText="1"/>
      <protection locked="0"/>
    </xf>
    <xf numFmtId="0" fontId="7" fillId="0" borderId="41" xfId="6" applyNumberFormat="1" applyFont="1" applyFill="1" applyBorder="1" applyAlignment="1" applyProtection="1">
      <alignment horizontal="left" vertical="center" wrapText="1"/>
      <protection locked="0"/>
    </xf>
    <xf numFmtId="0" fontId="7" fillId="4" borderId="0" xfId="0" applyFont="1" applyFill="1" applyBorder="1" applyAlignment="1">
      <alignment horizontal="center"/>
    </xf>
    <xf numFmtId="0" fontId="11" fillId="0" borderId="61" xfId="0" applyFont="1" applyFill="1" applyBorder="1" applyAlignment="1" applyProtection="1">
      <alignment horizontal="center" vertical="center"/>
      <protection locked="0"/>
    </xf>
    <xf numFmtId="0" fontId="11" fillId="0" borderId="62" xfId="0" applyFont="1" applyFill="1" applyBorder="1" applyAlignment="1" applyProtection="1">
      <alignment horizontal="center" vertical="center"/>
      <protection locked="0"/>
    </xf>
    <xf numFmtId="0" fontId="11" fillId="4" borderId="83" xfId="0" applyFont="1" applyFill="1" applyBorder="1" applyAlignment="1">
      <alignment horizontal="center"/>
    </xf>
    <xf numFmtId="0" fontId="5" fillId="2" borderId="16" xfId="5" applyFont="1" applyFill="1" applyBorder="1" applyAlignment="1">
      <alignment horizontal="center" vertical="center" wrapText="1"/>
    </xf>
    <xf numFmtId="0" fontId="5" fillId="2" borderId="0" xfId="5" applyFont="1" applyFill="1" applyBorder="1" applyAlignment="1">
      <alignment horizontal="center" vertical="center" wrapText="1"/>
    </xf>
    <xf numFmtId="0" fontId="29" fillId="2" borderId="16" xfId="0" applyFont="1" applyFill="1" applyBorder="1" applyAlignment="1">
      <alignment horizontal="center" vertical="center" wrapText="1"/>
    </xf>
    <xf numFmtId="0" fontId="29" fillId="2" borderId="0" xfId="0" applyFont="1" applyFill="1" applyBorder="1" applyAlignment="1">
      <alignment horizontal="center" vertical="center" wrapText="1"/>
    </xf>
    <xf numFmtId="0" fontId="7" fillId="4" borderId="42" xfId="0" applyFont="1" applyFill="1" applyBorder="1" applyAlignment="1">
      <alignment horizontal="center"/>
    </xf>
    <xf numFmtId="165" fontId="7" fillId="2" borderId="22" xfId="1" applyNumberFormat="1" applyFont="1" applyFill="1" applyBorder="1" applyAlignment="1">
      <alignment horizontal="left"/>
    </xf>
    <xf numFmtId="165" fontId="7" fillId="2" borderId="2" xfId="1" applyNumberFormat="1" applyFont="1" applyFill="1" applyBorder="1" applyAlignment="1">
      <alignment horizontal="left"/>
    </xf>
    <xf numFmtId="165" fontId="7" fillId="2" borderId="21" xfId="1" applyNumberFormat="1" applyFont="1" applyFill="1" applyBorder="1" applyAlignment="1">
      <alignment horizontal="left"/>
    </xf>
    <xf numFmtId="165" fontId="7" fillId="2" borderId="8" xfId="1" applyNumberFormat="1" applyFont="1" applyFill="1" applyBorder="1" applyAlignment="1">
      <alignment horizontal="left"/>
    </xf>
    <xf numFmtId="165" fontId="7" fillId="2" borderId="22" xfId="1" applyNumberFormat="1" applyFont="1" applyFill="1" applyBorder="1" applyAlignment="1">
      <alignment horizontal="left" wrapText="1"/>
    </xf>
    <xf numFmtId="165" fontId="7" fillId="2" borderId="2" xfId="1" applyNumberFormat="1" applyFont="1" applyFill="1" applyBorder="1" applyAlignment="1">
      <alignment horizontal="left" wrapText="1"/>
    </xf>
    <xf numFmtId="0" fontId="7" fillId="2" borderId="22" xfId="0" applyFont="1" applyFill="1" applyBorder="1" applyAlignment="1">
      <alignment horizontal="left"/>
    </xf>
    <xf numFmtId="0" fontId="7" fillId="2" borderId="2" xfId="0" applyFont="1" applyFill="1" applyBorder="1" applyAlignment="1">
      <alignment horizontal="left"/>
    </xf>
    <xf numFmtId="0" fontId="8" fillId="2" borderId="19" xfId="0" applyFont="1" applyFill="1" applyBorder="1" applyAlignment="1">
      <alignment horizontal="left"/>
    </xf>
    <xf numFmtId="0" fontId="8" fillId="2" borderId="1" xfId="0" applyFont="1" applyFill="1" applyBorder="1" applyAlignment="1">
      <alignment horizontal="left"/>
    </xf>
    <xf numFmtId="165" fontId="8" fillId="2" borderId="19" xfId="1" applyNumberFormat="1" applyFont="1" applyFill="1" applyBorder="1" applyAlignment="1">
      <alignment horizontal="left"/>
    </xf>
    <xf numFmtId="165" fontId="8" fillId="2" borderId="1" xfId="1" applyNumberFormat="1" applyFont="1" applyFill="1" applyBorder="1" applyAlignment="1">
      <alignment horizontal="left"/>
    </xf>
    <xf numFmtId="0" fontId="8" fillId="2" borderId="16" xfId="0" applyFont="1" applyFill="1" applyBorder="1" applyAlignment="1">
      <alignment horizontal="left" vertical="top" wrapText="1"/>
    </xf>
    <xf numFmtId="0" fontId="8" fillId="2" borderId="0" xfId="0" applyFont="1" applyFill="1" applyBorder="1" applyAlignment="1">
      <alignment horizontal="left" vertical="top" wrapText="1"/>
    </xf>
    <xf numFmtId="0" fontId="8" fillId="2" borderId="15" xfId="0" applyFont="1" applyFill="1" applyBorder="1" applyAlignment="1">
      <alignment horizontal="left" vertical="top" wrapText="1"/>
    </xf>
    <xf numFmtId="0" fontId="8" fillId="2" borderId="22" xfId="0" applyFont="1" applyFill="1" applyBorder="1" applyAlignment="1">
      <alignment horizontal="left"/>
    </xf>
    <xf numFmtId="0" fontId="8" fillId="2" borderId="2" xfId="0" applyFont="1" applyFill="1" applyBorder="1" applyAlignment="1">
      <alignment horizontal="left"/>
    </xf>
    <xf numFmtId="0" fontId="21" fillId="2" borderId="16" xfId="0" applyFont="1" applyFill="1" applyBorder="1" applyAlignment="1">
      <alignment horizontal="left" vertical="top" wrapText="1"/>
    </xf>
    <xf numFmtId="0" fontId="21" fillId="2" borderId="0" xfId="0" applyFont="1" applyFill="1" applyBorder="1" applyAlignment="1">
      <alignment horizontal="left" vertical="top" wrapText="1"/>
    </xf>
    <xf numFmtId="0" fontId="21" fillId="2" borderId="15" xfId="0" applyFont="1" applyFill="1" applyBorder="1" applyAlignment="1">
      <alignment horizontal="left" vertical="top" wrapText="1"/>
    </xf>
    <xf numFmtId="0" fontId="7" fillId="2" borderId="22" xfId="0" applyFont="1" applyFill="1" applyBorder="1" applyAlignment="1">
      <alignment horizontal="left" wrapText="1"/>
    </xf>
    <xf numFmtId="0" fontId="7" fillId="2" borderId="2" xfId="0" applyFont="1" applyFill="1" applyBorder="1" applyAlignment="1">
      <alignment horizontal="left" wrapText="1"/>
    </xf>
    <xf numFmtId="0" fontId="8" fillId="2" borderId="22" xfId="0" applyFont="1" applyFill="1" applyBorder="1" applyAlignment="1">
      <alignment horizontal="left" wrapText="1"/>
    </xf>
    <xf numFmtId="0" fontId="8" fillId="2" borderId="2" xfId="0" applyFont="1" applyFill="1" applyBorder="1" applyAlignment="1">
      <alignment horizontal="left" wrapText="1"/>
    </xf>
    <xf numFmtId="44" fontId="7" fillId="2" borderId="6" xfId="2" applyFont="1" applyFill="1" applyBorder="1" applyAlignment="1" applyProtection="1">
      <alignment horizontal="center"/>
      <protection locked="0"/>
    </xf>
    <xf numFmtId="44" fontId="7" fillId="2" borderId="8" xfId="2" applyFont="1" applyFill="1" applyBorder="1" applyAlignment="1" applyProtection="1">
      <alignment horizontal="center"/>
      <protection locked="0"/>
    </xf>
    <xf numFmtId="0" fontId="3" fillId="2" borderId="21" xfId="0" applyFont="1" applyFill="1" applyBorder="1" applyAlignment="1">
      <alignment horizontal="left" vertical="center" wrapText="1" indent="3"/>
    </xf>
    <xf numFmtId="0" fontId="3" fillId="2" borderId="8" xfId="0" applyFont="1" applyFill="1" applyBorder="1" applyAlignment="1">
      <alignment horizontal="left" vertical="center" wrapText="1" indent="3"/>
    </xf>
    <xf numFmtId="0" fontId="8" fillId="2" borderId="16" xfId="0" applyFont="1" applyFill="1" applyBorder="1" applyAlignment="1">
      <alignment horizontal="left" vertical="center" wrapText="1"/>
    </xf>
    <xf numFmtId="0" fontId="8" fillId="2" borderId="0" xfId="0" applyFont="1" applyFill="1" applyBorder="1" applyAlignment="1">
      <alignment horizontal="left" vertical="center" wrapText="1"/>
    </xf>
    <xf numFmtId="0" fontId="8" fillId="2" borderId="15" xfId="0" applyFont="1" applyFill="1" applyBorder="1" applyAlignment="1">
      <alignment horizontal="left" vertical="center" wrapText="1"/>
    </xf>
    <xf numFmtId="0" fontId="7" fillId="2" borderId="21" xfId="1" applyNumberFormat="1" applyFont="1" applyFill="1" applyBorder="1" applyAlignment="1" applyProtection="1">
      <alignment horizontal="left" vertical="center" wrapText="1"/>
      <protection locked="0"/>
    </xf>
    <xf numFmtId="0" fontId="7" fillId="2" borderId="7" xfId="1" applyNumberFormat="1" applyFont="1" applyFill="1" applyBorder="1" applyAlignment="1" applyProtection="1">
      <alignment horizontal="left" vertical="center" wrapText="1"/>
      <protection locked="0"/>
    </xf>
    <xf numFmtId="0" fontId="7" fillId="2" borderId="28" xfId="1" applyNumberFormat="1" applyFont="1" applyFill="1" applyBorder="1" applyAlignment="1" applyProtection="1">
      <alignment horizontal="left" vertical="center" wrapText="1"/>
      <protection locked="0"/>
    </xf>
    <xf numFmtId="0" fontId="8" fillId="2" borderId="2" xfId="0" applyFont="1" applyFill="1" applyBorder="1" applyAlignment="1">
      <alignment horizontal="left" vertical="center"/>
    </xf>
    <xf numFmtId="0" fontId="7" fillId="2" borderId="2" xfId="0" applyFont="1" applyFill="1" applyBorder="1" applyAlignment="1" applyProtection="1">
      <alignment horizontal="left" vertical="top" wrapText="1"/>
      <protection locked="0"/>
    </xf>
    <xf numFmtId="0" fontId="7" fillId="2" borderId="20" xfId="0" applyFont="1" applyFill="1" applyBorder="1" applyAlignment="1" applyProtection="1">
      <alignment horizontal="left" vertical="top" wrapText="1"/>
      <protection locked="0"/>
    </xf>
    <xf numFmtId="0" fontId="8" fillId="2" borderId="16" xfId="0" applyFont="1" applyFill="1" applyBorder="1" applyAlignment="1">
      <alignment horizontal="left" wrapText="1"/>
    </xf>
    <xf numFmtId="0" fontId="8" fillId="2" borderId="0" xfId="0" applyFont="1" applyFill="1" applyBorder="1" applyAlignment="1">
      <alignment horizontal="left" wrapText="1"/>
    </xf>
    <xf numFmtId="0" fontId="8" fillId="2" borderId="15" xfId="0" applyFont="1" applyFill="1" applyBorder="1" applyAlignment="1">
      <alignment horizontal="left" wrapText="1"/>
    </xf>
    <xf numFmtId="0" fontId="18" fillId="2" borderId="7" xfId="0" applyFont="1" applyFill="1" applyBorder="1" applyAlignment="1" applyProtection="1">
      <alignment horizontal="left" vertical="center" wrapText="1"/>
      <protection locked="0"/>
    </xf>
    <xf numFmtId="0" fontId="18" fillId="2" borderId="28" xfId="0" applyFont="1" applyFill="1" applyBorder="1" applyAlignment="1" applyProtection="1">
      <alignment horizontal="left" vertical="center" wrapText="1"/>
      <protection locked="0"/>
    </xf>
    <xf numFmtId="0" fontId="10" fillId="0" borderId="67" xfId="0" applyFont="1" applyFill="1" applyBorder="1" applyAlignment="1">
      <alignment horizontal="center" vertical="center" wrapText="1"/>
    </xf>
    <xf numFmtId="0" fontId="10" fillId="0" borderId="85" xfId="0" applyFont="1" applyFill="1" applyBorder="1" applyAlignment="1">
      <alignment horizontal="center" vertical="center" wrapText="1"/>
    </xf>
    <xf numFmtId="0" fontId="7" fillId="0" borderId="38" xfId="1" applyNumberFormat="1" applyFont="1" applyFill="1" applyBorder="1" applyAlignment="1" applyProtection="1">
      <alignment horizontal="left" vertical="center" wrapText="1"/>
      <protection locked="0"/>
    </xf>
    <xf numFmtId="0" fontId="7" fillId="0" borderId="31" xfId="1" applyNumberFormat="1" applyFont="1" applyFill="1" applyBorder="1" applyAlignment="1" applyProtection="1">
      <alignment horizontal="left" vertical="center" wrapText="1"/>
      <protection locked="0"/>
    </xf>
    <xf numFmtId="0" fontId="7" fillId="0" borderId="30" xfId="1" applyNumberFormat="1" applyFont="1" applyFill="1" applyBorder="1" applyAlignment="1" applyProtection="1">
      <alignment horizontal="left" vertical="center" wrapText="1"/>
      <protection locked="0"/>
    </xf>
    <xf numFmtId="44" fontId="7" fillId="0" borderId="6" xfId="2" applyFont="1" applyFill="1" applyBorder="1" applyAlignment="1" applyProtection="1">
      <alignment horizontal="center"/>
      <protection locked="0"/>
    </xf>
    <xf numFmtId="44" fontId="7" fillId="0" borderId="8" xfId="2" applyFont="1" applyFill="1" applyBorder="1" applyAlignment="1" applyProtection="1">
      <alignment horizontal="center"/>
      <protection locked="0"/>
    </xf>
    <xf numFmtId="0" fontId="7" fillId="0" borderId="14" xfId="1" applyNumberFormat="1" applyFont="1" applyFill="1" applyBorder="1" applyAlignment="1" applyProtection="1">
      <alignment horizontal="left" vertical="center" wrapText="1"/>
      <protection locked="0"/>
    </xf>
    <xf numFmtId="0" fontId="7" fillId="0" borderId="13" xfId="1" applyNumberFormat="1" applyFont="1" applyFill="1" applyBorder="1" applyAlignment="1" applyProtection="1">
      <alignment horizontal="left" vertical="center" wrapText="1"/>
      <protection locked="0"/>
    </xf>
    <xf numFmtId="0" fontId="7" fillId="0" borderId="12" xfId="1" applyNumberFormat="1" applyFont="1" applyFill="1" applyBorder="1" applyAlignment="1" applyProtection="1">
      <alignment horizontal="left" vertical="center" wrapText="1"/>
      <protection locked="0"/>
    </xf>
    <xf numFmtId="0" fontId="8" fillId="0" borderId="35" xfId="0" applyFont="1" applyFill="1" applyBorder="1" applyAlignment="1">
      <alignment horizontal="left" vertical="center" wrapText="1"/>
    </xf>
    <xf numFmtId="0" fontId="8" fillId="0" borderId="34" xfId="0" applyFont="1" applyFill="1" applyBorder="1" applyAlignment="1">
      <alignment horizontal="left" vertical="center" wrapText="1"/>
    </xf>
    <xf numFmtId="0" fontId="8" fillId="0" borderId="33" xfId="0" applyFont="1" applyFill="1" applyBorder="1" applyAlignment="1">
      <alignment horizontal="left" vertical="center" wrapText="1"/>
    </xf>
    <xf numFmtId="0" fontId="7" fillId="0" borderId="32" xfId="1" applyNumberFormat="1" applyFont="1" applyFill="1" applyBorder="1" applyAlignment="1" applyProtection="1">
      <alignment horizontal="left" vertical="center" wrapText="1"/>
      <protection locked="0"/>
    </xf>
    <xf numFmtId="0" fontId="9" fillId="10" borderId="43" xfId="0" applyFont="1" applyFill="1" applyBorder="1" applyAlignment="1">
      <alignment horizontal="center"/>
    </xf>
    <xf numFmtId="0" fontId="9" fillId="10" borderId="34" xfId="0" applyFont="1" applyFill="1" applyBorder="1" applyAlignment="1">
      <alignment horizontal="center"/>
    </xf>
    <xf numFmtId="0" fontId="9" fillId="10" borderId="82" xfId="0" applyFont="1" applyFill="1" applyBorder="1" applyAlignment="1">
      <alignment horizontal="center"/>
    </xf>
    <xf numFmtId="0" fontId="11" fillId="10" borderId="42" xfId="0" applyFont="1" applyFill="1" applyBorder="1" applyAlignment="1">
      <alignment horizontal="center" wrapText="1"/>
    </xf>
    <xf numFmtId="0" fontId="11" fillId="10" borderId="37" xfId="0" applyFont="1" applyFill="1" applyBorder="1" applyAlignment="1">
      <alignment horizontal="center"/>
    </xf>
    <xf numFmtId="0" fontId="11" fillId="10" borderId="64" xfId="0" applyFont="1" applyFill="1" applyBorder="1" applyAlignment="1">
      <alignment horizontal="center"/>
    </xf>
    <xf numFmtId="0" fontId="11" fillId="10" borderId="0" xfId="0" applyFont="1" applyFill="1" applyBorder="1" applyAlignment="1">
      <alignment horizontal="center"/>
    </xf>
    <xf numFmtId="0" fontId="11" fillId="4" borderId="0" xfId="0" applyFont="1" applyFill="1" applyBorder="1" applyAlignment="1">
      <alignment horizontal="center" wrapText="1"/>
    </xf>
    <xf numFmtId="0" fontId="4" fillId="4" borderId="43" xfId="5" applyFont="1" applyFill="1" applyBorder="1" applyAlignment="1">
      <alignment horizontal="center"/>
    </xf>
    <xf numFmtId="0" fontId="4" fillId="4" borderId="34" xfId="5" applyFont="1" applyFill="1" applyBorder="1" applyAlignment="1">
      <alignment horizontal="center"/>
    </xf>
    <xf numFmtId="0" fontId="4" fillId="4" borderId="82" xfId="5" applyFont="1" applyFill="1" applyBorder="1" applyAlignment="1">
      <alignment horizontal="center"/>
    </xf>
    <xf numFmtId="0" fontId="11" fillId="4" borderId="83" xfId="0" applyFont="1" applyFill="1" applyBorder="1" applyAlignment="1">
      <alignment horizontal="center" wrapText="1"/>
    </xf>
    <xf numFmtId="0" fontId="11" fillId="4" borderId="84" xfId="0" applyFont="1" applyFill="1" applyBorder="1" applyAlignment="1">
      <alignment horizontal="center" wrapText="1"/>
    </xf>
    <xf numFmtId="0" fontId="11" fillId="4" borderId="42" xfId="0" applyFont="1" applyFill="1" applyBorder="1" applyAlignment="1">
      <alignment horizontal="center"/>
    </xf>
  </cellXfs>
  <cellStyles count="9">
    <cellStyle name="Comma" xfId="1" builtinId="3"/>
    <cellStyle name="Comma 2" xfId="6"/>
    <cellStyle name="Currency" xfId="2" builtinId="4"/>
    <cellStyle name="Currency 2" xfId="7"/>
    <cellStyle name="Hyperlink" xfId="4" builtinId="8"/>
    <cellStyle name="Normal" xfId="0" builtinId="0"/>
    <cellStyle name="Normal 2" xfId="5"/>
    <cellStyle name="Percent" xfId="3" builtinId="5"/>
    <cellStyle name="Percent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fmlaLink="#REF!" lockText="1"/>
</file>

<file path=xl/ctrlProps/ctrlProp10.xml><?xml version="1.0" encoding="utf-8"?>
<formControlPr xmlns="http://schemas.microsoft.com/office/spreadsheetml/2009/9/main" objectType="CheckBox" checked="Checked" fmlaLink="$X$30" lockText="1"/>
</file>

<file path=xl/ctrlProps/ctrlProp11.xml><?xml version="1.0" encoding="utf-8"?>
<formControlPr xmlns="http://schemas.microsoft.com/office/spreadsheetml/2009/9/main" objectType="CheckBox" checked="Checked" fmlaLink="$X$26" lockText="1"/>
</file>

<file path=xl/ctrlProps/ctrlProp12.xml><?xml version="1.0" encoding="utf-8"?>
<formControlPr xmlns="http://schemas.microsoft.com/office/spreadsheetml/2009/9/main" objectType="CheckBox" fmlaLink="$X$19" lockText="1"/>
</file>

<file path=xl/ctrlProps/ctrlProp13.xml><?xml version="1.0" encoding="utf-8"?>
<formControlPr xmlns="http://schemas.microsoft.com/office/spreadsheetml/2009/9/main" objectType="CheckBox" fmlaLink="$X$27" lockText="1"/>
</file>

<file path=xl/ctrlProps/ctrlProp14.xml><?xml version="1.0" encoding="utf-8"?>
<formControlPr xmlns="http://schemas.microsoft.com/office/spreadsheetml/2009/9/main" objectType="CheckBox" fmlaLink="$X$22"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28" lockText="1"/>
</file>

<file path=xl/ctrlProps/ctrlProp17.xml><?xml version="1.0" encoding="utf-8"?>
<formControlPr xmlns="http://schemas.microsoft.com/office/spreadsheetml/2009/9/main" objectType="CheckBox" fmlaLink="$X$25" lockText="1"/>
</file>

<file path=xl/ctrlProps/ctrlProp18.xml><?xml version="1.0" encoding="utf-8"?>
<formControlPr xmlns="http://schemas.microsoft.com/office/spreadsheetml/2009/9/main" objectType="CheckBox" checked="Checked" fmlaLink="$X$20" lockText="1"/>
</file>

<file path=xl/ctrlProps/ctrlProp19.xml><?xml version="1.0" encoding="utf-8"?>
<formControlPr xmlns="http://schemas.microsoft.com/office/spreadsheetml/2009/9/main" objectType="CheckBox" fmlaLink="$X$24" lockText="1"/>
</file>

<file path=xl/ctrlProps/ctrlProp2.xml><?xml version="1.0" encoding="utf-8"?>
<formControlPr xmlns="http://schemas.microsoft.com/office/spreadsheetml/2009/9/main" objectType="CheckBox" checked="Checked" fmlaLink="#REF!" lockText="1"/>
</file>

<file path=xl/ctrlProps/ctrlProp20.xml><?xml version="1.0" encoding="utf-8"?>
<formControlPr xmlns="http://schemas.microsoft.com/office/spreadsheetml/2009/9/main" objectType="CheckBox" fmlaLink="$X$31" lockText="1"/>
</file>

<file path=xl/ctrlProps/ctrlProp21.xml><?xml version="1.0" encoding="utf-8"?>
<formControlPr xmlns="http://schemas.microsoft.com/office/spreadsheetml/2009/9/main" objectType="CheckBox" fmlaLink="$X$42" lockText="1"/>
</file>

<file path=xl/ctrlProps/ctrlProp22.xml><?xml version="1.0" encoding="utf-8"?>
<formControlPr xmlns="http://schemas.microsoft.com/office/spreadsheetml/2009/9/main" objectType="CheckBox" fmlaLink="$X$43" lockText="1"/>
</file>

<file path=xl/ctrlProps/ctrlProp23.xml><?xml version="1.0" encoding="utf-8"?>
<formControlPr xmlns="http://schemas.microsoft.com/office/spreadsheetml/2009/9/main" objectType="CheckBox" checked="Checked" fmlaLink="$X$107" lockText="1"/>
</file>

<file path=xl/ctrlProps/ctrlProp24.xml><?xml version="1.0" encoding="utf-8"?>
<formControlPr xmlns="http://schemas.microsoft.com/office/spreadsheetml/2009/9/main" objectType="CheckBox" fmlaLink="$X$106" lockText="1"/>
</file>

<file path=xl/ctrlProps/ctrlProp25.xml><?xml version="1.0" encoding="utf-8"?>
<formControlPr xmlns="http://schemas.microsoft.com/office/spreadsheetml/2009/9/main" objectType="CheckBox" fmlaLink="$Y$36" lockText="1"/>
</file>

<file path=xl/ctrlProps/ctrlProp26.xml><?xml version="1.0" encoding="utf-8"?>
<formControlPr xmlns="http://schemas.microsoft.com/office/spreadsheetml/2009/9/main" objectType="CheckBox" fmlaLink="$Y$35" lockText="1"/>
</file>

<file path=xl/ctrlProps/ctrlProp27.xml><?xml version="1.0" encoding="utf-8"?>
<formControlPr xmlns="http://schemas.microsoft.com/office/spreadsheetml/2009/9/main" objectType="CheckBox" fmlaLink="$Y$31" lockText="1"/>
</file>

<file path=xl/ctrlProps/ctrlProp28.xml><?xml version="1.0" encoding="utf-8"?>
<formControlPr xmlns="http://schemas.microsoft.com/office/spreadsheetml/2009/9/main" objectType="CheckBox" fmlaLink="$Y$32" lockText="1"/>
</file>

<file path=xl/ctrlProps/ctrlProp29.xml><?xml version="1.0" encoding="utf-8"?>
<formControlPr xmlns="http://schemas.microsoft.com/office/spreadsheetml/2009/9/main" objectType="CheckBox" fmlaLink="$Y$33" lockText="1"/>
</file>

<file path=xl/ctrlProps/ctrlProp3.xml><?xml version="1.0" encoding="utf-8"?>
<formControlPr xmlns="http://schemas.microsoft.com/office/spreadsheetml/2009/9/main" objectType="CheckBox" checked="Checked" fmlaLink="$X$88" lockText="1"/>
</file>

<file path=xl/ctrlProps/ctrlProp30.xml><?xml version="1.0" encoding="utf-8"?>
<formControlPr xmlns="http://schemas.microsoft.com/office/spreadsheetml/2009/9/main" objectType="CheckBox" fmlaLink="$Y$29" lockText="1"/>
</file>

<file path=xl/ctrlProps/ctrlProp31.xml><?xml version="1.0" encoding="utf-8"?>
<formControlPr xmlns="http://schemas.microsoft.com/office/spreadsheetml/2009/9/main" objectType="CheckBox" fmlaLink="$Y$25" lockText="1"/>
</file>

<file path=xl/ctrlProps/ctrlProp32.xml><?xml version="1.0" encoding="utf-8"?>
<formControlPr xmlns="http://schemas.microsoft.com/office/spreadsheetml/2009/9/main" objectType="CheckBox" fmlaLink="$Y$19" lockText="1"/>
</file>

<file path=xl/ctrlProps/ctrlProp33.xml><?xml version="1.0" encoding="utf-8"?>
<formControlPr xmlns="http://schemas.microsoft.com/office/spreadsheetml/2009/9/main" objectType="CheckBox" fmlaLink="$Y$26" lockText="1"/>
</file>

<file path=xl/ctrlProps/ctrlProp34.xml><?xml version="1.0" encoding="utf-8"?>
<formControlPr xmlns="http://schemas.microsoft.com/office/spreadsheetml/2009/9/main" objectType="CheckBox" fmlaLink="$Y$21" lockText="1"/>
</file>

<file path=xl/ctrlProps/ctrlProp35.xml><?xml version="1.0" encoding="utf-8"?>
<formControlPr xmlns="http://schemas.microsoft.com/office/spreadsheetml/2009/9/main" objectType="CheckBox" fmlaLink="$Y$22" lockText="1"/>
</file>

<file path=xl/ctrlProps/ctrlProp36.xml><?xml version="1.0" encoding="utf-8"?>
<formControlPr xmlns="http://schemas.microsoft.com/office/spreadsheetml/2009/9/main" objectType="CheckBox" fmlaLink="$Y$27" lockText="1"/>
</file>

<file path=xl/ctrlProps/ctrlProp37.xml><?xml version="1.0" encoding="utf-8"?>
<formControlPr xmlns="http://schemas.microsoft.com/office/spreadsheetml/2009/9/main" objectType="CheckBox" fmlaLink="$Y$24" lockText="1"/>
</file>

<file path=xl/ctrlProps/ctrlProp38.xml><?xml version="1.0" encoding="utf-8"?>
<formControlPr xmlns="http://schemas.microsoft.com/office/spreadsheetml/2009/9/main" objectType="CheckBox" fmlaLink="$Y$20" lockText="1"/>
</file>

<file path=xl/ctrlProps/ctrlProp39.xml><?xml version="1.0" encoding="utf-8"?>
<formControlPr xmlns="http://schemas.microsoft.com/office/spreadsheetml/2009/9/main" objectType="CheckBox" fmlaLink="$Y$23" lockText="1"/>
</file>

<file path=xl/ctrlProps/ctrlProp4.xml><?xml version="1.0" encoding="utf-8"?>
<formControlPr xmlns="http://schemas.microsoft.com/office/spreadsheetml/2009/9/main" objectType="CheckBox" fmlaLink="$X$87" lockText="1"/>
</file>

<file path=xl/ctrlProps/ctrlProp40.xml><?xml version="1.0" encoding="utf-8"?>
<formControlPr xmlns="http://schemas.microsoft.com/office/spreadsheetml/2009/9/main" objectType="CheckBox" fmlaLink="$Y$30" lockText="1"/>
</file>

<file path=xl/ctrlProps/ctrlProp41.xml><?xml version="1.0" encoding="utf-8"?>
<formControlPr xmlns="http://schemas.microsoft.com/office/spreadsheetml/2009/9/main" objectType="CheckBox" fmlaLink="$Y$41" lockText="1"/>
</file>

<file path=xl/ctrlProps/ctrlProp42.xml><?xml version="1.0" encoding="utf-8"?>
<formControlPr xmlns="http://schemas.microsoft.com/office/spreadsheetml/2009/9/main" objectType="CheckBox" fmlaLink="$Y$42" lockText="1"/>
</file>

<file path=xl/ctrlProps/ctrlProp43.xml><?xml version="1.0" encoding="utf-8"?>
<formControlPr xmlns="http://schemas.microsoft.com/office/spreadsheetml/2009/9/main" objectType="CheckBox" fmlaLink="$Y$105" lockText="1"/>
</file>

<file path=xl/ctrlProps/ctrlProp44.xml><?xml version="1.0" encoding="utf-8"?>
<formControlPr xmlns="http://schemas.microsoft.com/office/spreadsheetml/2009/9/main" objectType="CheckBox" fmlaLink="$Y$104" lockText="1"/>
</file>

<file path=xl/ctrlProps/ctrlProp45.xml><?xml version="1.0" encoding="utf-8"?>
<formControlPr xmlns="http://schemas.microsoft.com/office/spreadsheetml/2009/9/main" objectType="CheckBox" fmlaLink="$Y$36" lockText="1"/>
</file>

<file path=xl/ctrlProps/ctrlProp46.xml><?xml version="1.0" encoding="utf-8"?>
<formControlPr xmlns="http://schemas.microsoft.com/office/spreadsheetml/2009/9/main" objectType="CheckBox" fmlaLink="$Y$35" lockText="1"/>
</file>

<file path=xl/ctrlProps/ctrlProp47.xml><?xml version="1.0" encoding="utf-8"?>
<formControlPr xmlns="http://schemas.microsoft.com/office/spreadsheetml/2009/9/main" objectType="CheckBox" fmlaLink="$Y$31" lockText="1"/>
</file>

<file path=xl/ctrlProps/ctrlProp48.xml><?xml version="1.0" encoding="utf-8"?>
<formControlPr xmlns="http://schemas.microsoft.com/office/spreadsheetml/2009/9/main" objectType="CheckBox" fmlaLink="$Y$32" lockText="1"/>
</file>

<file path=xl/ctrlProps/ctrlProp49.xml><?xml version="1.0" encoding="utf-8"?>
<formControlPr xmlns="http://schemas.microsoft.com/office/spreadsheetml/2009/9/main" objectType="CheckBox" fmlaLink="$Y$33" lockText="1"/>
</file>

<file path=xl/ctrlProps/ctrlProp5.xml><?xml version="1.0" encoding="utf-8"?>
<formControlPr xmlns="http://schemas.microsoft.com/office/spreadsheetml/2009/9/main" objectType="CheckBox" fmlaLink="$X$37" lockText="1"/>
</file>

<file path=xl/ctrlProps/ctrlProp50.xml><?xml version="1.0" encoding="utf-8"?>
<formControlPr xmlns="http://schemas.microsoft.com/office/spreadsheetml/2009/9/main" objectType="CheckBox" fmlaLink="$Y$29" lockText="1"/>
</file>

<file path=xl/ctrlProps/ctrlProp51.xml><?xml version="1.0" encoding="utf-8"?>
<formControlPr xmlns="http://schemas.microsoft.com/office/spreadsheetml/2009/9/main" objectType="CheckBox" fmlaLink="$Y$25" lockText="1"/>
</file>

<file path=xl/ctrlProps/ctrlProp52.xml><?xml version="1.0" encoding="utf-8"?>
<formControlPr xmlns="http://schemas.microsoft.com/office/spreadsheetml/2009/9/main" objectType="CheckBox" fmlaLink="$Y$19" lockText="1"/>
</file>

<file path=xl/ctrlProps/ctrlProp53.xml><?xml version="1.0" encoding="utf-8"?>
<formControlPr xmlns="http://schemas.microsoft.com/office/spreadsheetml/2009/9/main" objectType="CheckBox" fmlaLink="$Y$26" lockText="1"/>
</file>

<file path=xl/ctrlProps/ctrlProp54.xml><?xml version="1.0" encoding="utf-8"?>
<formControlPr xmlns="http://schemas.microsoft.com/office/spreadsheetml/2009/9/main" objectType="CheckBox" fmlaLink="$Y$21" lockText="1"/>
</file>

<file path=xl/ctrlProps/ctrlProp55.xml><?xml version="1.0" encoding="utf-8"?>
<formControlPr xmlns="http://schemas.microsoft.com/office/spreadsheetml/2009/9/main" objectType="CheckBox" fmlaLink="$Y$22" lockText="1"/>
</file>

<file path=xl/ctrlProps/ctrlProp56.xml><?xml version="1.0" encoding="utf-8"?>
<formControlPr xmlns="http://schemas.microsoft.com/office/spreadsheetml/2009/9/main" objectType="CheckBox" fmlaLink="$Y$27" lockText="1"/>
</file>

<file path=xl/ctrlProps/ctrlProp57.xml><?xml version="1.0" encoding="utf-8"?>
<formControlPr xmlns="http://schemas.microsoft.com/office/spreadsheetml/2009/9/main" objectType="CheckBox" fmlaLink="$Y$24" lockText="1"/>
</file>

<file path=xl/ctrlProps/ctrlProp58.xml><?xml version="1.0" encoding="utf-8"?>
<formControlPr xmlns="http://schemas.microsoft.com/office/spreadsheetml/2009/9/main" objectType="CheckBox" fmlaLink="$Y$20" lockText="1"/>
</file>

<file path=xl/ctrlProps/ctrlProp59.xml><?xml version="1.0" encoding="utf-8"?>
<formControlPr xmlns="http://schemas.microsoft.com/office/spreadsheetml/2009/9/main" objectType="CheckBox" fmlaLink="$Y$23" lockText="1"/>
</file>

<file path=xl/ctrlProps/ctrlProp6.xml><?xml version="1.0" encoding="utf-8"?>
<formControlPr xmlns="http://schemas.microsoft.com/office/spreadsheetml/2009/9/main" objectType="CheckBox" checked="Checked" fmlaLink="$X$36" lockText="1"/>
</file>

<file path=xl/ctrlProps/ctrlProp60.xml><?xml version="1.0" encoding="utf-8"?>
<formControlPr xmlns="http://schemas.microsoft.com/office/spreadsheetml/2009/9/main" objectType="CheckBox" fmlaLink="$Y$30" lockText="1"/>
</file>

<file path=xl/ctrlProps/ctrlProp61.xml><?xml version="1.0" encoding="utf-8"?>
<formControlPr xmlns="http://schemas.microsoft.com/office/spreadsheetml/2009/9/main" objectType="CheckBox" fmlaLink="$Y$41" lockText="1"/>
</file>

<file path=xl/ctrlProps/ctrlProp62.xml><?xml version="1.0" encoding="utf-8"?>
<formControlPr xmlns="http://schemas.microsoft.com/office/spreadsheetml/2009/9/main" objectType="CheckBox" fmlaLink="$Y$42" lockText="1"/>
</file>

<file path=xl/ctrlProps/ctrlProp63.xml><?xml version="1.0" encoding="utf-8"?>
<formControlPr xmlns="http://schemas.microsoft.com/office/spreadsheetml/2009/9/main" objectType="CheckBox" fmlaLink="$Y$105" lockText="1"/>
</file>

<file path=xl/ctrlProps/ctrlProp64.xml><?xml version="1.0" encoding="utf-8"?>
<formControlPr xmlns="http://schemas.microsoft.com/office/spreadsheetml/2009/9/main" objectType="CheckBox" fmlaLink="$Y$104" lockText="1"/>
</file>

<file path=xl/ctrlProps/ctrlProp7.xml><?xml version="1.0" encoding="utf-8"?>
<formControlPr xmlns="http://schemas.microsoft.com/office/spreadsheetml/2009/9/main" objectType="CheckBox" checked="Checked" fmlaLink="$X$32" lockText="1"/>
</file>

<file path=xl/ctrlProps/ctrlProp8.xml><?xml version="1.0" encoding="utf-8"?>
<formControlPr xmlns="http://schemas.microsoft.com/office/spreadsheetml/2009/9/main" objectType="CheckBox" fmlaLink="$X$33" lockText="1"/>
</file>

<file path=xl/ctrlProps/ctrlProp9.xml><?xml version="1.0" encoding="utf-8"?>
<formControlPr xmlns="http://schemas.microsoft.com/office/spreadsheetml/2009/9/main" objectType="CheckBox" fmlaLink="$X$34"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20</xdr:row>
          <xdr:rowOff>0</xdr:rowOff>
        </xdr:from>
        <xdr:to>
          <xdr:col>8</xdr:col>
          <xdr:colOff>15417</xdr:colOff>
          <xdr:row>21</xdr:row>
          <xdr:rowOff>0</xdr:rowOff>
        </xdr:to>
        <xdr:grpSp>
          <xdr:nvGrpSpPr>
            <xdr:cNvPr id="2" name="Group 1"/>
            <xdr:cNvGrpSpPr/>
          </xdr:nvGrpSpPr>
          <xdr:grpSpPr>
            <a:xfrm>
              <a:off x="5262393" y="3272118"/>
              <a:ext cx="2574730" cy="201706"/>
              <a:chOff x="5533113" y="9125329"/>
              <a:chExt cx="2403102" cy="204208"/>
            </a:xfrm>
          </xdr:grpSpPr>
          <xdr:sp macro="" textlink="">
            <xdr:nvSpPr>
              <xdr:cNvPr id="6145" name="Check Box 1" hidden="1">
                <a:extLst>
                  <a:ext uri="{63B3BB69-23CF-44E3-9099-C40C66FF867C}">
                    <a14:compatExt spid="_x0000_s6145"/>
                  </a:ext>
                </a:extLst>
              </xdr:cNvPr>
              <xdr:cNvSpPr/>
            </xdr:nvSpPr>
            <xdr:spPr bwMode="auto">
              <a:xfrm>
                <a:off x="6831160" y="9125498"/>
                <a:ext cx="1105055" cy="2040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6146" name="Check Box 2" hidden="1">
                <a:extLst>
                  <a:ext uri="{63B3BB69-23CF-44E3-9099-C40C66FF867C}">
                    <a14:compatExt spid="_x0000_s6146"/>
                  </a:ext>
                </a:extLst>
              </xdr:cNvPr>
              <xdr:cNvSpPr/>
            </xdr:nvSpPr>
            <xdr:spPr bwMode="auto">
              <a:xfrm>
                <a:off x="5533113" y="9125329"/>
                <a:ext cx="1097161"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86</xdr:row>
          <xdr:rowOff>0</xdr:rowOff>
        </xdr:from>
        <xdr:to>
          <xdr:col>9</xdr:col>
          <xdr:colOff>170367</xdr:colOff>
          <xdr:row>86</xdr:row>
          <xdr:rowOff>0</xdr:rowOff>
        </xdr:to>
        <xdr:grpSp>
          <xdr:nvGrpSpPr>
            <xdr:cNvPr id="24" name="Group 23"/>
            <xdr:cNvGrpSpPr/>
          </xdr:nvGrpSpPr>
          <xdr:grpSpPr>
            <a:xfrm>
              <a:off x="6544235" y="9009529"/>
              <a:ext cx="2882191" cy="0"/>
              <a:chOff x="5533089" y="0"/>
              <a:chExt cx="4274094" cy="0"/>
            </a:xfrm>
          </xdr:grpSpPr>
          <xdr:sp macro="" textlink="">
            <xdr:nvSpPr>
              <xdr:cNvPr id="6163" name="Check Box 19" hidden="1">
                <a:extLst>
                  <a:ext uri="{63B3BB69-23CF-44E3-9099-C40C66FF867C}">
                    <a14:compatExt spid="_x0000_s6163"/>
                  </a:ext>
                </a:extLst>
              </xdr:cNvPr>
              <xdr:cNvSpPr/>
            </xdr:nvSpPr>
            <xdr:spPr bwMode="auto">
              <a:xfrm>
                <a:off x="8702129" y="0"/>
                <a:ext cx="11050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6164" name="Check Box 20" hidden="1">
                <a:extLst>
                  <a:ext uri="{63B3BB69-23CF-44E3-9099-C40C66FF867C}">
                    <a14:compatExt spid="_x0000_s6164"/>
                  </a:ext>
                </a:extLst>
              </xdr:cNvPr>
              <xdr:cNvSpPr/>
            </xdr:nvSpPr>
            <xdr:spPr bwMode="auto">
              <a:xfrm>
                <a:off x="5533089" y="0"/>
                <a:ext cx="10971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24</xdr:row>
          <xdr:rowOff>0</xdr:rowOff>
        </xdr:from>
        <xdr:to>
          <xdr:col>8</xdr:col>
          <xdr:colOff>15417</xdr:colOff>
          <xdr:row>36</xdr:row>
          <xdr:rowOff>165434</xdr:rowOff>
        </xdr:to>
        <xdr:grpSp>
          <xdr:nvGrpSpPr>
            <xdr:cNvPr id="2" name="Group 1"/>
            <xdr:cNvGrpSpPr/>
          </xdr:nvGrpSpPr>
          <xdr:grpSpPr>
            <a:xfrm>
              <a:off x="5419275" y="4706471"/>
              <a:ext cx="2574730" cy="165434"/>
              <a:chOff x="5533120" y="9125334"/>
              <a:chExt cx="2403100" cy="204198"/>
            </a:xfrm>
          </xdr:grpSpPr>
          <xdr:sp macro="" textlink="">
            <xdr:nvSpPr>
              <xdr:cNvPr id="5121" name="Check Box 1" hidden="1">
                <a:extLst>
                  <a:ext uri="{63B3BB69-23CF-44E3-9099-C40C66FF867C}">
                    <a14:compatExt spid="_x0000_s5121"/>
                  </a:ext>
                </a:extLst>
              </xdr:cNvPr>
              <xdr:cNvSpPr/>
            </xdr:nvSpPr>
            <xdr:spPr bwMode="auto">
              <a:xfrm>
                <a:off x="6831164" y="9125493"/>
                <a:ext cx="1105056" cy="2040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5122" name="Check Box 2" hidden="1">
                <a:extLst>
                  <a:ext uri="{63B3BB69-23CF-44E3-9099-C40C66FF867C}">
                    <a14:compatExt spid="_x0000_s5122"/>
                  </a:ext>
                </a:extLst>
              </xdr:cNvPr>
              <xdr:cNvSpPr/>
            </xdr:nvSpPr>
            <xdr:spPr bwMode="auto">
              <a:xfrm>
                <a:off x="5533120" y="9125334"/>
                <a:ext cx="1097161"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24</xdr:row>
          <xdr:rowOff>0</xdr:rowOff>
        </xdr:from>
        <xdr:to>
          <xdr:col>9</xdr:col>
          <xdr:colOff>137907</xdr:colOff>
          <xdr:row>24</xdr:row>
          <xdr:rowOff>0</xdr:rowOff>
        </xdr:to>
        <xdr:grpSp>
          <xdr:nvGrpSpPr>
            <xdr:cNvPr id="5" name="Group 4"/>
            <xdr:cNvGrpSpPr/>
          </xdr:nvGrpSpPr>
          <xdr:grpSpPr>
            <a:xfrm>
              <a:off x="4058827" y="4762500"/>
              <a:ext cx="5527878" cy="4762500"/>
              <a:chOff x="4335603" y="0"/>
              <a:chExt cx="4780654" cy="4762500"/>
            </a:xfrm>
          </xdr:grpSpPr>
          <xdr:sp macro="" textlink="">
            <xdr:nvSpPr>
              <xdr:cNvPr id="5123" name="Check Box 3" hidden="1">
                <a:extLst>
                  <a:ext uri="{63B3BB69-23CF-44E3-9099-C40C66FF867C}">
                    <a14:compatExt spid="_x0000_s5123"/>
                  </a:ext>
                </a:extLst>
              </xdr:cNvPr>
              <xdr:cNvSpPr/>
            </xdr:nvSpPr>
            <xdr:spPr bwMode="auto">
              <a:xfrm>
                <a:off x="4335603" y="4762500"/>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5124" name="Check Box 4" hidden="1">
                <a:extLst>
                  <a:ext uri="{63B3BB69-23CF-44E3-9099-C40C66FF867C}">
                    <a14:compatExt spid="_x0000_s5124"/>
                  </a:ext>
                </a:extLst>
              </xdr:cNvPr>
              <xdr:cNvSpPr/>
            </xdr:nvSpPr>
            <xdr:spPr bwMode="auto">
              <a:xfrm>
                <a:off x="6947610" y="4762500"/>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5125" name="Check Box 5" hidden="1">
                <a:extLst>
                  <a:ext uri="{63B3BB69-23CF-44E3-9099-C40C66FF867C}">
                    <a14:compatExt spid="_x0000_s5125"/>
                  </a:ext>
                </a:extLst>
              </xdr:cNvPr>
              <xdr:cNvSpPr/>
            </xdr:nvSpPr>
            <xdr:spPr bwMode="auto">
              <a:xfrm>
                <a:off x="7631182" y="0"/>
                <a:ext cx="1485075"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24</xdr:row>
          <xdr:rowOff>0</xdr:rowOff>
        </xdr:from>
        <xdr:to>
          <xdr:col>9</xdr:col>
          <xdr:colOff>176893</xdr:colOff>
          <xdr:row>24</xdr:row>
          <xdr:rowOff>0</xdr:rowOff>
        </xdr:to>
        <xdr:grpSp>
          <xdr:nvGrpSpPr>
            <xdr:cNvPr id="9" name="Group 8"/>
            <xdr:cNvGrpSpPr/>
          </xdr:nvGrpSpPr>
          <xdr:grpSpPr>
            <a:xfrm>
              <a:off x="3955949" y="4762500"/>
              <a:ext cx="5436259" cy="4762500"/>
              <a:chOff x="4101017" y="0"/>
              <a:chExt cx="5538556" cy="4762500"/>
            </a:xfrm>
          </xdr:grpSpPr>
          <xdr:sp macro="" textlink="">
            <xdr:nvSpPr>
              <xdr:cNvPr id="5126" name="Check Box 6" hidden="1">
                <a:extLst>
                  <a:ext uri="{63B3BB69-23CF-44E3-9099-C40C66FF867C}">
                    <a14:compatExt spid="_x0000_s5126"/>
                  </a:ext>
                </a:extLst>
              </xdr:cNvPr>
              <xdr:cNvSpPr/>
            </xdr:nvSpPr>
            <xdr:spPr bwMode="auto">
              <a:xfrm>
                <a:off x="4101941" y="4762500"/>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5127" name="Check Box 7" hidden="1">
                <a:extLst>
                  <a:ext uri="{63B3BB69-23CF-44E3-9099-C40C66FF867C}">
                    <a14:compatExt spid="_x0000_s5127"/>
                  </a:ext>
                </a:extLst>
              </xdr:cNvPr>
              <xdr:cNvSpPr/>
            </xdr:nvSpPr>
            <xdr:spPr bwMode="auto">
              <a:xfrm>
                <a:off x="4111467" y="4762500"/>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5128" name="Check Box 8" hidden="1">
                <a:extLst>
                  <a:ext uri="{63B3BB69-23CF-44E3-9099-C40C66FF867C}">
                    <a14:compatExt spid="_x0000_s5128"/>
                  </a:ext>
                </a:extLst>
              </xdr:cNvPr>
              <xdr:cNvSpPr/>
            </xdr:nvSpPr>
            <xdr:spPr bwMode="auto">
              <a:xfrm>
                <a:off x="4101017" y="4762500"/>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5129" name="Check Box 9" hidden="1">
                <a:extLst>
                  <a:ext uri="{63B3BB69-23CF-44E3-9099-C40C66FF867C}">
                    <a14:compatExt spid="_x0000_s5129"/>
                  </a:ext>
                </a:extLst>
              </xdr:cNvPr>
              <xdr:cNvSpPr/>
            </xdr:nvSpPr>
            <xdr:spPr bwMode="auto">
              <a:xfrm>
                <a:off x="6112458" y="4762500"/>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5130" name="Check Box 10" hidden="1">
                <a:extLst>
                  <a:ext uri="{63B3BB69-23CF-44E3-9099-C40C66FF867C}">
                    <a14:compatExt spid="_x0000_s5130"/>
                  </a:ext>
                </a:extLst>
              </xdr:cNvPr>
              <xdr:cNvSpPr/>
            </xdr:nvSpPr>
            <xdr:spPr bwMode="auto">
              <a:xfrm>
                <a:off x="8130092" y="4762500"/>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5131" name="Check Box 11" hidden="1">
                <a:extLst>
                  <a:ext uri="{63B3BB69-23CF-44E3-9099-C40C66FF867C}">
                    <a14:compatExt spid="_x0000_s5131"/>
                  </a:ext>
                </a:extLst>
              </xdr:cNvPr>
              <xdr:cNvSpPr/>
            </xdr:nvSpPr>
            <xdr:spPr bwMode="auto">
              <a:xfrm>
                <a:off x="4101017" y="4762500"/>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5132" name="Check Box 12" hidden="1">
                <a:extLst>
                  <a:ext uri="{63B3BB69-23CF-44E3-9099-C40C66FF867C}">
                    <a14:compatExt spid="_x0000_s5132"/>
                  </a:ext>
                </a:extLst>
              </xdr:cNvPr>
              <xdr:cNvSpPr/>
            </xdr:nvSpPr>
            <xdr:spPr bwMode="auto">
              <a:xfrm>
                <a:off x="8136594" y="4762500"/>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5133" name="Check Box 13" hidden="1">
                <a:extLst>
                  <a:ext uri="{63B3BB69-23CF-44E3-9099-C40C66FF867C}">
                    <a14:compatExt spid="_x0000_s5133"/>
                  </a:ext>
                </a:extLst>
              </xdr:cNvPr>
              <xdr:cNvSpPr/>
            </xdr:nvSpPr>
            <xdr:spPr bwMode="auto">
              <a:xfrm>
                <a:off x="8132416" y="4762500"/>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5134" name="Check Box 14" hidden="1">
                <a:extLst>
                  <a:ext uri="{63B3BB69-23CF-44E3-9099-C40C66FF867C}">
                    <a14:compatExt spid="_x0000_s5134"/>
                  </a:ext>
                </a:extLst>
              </xdr:cNvPr>
              <xdr:cNvSpPr/>
            </xdr:nvSpPr>
            <xdr:spPr bwMode="auto">
              <a:xfrm>
                <a:off x="6126160" y="4762500"/>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5135" name="Check Box 15" hidden="1">
                <a:extLst>
                  <a:ext uri="{63B3BB69-23CF-44E3-9099-C40C66FF867C}">
                    <a14:compatExt spid="_x0000_s5135"/>
                  </a:ext>
                </a:extLst>
              </xdr:cNvPr>
              <xdr:cNvSpPr/>
            </xdr:nvSpPr>
            <xdr:spPr bwMode="auto">
              <a:xfrm>
                <a:off x="6120071" y="4762500"/>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5136" name="Check Box 16" hidden="1">
                <a:extLst>
                  <a:ext uri="{63B3BB69-23CF-44E3-9099-C40C66FF867C}">
                    <a14:compatExt spid="_x0000_s5136"/>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37</xdr:row>
          <xdr:rowOff>0</xdr:rowOff>
        </xdr:from>
        <xdr:to>
          <xdr:col>8</xdr:col>
          <xdr:colOff>721658</xdr:colOff>
          <xdr:row>37</xdr:row>
          <xdr:rowOff>0</xdr:rowOff>
        </xdr:to>
        <xdr:grpSp>
          <xdr:nvGrpSpPr>
            <xdr:cNvPr id="21" name="Group 20"/>
            <xdr:cNvGrpSpPr/>
          </xdr:nvGrpSpPr>
          <xdr:grpSpPr>
            <a:xfrm>
              <a:off x="5196548" y="4972050"/>
              <a:ext cx="3545159" cy="0"/>
              <a:chOff x="5557419" y="0"/>
              <a:chExt cx="3097998" cy="0"/>
            </a:xfrm>
          </xdr:grpSpPr>
          <xdr:sp macro="" textlink="">
            <xdr:nvSpPr>
              <xdr:cNvPr id="5137" name="Check Box 17" hidden="1">
                <a:extLst>
                  <a:ext uri="{63B3BB69-23CF-44E3-9099-C40C66FF867C}">
                    <a14:compatExt spid="_x0000_s5137"/>
                  </a:ext>
                </a:extLst>
              </xdr:cNvPr>
              <xdr:cNvSpPr/>
            </xdr:nvSpPr>
            <xdr:spPr bwMode="auto">
              <a:xfrm>
                <a:off x="5557419" y="0"/>
                <a:ext cx="162132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5138" name="Check Box 18" hidden="1">
                <a:extLst>
                  <a:ext uri="{63B3BB69-23CF-44E3-9099-C40C66FF867C}">
                    <a14:compatExt spid="_x0000_s5138"/>
                  </a:ext>
                </a:extLst>
              </xdr:cNvPr>
              <xdr:cNvSpPr/>
            </xdr:nvSpPr>
            <xdr:spPr bwMode="auto">
              <a:xfrm>
                <a:off x="7035050" y="0"/>
                <a:ext cx="162036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105</xdr:row>
          <xdr:rowOff>0</xdr:rowOff>
        </xdr:from>
        <xdr:to>
          <xdr:col>9</xdr:col>
          <xdr:colOff>170367</xdr:colOff>
          <xdr:row>105</xdr:row>
          <xdr:rowOff>0</xdr:rowOff>
        </xdr:to>
        <xdr:grpSp>
          <xdr:nvGrpSpPr>
            <xdr:cNvPr id="24" name="Group 23"/>
            <xdr:cNvGrpSpPr/>
          </xdr:nvGrpSpPr>
          <xdr:grpSpPr>
            <a:xfrm>
              <a:off x="6724648" y="9677400"/>
              <a:ext cx="2894519" cy="0"/>
              <a:chOff x="5533084" y="0"/>
              <a:chExt cx="4274117" cy="0"/>
            </a:xfrm>
          </xdr:grpSpPr>
          <xdr:sp macro="" textlink="">
            <xdr:nvSpPr>
              <xdr:cNvPr id="5139" name="Check Box 19" hidden="1">
                <a:extLst>
                  <a:ext uri="{63B3BB69-23CF-44E3-9099-C40C66FF867C}">
                    <a14:compatExt spid="_x0000_s5139"/>
                  </a:ext>
                </a:extLst>
              </xdr:cNvPr>
              <xdr:cNvSpPr/>
            </xdr:nvSpPr>
            <xdr:spPr bwMode="auto">
              <a:xfrm>
                <a:off x="8702147" y="0"/>
                <a:ext cx="11050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5140" name="Check Box 20" hidden="1">
                <a:extLst>
                  <a:ext uri="{63B3BB69-23CF-44E3-9099-C40C66FF867C}">
                    <a14:compatExt spid="_x0000_s5140"/>
                  </a:ext>
                </a:extLst>
              </xdr:cNvPr>
              <xdr:cNvSpPr/>
            </xdr:nvSpPr>
            <xdr:spPr bwMode="auto">
              <a:xfrm>
                <a:off x="5533084" y="0"/>
                <a:ext cx="10971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043311" y="3514725"/>
              <a:ext cx="2573059" cy="0"/>
              <a:chOff x="5533119" y="0"/>
              <a:chExt cx="1797845" cy="0"/>
            </a:xfrm>
          </xdr:grpSpPr>
          <xdr:sp macro="" textlink="">
            <xdr:nvSpPr>
              <xdr:cNvPr id="1025" name="Check Box 1" hidden="1">
                <a:extLst>
                  <a:ext uri="{63B3BB69-23CF-44E3-9099-C40C66FF867C}">
                    <a14:compatExt spid="_x0000_s1025"/>
                  </a:ext>
                </a:extLst>
              </xdr:cNvPr>
              <xdr:cNvSpPr/>
            </xdr:nvSpPr>
            <xdr:spPr bwMode="auto">
              <a:xfrm>
                <a:off x="6225907" y="0"/>
                <a:ext cx="110505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26" name="Check Box 2" hidden="1">
                <a:extLst>
                  <a:ext uri="{63B3BB69-23CF-44E3-9099-C40C66FF867C}">
                    <a14:compatExt spid="_x0000_s1026"/>
                  </a:ext>
                </a:extLst>
              </xdr:cNvPr>
              <xdr:cNvSpPr/>
            </xdr:nvSpPr>
            <xdr:spPr bwMode="auto">
              <a:xfrm>
                <a:off x="5533119" y="0"/>
                <a:ext cx="1097161"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34</xdr:row>
          <xdr:rowOff>0</xdr:rowOff>
        </xdr:to>
        <xdr:grpSp>
          <xdr:nvGrpSpPr>
            <xdr:cNvPr id="5" name="Group 4"/>
            <xdr:cNvGrpSpPr/>
          </xdr:nvGrpSpPr>
          <xdr:grpSpPr>
            <a:xfrm>
              <a:off x="3894247" y="3514725"/>
              <a:ext cx="5273357" cy="3514725"/>
              <a:chOff x="3837867" y="0"/>
              <a:chExt cx="5278389" cy="3514725"/>
            </a:xfrm>
          </xdr:grpSpPr>
          <xdr:sp macro="" textlink="">
            <xdr:nvSpPr>
              <xdr:cNvPr id="1027" name="Check Box 3" hidden="1">
                <a:extLst>
                  <a:ext uri="{63B3BB69-23CF-44E3-9099-C40C66FF867C}">
                    <a14:compatExt spid="_x0000_s1027"/>
                  </a:ext>
                </a:extLst>
              </xdr:cNvPr>
              <xdr:cNvSpPr/>
            </xdr:nvSpPr>
            <xdr:spPr bwMode="auto">
              <a:xfrm>
                <a:off x="3837867" y="3514725"/>
                <a:ext cx="1484661"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1028" name="Check Box 4" hidden="1">
                <a:extLst>
                  <a:ext uri="{63B3BB69-23CF-44E3-9099-C40C66FF867C}">
                    <a14:compatExt spid="_x0000_s1028"/>
                  </a:ext>
                </a:extLst>
              </xdr:cNvPr>
              <xdr:cNvSpPr/>
            </xdr:nvSpPr>
            <xdr:spPr bwMode="auto">
              <a:xfrm>
                <a:off x="5464165" y="3514725"/>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1029" name="Check Box 5" hidden="1">
                <a:extLst>
                  <a:ext uri="{63B3BB69-23CF-44E3-9099-C40C66FF867C}">
                    <a14:compatExt spid="_x0000_s1029"/>
                  </a:ext>
                </a:extLst>
              </xdr:cNvPr>
              <xdr:cNvSpPr/>
            </xdr:nvSpPr>
            <xdr:spPr bwMode="auto">
              <a:xfrm>
                <a:off x="7631183" y="0"/>
                <a:ext cx="148507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3895792" y="3514725"/>
              <a:ext cx="5926559" cy="3514725"/>
              <a:chOff x="3823003" y="0"/>
              <a:chExt cx="5293758" cy="3514725"/>
            </a:xfrm>
          </xdr:grpSpPr>
          <xdr:sp macro="" textlink="">
            <xdr:nvSpPr>
              <xdr:cNvPr id="1030" name="Check Box 6" hidden="1">
                <a:extLst>
                  <a:ext uri="{63B3BB69-23CF-44E3-9099-C40C66FF867C}">
                    <a14:compatExt spid="_x0000_s1030"/>
                  </a:ext>
                </a:extLst>
              </xdr:cNvPr>
              <xdr:cNvSpPr/>
            </xdr:nvSpPr>
            <xdr:spPr bwMode="auto">
              <a:xfrm>
                <a:off x="3823584" y="3514725"/>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1031" name="Check Box 7" hidden="1">
                <a:extLst>
                  <a:ext uri="{63B3BB69-23CF-44E3-9099-C40C66FF867C}">
                    <a14:compatExt spid="_x0000_s1031"/>
                  </a:ext>
                </a:extLst>
              </xdr:cNvPr>
              <xdr:cNvSpPr/>
            </xdr:nvSpPr>
            <xdr:spPr bwMode="auto">
              <a:xfrm>
                <a:off x="3833110" y="3514725"/>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1032" name="Check Box 8" hidden="1">
                <a:extLst>
                  <a:ext uri="{63B3BB69-23CF-44E3-9099-C40C66FF867C}">
                    <a14:compatExt spid="_x0000_s1032"/>
                  </a:ext>
                </a:extLst>
              </xdr:cNvPr>
              <xdr:cNvSpPr/>
            </xdr:nvSpPr>
            <xdr:spPr bwMode="auto">
              <a:xfrm>
                <a:off x="3823003" y="3514725"/>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1033" name="Check Box 9" hidden="1">
                <a:extLst>
                  <a:ext uri="{63B3BB69-23CF-44E3-9099-C40C66FF867C}">
                    <a14:compatExt spid="_x0000_s1033"/>
                  </a:ext>
                </a:extLst>
              </xdr:cNvPr>
              <xdr:cNvSpPr/>
            </xdr:nvSpPr>
            <xdr:spPr bwMode="auto">
              <a:xfrm>
                <a:off x="5712679" y="3514725"/>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1034" name="Check Box 10" hidden="1">
                <a:extLst>
                  <a:ext uri="{63B3BB69-23CF-44E3-9099-C40C66FF867C}">
                    <a14:compatExt spid="_x0000_s1034"/>
                  </a:ext>
                </a:extLst>
              </xdr:cNvPr>
              <xdr:cNvSpPr/>
            </xdr:nvSpPr>
            <xdr:spPr bwMode="auto">
              <a:xfrm>
                <a:off x="7607676" y="3514725"/>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1035" name="Check Box 11" hidden="1">
                <a:extLst>
                  <a:ext uri="{63B3BB69-23CF-44E3-9099-C40C66FF867C}">
                    <a14:compatExt spid="_x0000_s1035"/>
                  </a:ext>
                </a:extLst>
              </xdr:cNvPr>
              <xdr:cNvSpPr/>
            </xdr:nvSpPr>
            <xdr:spPr bwMode="auto">
              <a:xfrm>
                <a:off x="3823003" y="3514725"/>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1036" name="Check Box 12" hidden="1">
                <a:extLst>
                  <a:ext uri="{63B3BB69-23CF-44E3-9099-C40C66FF867C}">
                    <a14:compatExt spid="_x0000_s1036"/>
                  </a:ext>
                </a:extLst>
              </xdr:cNvPr>
              <xdr:cNvSpPr/>
            </xdr:nvSpPr>
            <xdr:spPr bwMode="auto">
              <a:xfrm>
                <a:off x="7613782" y="3514725"/>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1037" name="Check Box 13" hidden="1">
                <a:extLst>
                  <a:ext uri="{63B3BB69-23CF-44E3-9099-C40C66FF867C}">
                    <a14:compatExt spid="_x0000_s1037"/>
                  </a:ext>
                </a:extLst>
              </xdr:cNvPr>
              <xdr:cNvSpPr/>
            </xdr:nvSpPr>
            <xdr:spPr bwMode="auto">
              <a:xfrm>
                <a:off x="7610147" y="3514725"/>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1038" name="Check Box 14" hidden="1">
                <a:extLst>
                  <a:ext uri="{63B3BB69-23CF-44E3-9099-C40C66FF867C}">
                    <a14:compatExt spid="_x0000_s1038"/>
                  </a:ext>
                </a:extLst>
              </xdr:cNvPr>
              <xdr:cNvSpPr/>
            </xdr:nvSpPr>
            <xdr:spPr bwMode="auto">
              <a:xfrm>
                <a:off x="5725839" y="3514725"/>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1039" name="Check Box 15" hidden="1">
                <a:extLst>
                  <a:ext uri="{63B3BB69-23CF-44E3-9099-C40C66FF867C}">
                    <a14:compatExt spid="_x0000_s1039"/>
                  </a:ext>
                </a:extLst>
              </xdr:cNvPr>
              <xdr:cNvSpPr/>
            </xdr:nvSpPr>
            <xdr:spPr bwMode="auto">
              <a:xfrm>
                <a:off x="5720110" y="3514725"/>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1040" name="Check Box 16" hidden="1">
                <a:extLst>
                  <a:ext uri="{63B3BB69-23CF-44E3-9099-C40C66FF867C}">
                    <a14:compatExt spid="_x0000_s1040"/>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607358</xdr:colOff>
          <xdr:row>39</xdr:row>
          <xdr:rowOff>142875</xdr:rowOff>
        </xdr:to>
        <xdr:grpSp>
          <xdr:nvGrpSpPr>
            <xdr:cNvPr id="21" name="Group 20"/>
            <xdr:cNvGrpSpPr/>
          </xdr:nvGrpSpPr>
          <xdr:grpSpPr>
            <a:xfrm>
              <a:off x="4806022" y="3514725"/>
              <a:ext cx="3402288" cy="0"/>
              <a:chOff x="4662844" y="0"/>
              <a:chExt cx="3992570" cy="0"/>
            </a:xfrm>
          </xdr:grpSpPr>
          <xdr:sp macro="" textlink="">
            <xdr:nvSpPr>
              <xdr:cNvPr id="1041" name="Check Box 17" hidden="1">
                <a:extLst>
                  <a:ext uri="{63B3BB69-23CF-44E3-9099-C40C66FF867C}">
                    <a14:compatExt spid="_x0000_s1041"/>
                  </a:ext>
                </a:extLst>
              </xdr:cNvPr>
              <xdr:cNvSpPr/>
            </xdr:nvSpPr>
            <xdr:spPr bwMode="auto">
              <a:xfrm>
                <a:off x="4662844" y="0"/>
                <a:ext cx="1621325"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1042" name="Check Box 18" hidden="1">
                <a:extLst>
                  <a:ext uri="{63B3BB69-23CF-44E3-9099-C40C66FF867C}">
                    <a14:compatExt spid="_x0000_s1042"/>
                  </a:ext>
                </a:extLst>
              </xdr:cNvPr>
              <xdr:cNvSpPr/>
            </xdr:nvSpPr>
            <xdr:spPr bwMode="auto">
              <a:xfrm>
                <a:off x="7035050" y="0"/>
                <a:ext cx="162036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7</xdr:col>
          <xdr:colOff>0</xdr:colOff>
          <xdr:row>103</xdr:row>
          <xdr:rowOff>11907</xdr:rowOff>
        </xdr:from>
        <xdr:to>
          <xdr:col>9</xdr:col>
          <xdr:colOff>170367</xdr:colOff>
          <xdr:row>103</xdr:row>
          <xdr:rowOff>189248</xdr:rowOff>
        </xdr:to>
        <xdr:grpSp>
          <xdr:nvGrpSpPr>
            <xdr:cNvPr id="24" name="Group 23"/>
            <xdr:cNvGrpSpPr/>
          </xdr:nvGrpSpPr>
          <xdr:grpSpPr>
            <a:xfrm>
              <a:off x="6589059" y="8808525"/>
              <a:ext cx="2624455" cy="177341"/>
              <a:chOff x="5533095" y="9125488"/>
              <a:chExt cx="2403111" cy="204038"/>
            </a:xfrm>
          </xdr:grpSpPr>
          <xdr:sp macro="" textlink="">
            <xdr:nvSpPr>
              <xdr:cNvPr id="1043" name="Check Box 19" hidden="1">
                <a:extLst>
                  <a:ext uri="{63B3BB69-23CF-44E3-9099-C40C66FF867C}">
                    <a14:compatExt spid="_x0000_s1043"/>
                  </a:ext>
                </a:extLst>
              </xdr:cNvPr>
              <xdr:cNvSpPr/>
            </xdr:nvSpPr>
            <xdr:spPr bwMode="auto">
              <a:xfrm>
                <a:off x="6831152" y="9125488"/>
                <a:ext cx="1105054"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44" name="Check Box 20" hidden="1">
                <a:extLst>
                  <a:ext uri="{63B3BB69-23CF-44E3-9099-C40C66FF867C}">
                    <a14:compatExt spid="_x0000_s1044"/>
                  </a:ext>
                </a:extLst>
              </xdr:cNvPr>
              <xdr:cNvSpPr/>
            </xdr:nvSpPr>
            <xdr:spPr bwMode="auto">
              <a:xfrm>
                <a:off x="5533095" y="9125491"/>
                <a:ext cx="1097155" cy="20032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22</xdr:row>
          <xdr:rowOff>0</xdr:rowOff>
        </xdr:from>
        <xdr:to>
          <xdr:col>8</xdr:col>
          <xdr:colOff>15417</xdr:colOff>
          <xdr:row>22</xdr:row>
          <xdr:rowOff>0</xdr:rowOff>
        </xdr:to>
        <xdr:grpSp>
          <xdr:nvGrpSpPr>
            <xdr:cNvPr id="2" name="Group 1"/>
            <xdr:cNvGrpSpPr/>
          </xdr:nvGrpSpPr>
          <xdr:grpSpPr>
            <a:xfrm>
              <a:off x="5043318" y="4962525"/>
              <a:ext cx="2573051" cy="0"/>
              <a:chOff x="5533120" y="0"/>
              <a:chExt cx="1797842" cy="0"/>
            </a:xfrm>
          </xdr:grpSpPr>
          <xdr:sp macro="" textlink="">
            <xdr:nvSpPr>
              <xdr:cNvPr id="8193" name="Check Box 1" hidden="1">
                <a:extLst>
                  <a:ext uri="{63B3BB69-23CF-44E3-9099-C40C66FF867C}">
                    <a14:compatExt spid="_x0000_s8193"/>
                  </a:ext>
                </a:extLst>
              </xdr:cNvPr>
              <xdr:cNvSpPr/>
            </xdr:nvSpPr>
            <xdr:spPr bwMode="auto">
              <a:xfrm>
                <a:off x="6225905" y="0"/>
                <a:ext cx="110505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8194" name="Check Box 2" hidden="1">
                <a:extLst>
                  <a:ext uri="{63B3BB69-23CF-44E3-9099-C40C66FF867C}">
                    <a14:compatExt spid="_x0000_s8194"/>
                  </a:ext>
                </a:extLst>
              </xdr:cNvPr>
              <xdr:cNvSpPr/>
            </xdr:nvSpPr>
            <xdr:spPr bwMode="auto">
              <a:xfrm>
                <a:off x="5533120" y="0"/>
                <a:ext cx="1097161"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22</xdr:row>
          <xdr:rowOff>0</xdr:rowOff>
        </xdr:from>
        <xdr:to>
          <xdr:col>9</xdr:col>
          <xdr:colOff>137907</xdr:colOff>
          <xdr:row>22</xdr:row>
          <xdr:rowOff>0</xdr:rowOff>
        </xdr:to>
        <xdr:grpSp>
          <xdr:nvGrpSpPr>
            <xdr:cNvPr id="5" name="Group 4"/>
            <xdr:cNvGrpSpPr/>
          </xdr:nvGrpSpPr>
          <xdr:grpSpPr>
            <a:xfrm>
              <a:off x="3846481" y="4962525"/>
              <a:ext cx="5321126" cy="4962525"/>
              <a:chOff x="3845697" y="0"/>
              <a:chExt cx="5270557" cy="4962525"/>
            </a:xfrm>
          </xdr:grpSpPr>
          <xdr:sp macro="" textlink="">
            <xdr:nvSpPr>
              <xdr:cNvPr id="8195" name="Check Box 3" hidden="1">
                <a:extLst>
                  <a:ext uri="{63B3BB69-23CF-44E3-9099-C40C66FF867C}">
                    <a14:compatExt spid="_x0000_s8195"/>
                  </a:ext>
                </a:extLst>
              </xdr:cNvPr>
              <xdr:cNvSpPr/>
            </xdr:nvSpPr>
            <xdr:spPr bwMode="auto">
              <a:xfrm>
                <a:off x="3845697" y="4962525"/>
                <a:ext cx="148465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8196" name="Check Box 4" hidden="1">
                <a:extLst>
                  <a:ext uri="{63B3BB69-23CF-44E3-9099-C40C66FF867C}">
                    <a14:compatExt spid="_x0000_s8196"/>
                  </a:ext>
                </a:extLst>
              </xdr:cNvPr>
              <xdr:cNvSpPr/>
            </xdr:nvSpPr>
            <xdr:spPr bwMode="auto">
              <a:xfrm>
                <a:off x="5487598" y="4962525"/>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8197" name="Check Box 5" hidden="1">
                <a:extLst>
                  <a:ext uri="{63B3BB69-23CF-44E3-9099-C40C66FF867C}">
                    <a14:compatExt spid="_x0000_s8197"/>
                  </a:ext>
                </a:extLst>
              </xdr:cNvPr>
              <xdr:cNvSpPr/>
            </xdr:nvSpPr>
            <xdr:spPr bwMode="auto">
              <a:xfrm>
                <a:off x="7631182" y="0"/>
                <a:ext cx="1485072"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22</xdr:row>
          <xdr:rowOff>0</xdr:rowOff>
        </xdr:from>
        <xdr:to>
          <xdr:col>9</xdr:col>
          <xdr:colOff>176893</xdr:colOff>
          <xdr:row>22</xdr:row>
          <xdr:rowOff>0</xdr:rowOff>
        </xdr:to>
        <xdr:grpSp>
          <xdr:nvGrpSpPr>
            <xdr:cNvPr id="9" name="Group 8"/>
            <xdr:cNvGrpSpPr/>
          </xdr:nvGrpSpPr>
          <xdr:grpSpPr>
            <a:xfrm>
              <a:off x="3667672" y="4962525"/>
              <a:ext cx="5605517" cy="4962525"/>
              <a:chOff x="3759038" y="0"/>
              <a:chExt cx="5422140" cy="4962525"/>
            </a:xfrm>
          </xdr:grpSpPr>
          <xdr:sp macro="" textlink="">
            <xdr:nvSpPr>
              <xdr:cNvPr id="8198" name="Check Box 6" hidden="1">
                <a:extLst>
                  <a:ext uri="{63B3BB69-23CF-44E3-9099-C40C66FF867C}">
                    <a14:compatExt spid="_x0000_s8198"/>
                  </a:ext>
                </a:extLst>
              </xdr:cNvPr>
              <xdr:cNvSpPr/>
            </xdr:nvSpPr>
            <xdr:spPr bwMode="auto">
              <a:xfrm>
                <a:off x="3759800" y="4962525"/>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8199" name="Check Box 7" hidden="1">
                <a:extLst>
                  <a:ext uri="{63B3BB69-23CF-44E3-9099-C40C66FF867C}">
                    <a14:compatExt spid="_x0000_s8199"/>
                  </a:ext>
                </a:extLst>
              </xdr:cNvPr>
              <xdr:cNvSpPr/>
            </xdr:nvSpPr>
            <xdr:spPr bwMode="auto">
              <a:xfrm>
                <a:off x="3769326" y="4962525"/>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8200" name="Check Box 8" hidden="1">
                <a:extLst>
                  <a:ext uri="{63B3BB69-23CF-44E3-9099-C40C66FF867C}">
                    <a14:compatExt spid="_x0000_s8200"/>
                  </a:ext>
                </a:extLst>
              </xdr:cNvPr>
              <xdr:cNvSpPr/>
            </xdr:nvSpPr>
            <xdr:spPr bwMode="auto">
              <a:xfrm>
                <a:off x="3759039" y="4962525"/>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8201" name="Check Box 9" hidden="1">
                <a:extLst>
                  <a:ext uri="{63B3BB69-23CF-44E3-9099-C40C66FF867C}">
                    <a14:compatExt spid="_x0000_s8201"/>
                  </a:ext>
                </a:extLst>
              </xdr:cNvPr>
              <xdr:cNvSpPr/>
            </xdr:nvSpPr>
            <xdr:spPr bwMode="auto">
              <a:xfrm>
                <a:off x="5712573" y="4962525"/>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8202" name="Check Box 10" hidden="1">
                <a:extLst>
                  <a:ext uri="{63B3BB69-23CF-44E3-9099-C40C66FF867C}">
                    <a14:compatExt spid="_x0000_s8202"/>
                  </a:ext>
                </a:extLst>
              </xdr:cNvPr>
              <xdr:cNvSpPr/>
            </xdr:nvSpPr>
            <xdr:spPr bwMode="auto">
              <a:xfrm>
                <a:off x="7671887" y="4962525"/>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8203" name="Check Box 11" hidden="1">
                <a:extLst>
                  <a:ext uri="{63B3BB69-23CF-44E3-9099-C40C66FF867C}">
                    <a14:compatExt spid="_x0000_s8203"/>
                  </a:ext>
                </a:extLst>
              </xdr:cNvPr>
              <xdr:cNvSpPr/>
            </xdr:nvSpPr>
            <xdr:spPr bwMode="auto">
              <a:xfrm>
                <a:off x="3759038" y="4962525"/>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8204" name="Check Box 12" hidden="1">
                <a:extLst>
                  <a:ext uri="{63B3BB69-23CF-44E3-9099-C40C66FF867C}">
                    <a14:compatExt spid="_x0000_s8204"/>
                  </a:ext>
                </a:extLst>
              </xdr:cNvPr>
              <xdr:cNvSpPr/>
            </xdr:nvSpPr>
            <xdr:spPr bwMode="auto">
              <a:xfrm>
                <a:off x="7678199" y="4962525"/>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8205" name="Check Box 13" hidden="1">
                <a:extLst>
                  <a:ext uri="{63B3BB69-23CF-44E3-9099-C40C66FF867C}">
                    <a14:compatExt spid="_x0000_s8205"/>
                  </a:ext>
                </a:extLst>
              </xdr:cNvPr>
              <xdr:cNvSpPr/>
            </xdr:nvSpPr>
            <xdr:spPr bwMode="auto">
              <a:xfrm>
                <a:off x="7674280" y="4962525"/>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8206" name="Check Box 14" hidden="1">
                <a:extLst>
                  <a:ext uri="{63B3BB69-23CF-44E3-9099-C40C66FF867C}">
                    <a14:compatExt spid="_x0000_s8206"/>
                  </a:ext>
                </a:extLst>
              </xdr:cNvPr>
              <xdr:cNvSpPr/>
            </xdr:nvSpPr>
            <xdr:spPr bwMode="auto">
              <a:xfrm>
                <a:off x="5726017" y="4962525"/>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8207" name="Check Box 15" hidden="1">
                <a:extLst>
                  <a:ext uri="{63B3BB69-23CF-44E3-9099-C40C66FF867C}">
                    <a14:compatExt spid="_x0000_s8207"/>
                  </a:ext>
                </a:extLst>
              </xdr:cNvPr>
              <xdr:cNvSpPr/>
            </xdr:nvSpPr>
            <xdr:spPr bwMode="auto">
              <a:xfrm>
                <a:off x="5720100" y="4962525"/>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8208" name="Check Box 16" hidden="1">
                <a:extLst>
                  <a:ext uri="{63B3BB69-23CF-44E3-9099-C40C66FF867C}">
                    <a14:compatExt spid="_x0000_s8208"/>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22</xdr:row>
          <xdr:rowOff>0</xdr:rowOff>
        </xdr:from>
        <xdr:to>
          <xdr:col>8</xdr:col>
          <xdr:colOff>607358</xdr:colOff>
          <xdr:row>22</xdr:row>
          <xdr:rowOff>0</xdr:rowOff>
        </xdr:to>
        <xdr:grpSp>
          <xdr:nvGrpSpPr>
            <xdr:cNvPr id="21" name="Group 20"/>
            <xdr:cNvGrpSpPr/>
          </xdr:nvGrpSpPr>
          <xdr:grpSpPr>
            <a:xfrm>
              <a:off x="4806022" y="4962525"/>
              <a:ext cx="3402284" cy="0"/>
              <a:chOff x="4662844" y="0"/>
              <a:chExt cx="3992568" cy="0"/>
            </a:xfrm>
          </xdr:grpSpPr>
          <xdr:sp macro="" textlink="">
            <xdr:nvSpPr>
              <xdr:cNvPr id="8209" name="Check Box 17" hidden="1">
                <a:extLst>
                  <a:ext uri="{63B3BB69-23CF-44E3-9099-C40C66FF867C}">
                    <a14:compatExt spid="_x0000_s8209"/>
                  </a:ext>
                </a:extLst>
              </xdr:cNvPr>
              <xdr:cNvSpPr/>
            </xdr:nvSpPr>
            <xdr:spPr bwMode="auto">
              <a:xfrm>
                <a:off x="4662844" y="0"/>
                <a:ext cx="1621325"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8210" name="Check Box 18" hidden="1">
                <a:extLst>
                  <a:ext uri="{63B3BB69-23CF-44E3-9099-C40C66FF867C}">
                    <a14:compatExt spid="_x0000_s8210"/>
                  </a:ext>
                </a:extLst>
              </xdr:cNvPr>
              <xdr:cNvSpPr/>
            </xdr:nvSpPr>
            <xdr:spPr bwMode="auto">
              <a:xfrm>
                <a:off x="7035048" y="0"/>
                <a:ext cx="162036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7</xdr:col>
          <xdr:colOff>0</xdr:colOff>
          <xdr:row>103</xdr:row>
          <xdr:rowOff>11907</xdr:rowOff>
        </xdr:from>
        <xdr:to>
          <xdr:col>9</xdr:col>
          <xdr:colOff>170367</xdr:colOff>
          <xdr:row>103</xdr:row>
          <xdr:rowOff>189248</xdr:rowOff>
        </xdr:to>
        <xdr:grpSp>
          <xdr:nvGrpSpPr>
            <xdr:cNvPr id="24" name="Group 23"/>
            <xdr:cNvGrpSpPr/>
          </xdr:nvGrpSpPr>
          <xdr:grpSpPr>
            <a:xfrm>
              <a:off x="6589059" y="7004378"/>
              <a:ext cx="2624455" cy="177341"/>
              <a:chOff x="5533095" y="9125488"/>
              <a:chExt cx="2403111" cy="204038"/>
            </a:xfrm>
          </xdr:grpSpPr>
          <xdr:sp macro="" textlink="">
            <xdr:nvSpPr>
              <xdr:cNvPr id="8211" name="Check Box 19" hidden="1">
                <a:extLst>
                  <a:ext uri="{63B3BB69-23CF-44E3-9099-C40C66FF867C}">
                    <a14:compatExt spid="_x0000_s8211"/>
                  </a:ext>
                </a:extLst>
              </xdr:cNvPr>
              <xdr:cNvSpPr/>
            </xdr:nvSpPr>
            <xdr:spPr bwMode="auto">
              <a:xfrm>
                <a:off x="6831152" y="9125488"/>
                <a:ext cx="1105054"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8212" name="Check Box 20" hidden="1">
                <a:extLst>
                  <a:ext uri="{63B3BB69-23CF-44E3-9099-C40C66FF867C}">
                    <a14:compatExt spid="_x0000_s8212"/>
                  </a:ext>
                </a:extLst>
              </xdr:cNvPr>
              <xdr:cNvSpPr/>
            </xdr:nvSpPr>
            <xdr:spPr bwMode="auto">
              <a:xfrm>
                <a:off x="5533095" y="9125491"/>
                <a:ext cx="1097155" cy="20032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klewis@gotriangle.org"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18" Type="http://schemas.openxmlformats.org/officeDocument/2006/relationships/ctrlProp" Target="../ctrlProps/ctrlProp18.xml"/><Relationship Id="rId3" Type="http://schemas.openxmlformats.org/officeDocument/2006/relationships/drawing" Target="../drawings/drawing2.xml"/><Relationship Id="rId21" Type="http://schemas.openxmlformats.org/officeDocument/2006/relationships/ctrlProp" Target="../ctrlProps/ctrlProp21.x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 Type="http://schemas.openxmlformats.org/officeDocument/2006/relationships/printerSettings" Target="../printerSettings/printerSettings2.bin"/><Relationship Id="rId16" Type="http://schemas.openxmlformats.org/officeDocument/2006/relationships/ctrlProp" Target="../ctrlProps/ctrlProp16.xml"/><Relationship Id="rId20" Type="http://schemas.openxmlformats.org/officeDocument/2006/relationships/ctrlProp" Target="../ctrlProps/ctrlProp20.xml"/><Relationship Id="rId1" Type="http://schemas.openxmlformats.org/officeDocument/2006/relationships/hyperlink" Target="mailto:klewis@gotriangle.org" TargetMode="External"/><Relationship Id="rId6" Type="http://schemas.openxmlformats.org/officeDocument/2006/relationships/ctrlProp" Target="../ctrlProps/ctrlProp6.xml"/><Relationship Id="rId11" Type="http://schemas.openxmlformats.org/officeDocument/2006/relationships/ctrlProp" Target="../ctrlProps/ctrlProp11.xml"/><Relationship Id="rId24" Type="http://schemas.openxmlformats.org/officeDocument/2006/relationships/ctrlProp" Target="../ctrlProps/ctrlProp24.xml"/><Relationship Id="rId5" Type="http://schemas.openxmlformats.org/officeDocument/2006/relationships/ctrlProp" Target="../ctrlProps/ctrlProp5.xml"/><Relationship Id="rId15" Type="http://schemas.openxmlformats.org/officeDocument/2006/relationships/ctrlProp" Target="../ctrlProps/ctrlProp15.xml"/><Relationship Id="rId23" Type="http://schemas.openxmlformats.org/officeDocument/2006/relationships/ctrlProp" Target="../ctrlProps/ctrlProp23.xml"/><Relationship Id="rId10" Type="http://schemas.openxmlformats.org/officeDocument/2006/relationships/ctrlProp" Target="../ctrlProps/ctrlProp10.xml"/><Relationship Id="rId19" Type="http://schemas.openxmlformats.org/officeDocument/2006/relationships/ctrlProp" Target="../ctrlProps/ctrlProp19.xml"/><Relationship Id="rId4" Type="http://schemas.openxmlformats.org/officeDocument/2006/relationships/vmlDrawing" Target="../drawings/vmlDrawing2.v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8.xml"/><Relationship Id="rId13" Type="http://schemas.openxmlformats.org/officeDocument/2006/relationships/ctrlProp" Target="../ctrlProps/ctrlProp33.xml"/><Relationship Id="rId18" Type="http://schemas.openxmlformats.org/officeDocument/2006/relationships/ctrlProp" Target="../ctrlProps/ctrlProp38.xml"/><Relationship Id="rId3" Type="http://schemas.openxmlformats.org/officeDocument/2006/relationships/drawing" Target="../drawings/drawing3.xml"/><Relationship Id="rId21" Type="http://schemas.openxmlformats.org/officeDocument/2006/relationships/ctrlProp" Target="../ctrlProps/ctrlProp41.xml"/><Relationship Id="rId7" Type="http://schemas.openxmlformats.org/officeDocument/2006/relationships/ctrlProp" Target="../ctrlProps/ctrlProp27.xml"/><Relationship Id="rId12" Type="http://schemas.openxmlformats.org/officeDocument/2006/relationships/ctrlProp" Target="../ctrlProps/ctrlProp32.xml"/><Relationship Id="rId17" Type="http://schemas.openxmlformats.org/officeDocument/2006/relationships/ctrlProp" Target="../ctrlProps/ctrlProp37.xml"/><Relationship Id="rId2" Type="http://schemas.openxmlformats.org/officeDocument/2006/relationships/printerSettings" Target="../printerSettings/printerSettings3.bin"/><Relationship Id="rId16" Type="http://schemas.openxmlformats.org/officeDocument/2006/relationships/ctrlProp" Target="../ctrlProps/ctrlProp36.xml"/><Relationship Id="rId20" Type="http://schemas.openxmlformats.org/officeDocument/2006/relationships/ctrlProp" Target="../ctrlProps/ctrlProp40.xml"/><Relationship Id="rId1" Type="http://schemas.openxmlformats.org/officeDocument/2006/relationships/hyperlink" Target="mailto:klewis@gotriangle.org" TargetMode="External"/><Relationship Id="rId6" Type="http://schemas.openxmlformats.org/officeDocument/2006/relationships/ctrlProp" Target="../ctrlProps/ctrlProp26.xml"/><Relationship Id="rId11" Type="http://schemas.openxmlformats.org/officeDocument/2006/relationships/ctrlProp" Target="../ctrlProps/ctrlProp31.xml"/><Relationship Id="rId24" Type="http://schemas.openxmlformats.org/officeDocument/2006/relationships/ctrlProp" Target="../ctrlProps/ctrlProp44.xml"/><Relationship Id="rId5" Type="http://schemas.openxmlformats.org/officeDocument/2006/relationships/ctrlProp" Target="../ctrlProps/ctrlProp25.xml"/><Relationship Id="rId15" Type="http://schemas.openxmlformats.org/officeDocument/2006/relationships/ctrlProp" Target="../ctrlProps/ctrlProp35.xml"/><Relationship Id="rId23" Type="http://schemas.openxmlformats.org/officeDocument/2006/relationships/ctrlProp" Target="../ctrlProps/ctrlProp43.xml"/><Relationship Id="rId10" Type="http://schemas.openxmlformats.org/officeDocument/2006/relationships/ctrlProp" Target="../ctrlProps/ctrlProp30.xml"/><Relationship Id="rId19" Type="http://schemas.openxmlformats.org/officeDocument/2006/relationships/ctrlProp" Target="../ctrlProps/ctrlProp39.xml"/><Relationship Id="rId4" Type="http://schemas.openxmlformats.org/officeDocument/2006/relationships/vmlDrawing" Target="../drawings/vmlDrawing3.vml"/><Relationship Id="rId9" Type="http://schemas.openxmlformats.org/officeDocument/2006/relationships/ctrlProp" Target="../ctrlProps/ctrlProp29.xml"/><Relationship Id="rId14" Type="http://schemas.openxmlformats.org/officeDocument/2006/relationships/ctrlProp" Target="../ctrlProps/ctrlProp34.xml"/><Relationship Id="rId22" Type="http://schemas.openxmlformats.org/officeDocument/2006/relationships/ctrlProp" Target="../ctrlProps/ctrlProp4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48.xml"/><Relationship Id="rId13" Type="http://schemas.openxmlformats.org/officeDocument/2006/relationships/ctrlProp" Target="../ctrlProps/ctrlProp53.xml"/><Relationship Id="rId18" Type="http://schemas.openxmlformats.org/officeDocument/2006/relationships/ctrlProp" Target="../ctrlProps/ctrlProp58.xml"/><Relationship Id="rId3" Type="http://schemas.openxmlformats.org/officeDocument/2006/relationships/drawing" Target="../drawings/drawing4.xml"/><Relationship Id="rId21" Type="http://schemas.openxmlformats.org/officeDocument/2006/relationships/ctrlProp" Target="../ctrlProps/ctrlProp61.xml"/><Relationship Id="rId7" Type="http://schemas.openxmlformats.org/officeDocument/2006/relationships/ctrlProp" Target="../ctrlProps/ctrlProp47.xml"/><Relationship Id="rId12" Type="http://schemas.openxmlformats.org/officeDocument/2006/relationships/ctrlProp" Target="../ctrlProps/ctrlProp52.xml"/><Relationship Id="rId17" Type="http://schemas.openxmlformats.org/officeDocument/2006/relationships/ctrlProp" Target="../ctrlProps/ctrlProp57.xml"/><Relationship Id="rId2" Type="http://schemas.openxmlformats.org/officeDocument/2006/relationships/printerSettings" Target="../printerSettings/printerSettings5.bin"/><Relationship Id="rId16" Type="http://schemas.openxmlformats.org/officeDocument/2006/relationships/ctrlProp" Target="../ctrlProps/ctrlProp56.xml"/><Relationship Id="rId20" Type="http://schemas.openxmlformats.org/officeDocument/2006/relationships/ctrlProp" Target="../ctrlProps/ctrlProp60.xml"/><Relationship Id="rId1" Type="http://schemas.openxmlformats.org/officeDocument/2006/relationships/hyperlink" Target="mailto:klewis@gotriangle.org" TargetMode="External"/><Relationship Id="rId6" Type="http://schemas.openxmlformats.org/officeDocument/2006/relationships/ctrlProp" Target="../ctrlProps/ctrlProp46.xml"/><Relationship Id="rId11" Type="http://schemas.openxmlformats.org/officeDocument/2006/relationships/ctrlProp" Target="../ctrlProps/ctrlProp51.xml"/><Relationship Id="rId24" Type="http://schemas.openxmlformats.org/officeDocument/2006/relationships/ctrlProp" Target="../ctrlProps/ctrlProp64.xml"/><Relationship Id="rId5" Type="http://schemas.openxmlformats.org/officeDocument/2006/relationships/ctrlProp" Target="../ctrlProps/ctrlProp45.xml"/><Relationship Id="rId15" Type="http://schemas.openxmlformats.org/officeDocument/2006/relationships/ctrlProp" Target="../ctrlProps/ctrlProp55.xml"/><Relationship Id="rId23" Type="http://schemas.openxmlformats.org/officeDocument/2006/relationships/ctrlProp" Target="../ctrlProps/ctrlProp63.xml"/><Relationship Id="rId10" Type="http://schemas.openxmlformats.org/officeDocument/2006/relationships/ctrlProp" Target="../ctrlProps/ctrlProp50.xml"/><Relationship Id="rId19" Type="http://schemas.openxmlformats.org/officeDocument/2006/relationships/ctrlProp" Target="../ctrlProps/ctrlProp59.xml"/><Relationship Id="rId4" Type="http://schemas.openxmlformats.org/officeDocument/2006/relationships/vmlDrawing" Target="../drawings/vmlDrawing4.vml"/><Relationship Id="rId9" Type="http://schemas.openxmlformats.org/officeDocument/2006/relationships/ctrlProp" Target="../ctrlProps/ctrlProp49.xml"/><Relationship Id="rId14" Type="http://schemas.openxmlformats.org/officeDocument/2006/relationships/ctrlProp" Target="../ctrlProps/ctrlProp54.xml"/><Relationship Id="rId22" Type="http://schemas.openxmlformats.org/officeDocument/2006/relationships/ctrlProp" Target="../ctrlProps/ctrlProp6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46"/>
  <sheetViews>
    <sheetView view="pageBreakPreview" topLeftCell="B95" zoomScale="85" zoomScaleNormal="85" zoomScaleSheetLayoutView="85" workbookViewId="0">
      <selection activeCell="D93" sqref="D93:I106"/>
    </sheetView>
  </sheetViews>
  <sheetFormatPr defaultColWidth="9.85546875" defaultRowHeight="15" outlineLevelRow="1" outlineLevelCol="1" x14ac:dyDescent="0.25"/>
  <cols>
    <col min="1" max="1" width="5.28515625" style="86" hidden="1" customWidth="1"/>
    <col min="2" max="2" width="19.140625" style="100" customWidth="1"/>
    <col min="3" max="4" width="18.42578125" style="100" customWidth="1"/>
    <col min="5" max="8" width="15.28515625" style="100" customWidth="1"/>
    <col min="9" max="9" width="21.42578125" style="100" customWidth="1"/>
    <col min="10" max="10" width="18.42578125" style="100" customWidth="1"/>
    <col min="11" max="11" width="4" style="86" hidden="1" customWidth="1"/>
    <col min="12" max="21" width="22" style="86" customWidth="1"/>
    <col min="22" max="22" width="22" style="86" customWidth="1" outlineLevel="1"/>
    <col min="23" max="23" width="25.140625" style="86" customWidth="1" outlineLevel="1"/>
    <col min="24" max="26" width="9.85546875" style="86" customWidth="1" outlineLevel="1"/>
    <col min="27" max="27" width="53.140625" style="86" customWidth="1" outlineLevel="1"/>
    <col min="28" max="30" width="9.85546875" style="86" customWidth="1" outlineLevel="1"/>
    <col min="31" max="16384" width="9.85546875" style="86"/>
  </cols>
  <sheetData>
    <row r="1" spans="1:29" ht="29.25" customHeight="1" thickBot="1" x14ac:dyDescent="0.3">
      <c r="A1" s="85"/>
      <c r="B1" s="575" t="s">
        <v>0</v>
      </c>
      <c r="C1" s="576"/>
      <c r="D1" s="702" t="s">
        <v>1</v>
      </c>
      <c r="E1" s="703"/>
      <c r="F1" s="703"/>
      <c r="G1" s="703"/>
      <c r="H1" s="704"/>
      <c r="I1" s="356" t="s">
        <v>2</v>
      </c>
      <c r="J1" s="269">
        <v>42917</v>
      </c>
      <c r="W1" s="86" t="s">
        <v>255</v>
      </c>
    </row>
    <row r="2" spans="1:29" ht="39" customHeight="1" thickTop="1" x14ac:dyDescent="0.3">
      <c r="A2" s="85"/>
      <c r="B2" s="580" t="str">
        <f>CONCATENATE(C3,C4,"_",C5,C6)</f>
        <v>18DCI_CD1</v>
      </c>
      <c r="C2" s="581"/>
      <c r="D2" s="705" t="s">
        <v>266</v>
      </c>
      <c r="E2" s="701"/>
      <c r="F2" s="701"/>
      <c r="G2" s="701"/>
      <c r="H2" s="706"/>
      <c r="I2" s="630" t="s">
        <v>3</v>
      </c>
      <c r="J2" s="631"/>
      <c r="W2" s="86" t="s">
        <v>254</v>
      </c>
      <c r="X2" s="87" t="s">
        <v>253</v>
      </c>
      <c r="Y2" s="86" t="s">
        <v>252</v>
      </c>
      <c r="Z2" s="86" t="s">
        <v>251</v>
      </c>
      <c r="AA2" s="86" t="s">
        <v>250</v>
      </c>
      <c r="AC2" s="86" t="s">
        <v>3</v>
      </c>
    </row>
    <row r="3" spans="1:29" ht="17.25" customHeight="1" x14ac:dyDescent="0.3">
      <c r="A3" s="85"/>
      <c r="B3" s="227" t="s">
        <v>4</v>
      </c>
      <c r="C3" s="224">
        <v>18</v>
      </c>
      <c r="D3" s="707" t="s">
        <v>236</v>
      </c>
      <c r="E3" s="490"/>
      <c r="F3" s="490"/>
      <c r="G3" s="490"/>
      <c r="H3" s="491"/>
      <c r="I3" s="595"/>
      <c r="J3" s="596"/>
      <c r="X3" s="87">
        <v>16</v>
      </c>
      <c r="Y3" s="87" t="s">
        <v>249</v>
      </c>
      <c r="Z3" s="87" t="s">
        <v>211</v>
      </c>
      <c r="AA3" s="88">
        <v>1</v>
      </c>
      <c r="AC3" s="86" t="s">
        <v>248</v>
      </c>
    </row>
    <row r="4" spans="1:29" ht="16.5" hidden="1" customHeight="1" x14ac:dyDescent="0.3">
      <c r="A4" s="85"/>
      <c r="B4" s="227" t="s">
        <v>6</v>
      </c>
      <c r="C4" s="224" t="s">
        <v>7</v>
      </c>
      <c r="D4" s="629" t="s">
        <v>236</v>
      </c>
      <c r="E4" s="487"/>
      <c r="F4" s="487"/>
      <c r="G4" s="487"/>
      <c r="H4" s="487"/>
      <c r="I4" s="595"/>
      <c r="J4" s="596"/>
      <c r="X4" s="87">
        <v>17</v>
      </c>
      <c r="Y4" s="87" t="s">
        <v>7</v>
      </c>
      <c r="Z4" s="87" t="s">
        <v>10</v>
      </c>
      <c r="AA4" s="88">
        <v>2</v>
      </c>
      <c r="AC4" s="86" t="s">
        <v>247</v>
      </c>
    </row>
    <row r="5" spans="1:29" ht="12.75" hidden="1" customHeight="1" x14ac:dyDescent="0.25">
      <c r="A5" s="85"/>
      <c r="B5" s="227" t="s">
        <v>9</v>
      </c>
      <c r="C5" s="224" t="s">
        <v>10</v>
      </c>
      <c r="D5" s="169"/>
      <c r="E5" s="169"/>
      <c r="F5" s="169"/>
      <c r="G5" s="169"/>
      <c r="H5" s="169"/>
      <c r="I5" s="162"/>
      <c r="J5" s="314"/>
      <c r="X5" s="87">
        <v>18</v>
      </c>
      <c r="Y5" s="87" t="s">
        <v>246</v>
      </c>
      <c r="Z5" s="87" t="s">
        <v>208</v>
      </c>
      <c r="AA5" s="88">
        <v>3</v>
      </c>
      <c r="AC5" s="86" t="s">
        <v>245</v>
      </c>
    </row>
    <row r="6" spans="1:29" ht="16.5" hidden="1" customHeight="1" x14ac:dyDescent="0.25">
      <c r="A6" s="90"/>
      <c r="B6" s="227" t="s">
        <v>11</v>
      </c>
      <c r="C6" s="225">
        <v>1</v>
      </c>
      <c r="D6" s="170"/>
      <c r="E6" s="170"/>
      <c r="F6" s="170"/>
      <c r="G6" s="170"/>
      <c r="H6" s="170"/>
      <c r="I6" s="163"/>
      <c r="J6" s="315"/>
      <c r="K6" s="91"/>
      <c r="L6" s="91"/>
      <c r="M6" s="91"/>
      <c r="N6" s="91"/>
      <c r="O6" s="91"/>
      <c r="P6" s="91"/>
      <c r="Q6" s="91"/>
      <c r="R6" s="91"/>
      <c r="S6" s="91"/>
      <c r="T6" s="91"/>
      <c r="U6" s="91"/>
      <c r="V6" s="91"/>
      <c r="X6" s="87">
        <v>19</v>
      </c>
      <c r="Y6" s="87" t="s">
        <v>127</v>
      </c>
      <c r="Z6" s="87" t="s">
        <v>206</v>
      </c>
      <c r="AA6" s="88">
        <v>4</v>
      </c>
      <c r="AC6" s="86" t="s">
        <v>244</v>
      </c>
    </row>
    <row r="7" spans="1:29" ht="30.6" hidden="1" customHeight="1" x14ac:dyDescent="0.4">
      <c r="A7" s="92"/>
      <c r="B7" s="230" t="s">
        <v>12</v>
      </c>
      <c r="C7" s="149"/>
      <c r="D7" s="149"/>
      <c r="E7" s="149"/>
      <c r="F7" s="149"/>
      <c r="G7" s="149"/>
      <c r="H7" s="149"/>
      <c r="I7" s="149"/>
      <c r="J7" s="270"/>
      <c r="K7" s="92"/>
      <c r="L7" s="92"/>
      <c r="M7" s="92"/>
      <c r="N7" s="92"/>
      <c r="O7" s="92"/>
      <c r="P7" s="92"/>
      <c r="Q7" s="92"/>
      <c r="R7" s="92"/>
      <c r="S7" s="92"/>
      <c r="T7" s="92"/>
      <c r="U7" s="92"/>
      <c r="V7" s="92"/>
      <c r="X7" s="87">
        <v>20</v>
      </c>
      <c r="Y7" s="87" t="s">
        <v>243</v>
      </c>
      <c r="Z7" s="87" t="s">
        <v>203</v>
      </c>
      <c r="AA7" s="88">
        <v>5</v>
      </c>
    </row>
    <row r="8" spans="1:29" ht="15" hidden="1" customHeight="1" x14ac:dyDescent="0.25">
      <c r="A8" s="93"/>
      <c r="B8" s="464" t="s">
        <v>13</v>
      </c>
      <c r="C8" s="465"/>
      <c r="D8" s="465"/>
      <c r="E8" s="465"/>
      <c r="F8" s="465"/>
      <c r="G8" s="465"/>
      <c r="H8" s="465"/>
      <c r="I8" s="465"/>
      <c r="J8" s="466"/>
      <c r="K8" s="93"/>
      <c r="L8" s="94"/>
      <c r="M8" s="94"/>
      <c r="N8" s="94"/>
      <c r="O8" s="94"/>
      <c r="P8" s="94"/>
      <c r="Q8" s="94"/>
      <c r="R8" s="94"/>
      <c r="S8" s="94"/>
      <c r="T8" s="94"/>
      <c r="U8" s="94"/>
      <c r="V8" s="94"/>
      <c r="X8" s="87">
        <v>21</v>
      </c>
      <c r="Y8" s="87" t="s">
        <v>242</v>
      </c>
      <c r="Z8" s="87" t="s">
        <v>201</v>
      </c>
      <c r="AA8" s="88">
        <v>6</v>
      </c>
    </row>
    <row r="9" spans="1:29" ht="15" hidden="1" customHeight="1" x14ac:dyDescent="0.25">
      <c r="A9" s="95"/>
      <c r="B9" s="232"/>
      <c r="C9" s="115"/>
      <c r="D9" s="115"/>
      <c r="E9" s="115"/>
      <c r="F9" s="115"/>
      <c r="G9" s="115"/>
      <c r="H9" s="115"/>
      <c r="I9" s="115"/>
      <c r="J9" s="271"/>
      <c r="X9" s="87">
        <v>22</v>
      </c>
      <c r="Y9" s="87" t="s">
        <v>241</v>
      </c>
      <c r="Z9" s="87"/>
      <c r="AA9" s="88">
        <v>7</v>
      </c>
    </row>
    <row r="10" spans="1:29" x14ac:dyDescent="0.25">
      <c r="A10" s="85"/>
      <c r="B10" s="467" t="s">
        <v>14</v>
      </c>
      <c r="C10" s="468"/>
      <c r="D10" s="468" t="s">
        <v>15</v>
      </c>
      <c r="E10" s="468"/>
      <c r="F10" s="468" t="s">
        <v>16</v>
      </c>
      <c r="G10" s="468"/>
      <c r="H10" s="468"/>
      <c r="I10" s="468" t="s">
        <v>17</v>
      </c>
      <c r="J10" s="450"/>
      <c r="X10" s="87">
        <v>23</v>
      </c>
      <c r="Y10" s="87" t="s">
        <v>240</v>
      </c>
      <c r="Z10" s="87"/>
      <c r="AA10" s="88">
        <v>8</v>
      </c>
    </row>
    <row r="11" spans="1:29" ht="18" customHeight="1" x14ac:dyDescent="0.25">
      <c r="A11" s="85"/>
      <c r="B11" s="469" t="s">
        <v>256</v>
      </c>
      <c r="C11" s="470"/>
      <c r="D11" s="470" t="s">
        <v>19</v>
      </c>
      <c r="E11" s="470"/>
      <c r="F11" s="471" t="s">
        <v>20</v>
      </c>
      <c r="G11" s="471"/>
      <c r="H11" s="471"/>
      <c r="I11" s="220" t="s">
        <v>21</v>
      </c>
      <c r="J11" s="316">
        <f>IF($I$2=$AC$2,IF($J$107&gt;0,$D$72*($D$107/($D$107+$D$119)),),)+IF($I$2=$AC$3,IF($J$107&gt;0,$E$72*($E$107/($E$107+$E$119)),),)</f>
        <v>0</v>
      </c>
      <c r="X11" s="87">
        <v>24</v>
      </c>
      <c r="Y11" s="87"/>
      <c r="AA11" s="88">
        <v>9</v>
      </c>
    </row>
    <row r="12" spans="1:29" ht="18" customHeight="1" x14ac:dyDescent="0.25">
      <c r="A12" s="85"/>
      <c r="B12" s="469"/>
      <c r="C12" s="470"/>
      <c r="D12" s="470"/>
      <c r="E12" s="470"/>
      <c r="F12" s="471" t="s">
        <v>22</v>
      </c>
      <c r="G12" s="471"/>
      <c r="H12" s="471"/>
      <c r="I12" s="220" t="s">
        <v>23</v>
      </c>
      <c r="J12" s="316">
        <f>IF($J$107&gt;0,SUM($D$72:$I$72)*(SUM($D$107:$I$107)/(SUM($D$107:$I$107,$D$119:$I$119))),)</f>
        <v>2057.7920339025677</v>
      </c>
      <c r="X12" s="87">
        <v>25</v>
      </c>
      <c r="Y12" s="87"/>
      <c r="AA12" s="88">
        <v>10</v>
      </c>
    </row>
    <row r="13" spans="1:29" ht="15.75" x14ac:dyDescent="0.25">
      <c r="A13" s="85"/>
      <c r="B13" s="446" t="s">
        <v>24</v>
      </c>
      <c r="C13" s="447"/>
      <c r="D13" s="447" t="s">
        <v>25</v>
      </c>
      <c r="E13" s="447"/>
      <c r="F13" s="448" t="s">
        <v>237</v>
      </c>
      <c r="G13" s="448"/>
      <c r="H13" s="448"/>
      <c r="I13" s="447" t="s">
        <v>26</v>
      </c>
      <c r="J13" s="618"/>
      <c r="AA13" s="88">
        <v>11</v>
      </c>
    </row>
    <row r="14" spans="1:29" ht="15.75" customHeight="1" x14ac:dyDescent="0.25">
      <c r="A14" s="85"/>
      <c r="B14" s="619">
        <v>42917</v>
      </c>
      <c r="C14" s="620"/>
      <c r="D14" s="620">
        <v>43646</v>
      </c>
      <c r="E14" s="620"/>
      <c r="F14" s="458">
        <f>+J11+J14</f>
        <v>250000</v>
      </c>
      <c r="G14" s="459"/>
      <c r="H14" s="460"/>
      <c r="I14" s="220" t="s">
        <v>21</v>
      </c>
      <c r="J14" s="316">
        <f>IF($I$2=$AC$2,IF($J$119&gt;0,$D$72*($D$119/($D$107+$D$119)),),)+IF($I$2=$AC$3,IF($J$119&gt;0,$E$72*($E$119/($E$107+$E$119)),),)</f>
        <v>250000</v>
      </c>
      <c r="AA14" s="88">
        <v>12</v>
      </c>
    </row>
    <row r="15" spans="1:29" ht="15.75" customHeight="1" x14ac:dyDescent="0.25">
      <c r="A15" s="85"/>
      <c r="B15" s="621"/>
      <c r="C15" s="622"/>
      <c r="D15" s="623"/>
      <c r="E15" s="623"/>
      <c r="F15" s="461"/>
      <c r="G15" s="462"/>
      <c r="H15" s="463"/>
      <c r="I15" s="153" t="s">
        <v>23</v>
      </c>
      <c r="J15" s="317">
        <f>+J119</f>
        <v>950000</v>
      </c>
      <c r="AA15" s="88">
        <v>13</v>
      </c>
    </row>
    <row r="16" spans="1:29" ht="15.75" customHeight="1" x14ac:dyDescent="0.25">
      <c r="A16" s="85"/>
      <c r="B16" s="448" t="s">
        <v>27</v>
      </c>
      <c r="C16" s="448"/>
      <c r="D16" s="434" t="s">
        <v>236</v>
      </c>
      <c r="E16" s="435"/>
      <c r="F16" s="435"/>
      <c r="G16" s="435"/>
      <c r="H16" s="435"/>
      <c r="I16" s="435"/>
      <c r="J16" s="436"/>
      <c r="AA16" s="88"/>
    </row>
    <row r="17" spans="1:34" ht="28.7" customHeight="1" x14ac:dyDescent="0.25">
      <c r="A17" s="85"/>
      <c r="B17" s="624" t="s">
        <v>257</v>
      </c>
      <c r="C17" s="625"/>
      <c r="D17" s="626"/>
      <c r="E17" s="626"/>
      <c r="F17" s="626"/>
      <c r="G17" s="626"/>
      <c r="H17" s="626"/>
      <c r="I17" s="626"/>
      <c r="J17" s="627"/>
      <c r="AA17" s="88">
        <v>14</v>
      </c>
    </row>
    <row r="18" spans="1:34" s="98" customFormat="1" ht="17.25" hidden="1" customHeight="1" x14ac:dyDescent="0.25">
      <c r="A18" s="96"/>
      <c r="B18" s="240" t="s">
        <v>30</v>
      </c>
      <c r="C18" s="150"/>
      <c r="D18" s="150"/>
      <c r="E18" s="150"/>
      <c r="F18" s="150"/>
      <c r="G18" s="150"/>
      <c r="H18" s="150"/>
      <c r="I18" s="150"/>
      <c r="J18" s="275"/>
      <c r="K18" s="86"/>
      <c r="L18" s="86"/>
      <c r="M18" s="86"/>
      <c r="N18" s="86"/>
      <c r="O18" s="86"/>
      <c r="P18" s="86"/>
      <c r="Q18" s="86"/>
      <c r="R18" s="86"/>
      <c r="S18" s="86"/>
      <c r="T18" s="86"/>
      <c r="U18" s="86"/>
      <c r="V18" s="86"/>
      <c r="W18" s="97" t="s">
        <v>234</v>
      </c>
      <c r="X18" s="97" t="b">
        <v>0</v>
      </c>
    </row>
    <row r="19" spans="1:34" ht="15" customHeight="1" x14ac:dyDescent="0.25">
      <c r="A19" s="99" t="s">
        <v>131</v>
      </c>
      <c r="B19" s="441" t="s">
        <v>261</v>
      </c>
      <c r="C19" s="442"/>
      <c r="D19" s="443" t="s">
        <v>31</v>
      </c>
      <c r="E19" s="444"/>
      <c r="F19" s="442"/>
      <c r="G19" s="443" t="s">
        <v>32</v>
      </c>
      <c r="H19" s="444"/>
      <c r="I19" s="444"/>
      <c r="J19" s="445"/>
      <c r="W19" s="97" t="s">
        <v>233</v>
      </c>
      <c r="X19" s="97" t="b">
        <v>1</v>
      </c>
    </row>
    <row r="20" spans="1:34" ht="15" customHeight="1" x14ac:dyDescent="0.25">
      <c r="A20" s="99"/>
      <c r="B20" s="628" t="s">
        <v>258</v>
      </c>
      <c r="C20" s="626"/>
      <c r="D20" s="626" t="s">
        <v>259</v>
      </c>
      <c r="E20" s="626"/>
      <c r="F20" s="626"/>
      <c r="G20" s="626" t="s">
        <v>226</v>
      </c>
      <c r="H20" s="626"/>
      <c r="I20" s="626"/>
      <c r="J20" s="627"/>
      <c r="W20" s="97"/>
      <c r="X20" s="97"/>
    </row>
    <row r="21" spans="1:34" ht="15.75" customHeight="1" x14ac:dyDescent="0.25">
      <c r="A21" s="101" t="s">
        <v>138</v>
      </c>
      <c r="B21" s="408" t="s">
        <v>41</v>
      </c>
      <c r="C21" s="409"/>
      <c r="D21" s="409"/>
      <c r="E21" s="409"/>
      <c r="F21" s="409"/>
      <c r="G21" s="409"/>
      <c r="H21" s="123"/>
      <c r="I21" s="123"/>
      <c r="J21" s="278"/>
      <c r="L21" s="92"/>
      <c r="M21" s="92"/>
      <c r="N21" s="92"/>
      <c r="O21" s="92"/>
      <c r="P21" s="92"/>
      <c r="Q21" s="92"/>
      <c r="R21" s="92"/>
      <c r="S21" s="92"/>
      <c r="T21" s="92"/>
      <c r="U21" s="92"/>
      <c r="V21" s="92"/>
      <c r="W21" s="92"/>
      <c r="X21" s="92"/>
    </row>
    <row r="22" spans="1:34" s="98" customFormat="1" ht="15" customHeight="1" x14ac:dyDescent="0.25">
      <c r="A22" s="101" t="s">
        <v>140</v>
      </c>
      <c r="B22" s="408" t="s">
        <v>45</v>
      </c>
      <c r="C22" s="409"/>
      <c r="D22" s="409"/>
      <c r="E22" s="409"/>
      <c r="F22" s="409"/>
      <c r="G22" s="409"/>
      <c r="H22" s="409"/>
      <c r="I22" s="409"/>
      <c r="J22" s="410"/>
    </row>
    <row r="23" spans="1:34" ht="15" customHeight="1" x14ac:dyDescent="0.25">
      <c r="A23" s="101"/>
      <c r="B23" s="601" t="s">
        <v>260</v>
      </c>
      <c r="C23" s="602"/>
      <c r="D23" s="602"/>
      <c r="E23" s="602"/>
      <c r="F23" s="602"/>
      <c r="G23" s="602"/>
      <c r="H23" s="602"/>
      <c r="I23" s="602"/>
      <c r="J23" s="603"/>
      <c r="W23" s="86" t="s">
        <v>214</v>
      </c>
      <c r="X23" s="86" t="b">
        <v>0</v>
      </c>
    </row>
    <row r="24" spans="1:34" s="98" customFormat="1" ht="15" customHeight="1" x14ac:dyDescent="0.25">
      <c r="A24" s="101" t="s">
        <v>141</v>
      </c>
      <c r="B24" s="408" t="s">
        <v>47</v>
      </c>
      <c r="C24" s="409"/>
      <c r="D24" s="409"/>
      <c r="E24" s="409"/>
      <c r="F24" s="409"/>
      <c r="G24" s="409"/>
      <c r="H24" s="409"/>
      <c r="I24" s="409"/>
      <c r="J24" s="410"/>
      <c r="W24" s="86" t="s">
        <v>213</v>
      </c>
      <c r="X24" s="98" t="b">
        <v>0</v>
      </c>
    </row>
    <row r="25" spans="1:34" ht="32.25" customHeight="1" x14ac:dyDescent="0.25">
      <c r="A25" s="101"/>
      <c r="B25" s="601" t="s">
        <v>48</v>
      </c>
      <c r="C25" s="602"/>
      <c r="D25" s="602"/>
      <c r="E25" s="602"/>
      <c r="F25" s="602"/>
      <c r="G25" s="602"/>
      <c r="H25" s="602"/>
      <c r="I25" s="602"/>
      <c r="J25" s="603"/>
    </row>
    <row r="26" spans="1:34" s="98" customFormat="1" ht="15" hidden="1" customHeight="1" x14ac:dyDescent="0.25">
      <c r="A26" s="101" t="s">
        <v>141</v>
      </c>
      <c r="B26" s="249"/>
      <c r="C26" s="102"/>
      <c r="D26" s="102"/>
      <c r="E26" s="102"/>
      <c r="F26" s="102"/>
      <c r="G26" s="102"/>
      <c r="H26" s="102"/>
      <c r="I26" s="102"/>
      <c r="J26" s="279"/>
    </row>
    <row r="27" spans="1:34" ht="46.5" hidden="1" customHeight="1" x14ac:dyDescent="0.25">
      <c r="A27" s="101"/>
      <c r="B27" s="408" t="s">
        <v>49</v>
      </c>
      <c r="C27" s="409"/>
      <c r="D27" s="409"/>
      <c r="E27" s="409"/>
      <c r="F27" s="409"/>
      <c r="G27" s="409"/>
      <c r="H27" s="409"/>
      <c r="I27" s="409"/>
      <c r="J27" s="410"/>
    </row>
    <row r="28" spans="1:34" ht="15" customHeight="1" x14ac:dyDescent="0.25">
      <c r="A28" s="101"/>
      <c r="B28" s="420" t="s">
        <v>50</v>
      </c>
      <c r="C28" s="421"/>
      <c r="D28" s="422" t="s">
        <v>204</v>
      </c>
      <c r="E28" s="422"/>
      <c r="F28" s="422"/>
      <c r="G28" s="422"/>
      <c r="H28" s="422"/>
      <c r="I28" s="422"/>
      <c r="J28" s="423"/>
      <c r="Z28" s="87" t="s">
        <v>211</v>
      </c>
      <c r="AA28" s="103" t="s">
        <v>210</v>
      </c>
    </row>
    <row r="29" spans="1:34" s="98" customFormat="1" ht="30" customHeight="1" x14ac:dyDescent="0.25">
      <c r="A29" s="101" t="s">
        <v>144</v>
      </c>
      <c r="B29" s="420" t="s">
        <v>53</v>
      </c>
      <c r="C29" s="421"/>
      <c r="D29" s="422" t="s">
        <v>204</v>
      </c>
      <c r="E29" s="422"/>
      <c r="F29" s="422"/>
      <c r="G29" s="422"/>
      <c r="H29" s="422"/>
      <c r="I29" s="422"/>
      <c r="J29" s="423"/>
      <c r="Z29" s="87" t="s">
        <v>10</v>
      </c>
      <c r="AA29" s="103" t="s">
        <v>209</v>
      </c>
    </row>
    <row r="30" spans="1:34" ht="21" customHeight="1" x14ac:dyDescent="0.25">
      <c r="A30" s="104" t="s">
        <v>145</v>
      </c>
      <c r="B30" s="420" t="s">
        <v>52</v>
      </c>
      <c r="C30" s="421"/>
      <c r="D30" s="422" t="s">
        <v>204</v>
      </c>
      <c r="E30" s="422"/>
      <c r="F30" s="422"/>
      <c r="G30" s="422"/>
      <c r="H30" s="422"/>
      <c r="I30" s="422"/>
      <c r="J30" s="423"/>
      <c r="Z30" s="87" t="s">
        <v>208</v>
      </c>
      <c r="AA30" s="103" t="s">
        <v>207</v>
      </c>
      <c r="AB30" s="103"/>
      <c r="AC30" s="103"/>
      <c r="AD30" s="103"/>
      <c r="AE30" s="103"/>
      <c r="AF30" s="103"/>
      <c r="AG30" s="103"/>
      <c r="AH30" s="103"/>
    </row>
    <row r="31" spans="1:34" ht="21" hidden="1" customHeight="1" x14ac:dyDescent="0.25">
      <c r="A31" s="104" t="s">
        <v>147</v>
      </c>
      <c r="B31" s="251"/>
      <c r="C31" s="123"/>
      <c r="D31" s="123"/>
      <c r="E31" s="123"/>
      <c r="F31" s="123"/>
      <c r="G31" s="123"/>
      <c r="H31" s="123"/>
      <c r="I31" s="123"/>
      <c r="J31" s="278"/>
      <c r="Z31" s="87" t="s">
        <v>206</v>
      </c>
      <c r="AA31" s="103" t="s">
        <v>205</v>
      </c>
      <c r="AB31" s="103"/>
      <c r="AC31" s="103"/>
      <c r="AD31" s="103"/>
      <c r="AE31" s="103"/>
      <c r="AF31" s="103"/>
      <c r="AG31" s="103"/>
      <c r="AH31" s="103"/>
    </row>
    <row r="32" spans="1:34" ht="21" hidden="1" customHeight="1" x14ac:dyDescent="0.4">
      <c r="A32" s="104" t="s">
        <v>148</v>
      </c>
      <c r="B32" s="230" t="s">
        <v>54</v>
      </c>
      <c r="C32" s="149"/>
      <c r="D32" s="149"/>
      <c r="E32" s="149"/>
      <c r="F32" s="149"/>
      <c r="G32" s="149"/>
      <c r="H32" s="149"/>
      <c r="I32" s="149"/>
      <c r="J32" s="270"/>
      <c r="Z32" s="87" t="s">
        <v>203</v>
      </c>
      <c r="AA32" s="86" t="s">
        <v>202</v>
      </c>
      <c r="AB32" s="103"/>
      <c r="AC32" s="103"/>
      <c r="AD32" s="103"/>
      <c r="AE32" s="103"/>
      <c r="AF32" s="103"/>
      <c r="AG32" s="103"/>
      <c r="AH32" s="103"/>
    </row>
    <row r="33" spans="1:27" ht="21" hidden="1" customHeight="1" x14ac:dyDescent="0.4">
      <c r="B33" s="245"/>
      <c r="C33" s="149"/>
      <c r="D33" s="149"/>
      <c r="E33" s="149"/>
      <c r="F33" s="149"/>
      <c r="G33" s="149"/>
      <c r="H33" s="149"/>
      <c r="I33" s="149"/>
      <c r="J33" s="270"/>
      <c r="Z33" s="87" t="s">
        <v>201</v>
      </c>
      <c r="AA33" s="103" t="s">
        <v>52</v>
      </c>
    </row>
    <row r="34" spans="1:27" ht="26.25" hidden="1" customHeight="1" x14ac:dyDescent="0.25">
      <c r="A34" s="92"/>
      <c r="B34" s="232"/>
      <c r="C34" s="115"/>
      <c r="D34" s="115"/>
      <c r="E34" s="115"/>
      <c r="F34" s="115"/>
      <c r="G34" s="115"/>
      <c r="H34" s="115"/>
      <c r="I34" s="115"/>
      <c r="J34" s="271"/>
      <c r="K34" s="92"/>
      <c r="L34" s="92"/>
      <c r="M34" s="92"/>
      <c r="N34" s="92"/>
      <c r="O34" s="92"/>
      <c r="P34" s="92"/>
      <c r="Q34" s="92"/>
      <c r="R34" s="92"/>
      <c r="S34" s="92"/>
      <c r="T34" s="92"/>
      <c r="U34" s="92"/>
      <c r="V34" s="92"/>
      <c r="AA34" s="103" t="s">
        <v>53</v>
      </c>
    </row>
    <row r="35" spans="1:27" ht="5.25" hidden="1" customHeight="1" x14ac:dyDescent="0.25">
      <c r="A35" s="92"/>
      <c r="B35" s="239" t="s">
        <v>55</v>
      </c>
      <c r="C35" s="115"/>
      <c r="D35" s="115"/>
      <c r="E35" s="115"/>
      <c r="F35" s="115"/>
      <c r="G35" s="115"/>
      <c r="H35" s="115"/>
      <c r="I35" s="115"/>
      <c r="J35" s="271"/>
      <c r="K35" s="92"/>
      <c r="L35" s="92"/>
      <c r="M35" s="92"/>
      <c r="N35" s="92"/>
      <c r="O35" s="92"/>
      <c r="P35" s="92"/>
      <c r="Q35" s="92"/>
      <c r="R35" s="92"/>
      <c r="S35" s="92"/>
      <c r="T35" s="92"/>
      <c r="U35" s="92"/>
      <c r="V35" s="92"/>
      <c r="AA35" s="103" t="s">
        <v>50</v>
      </c>
    </row>
    <row r="36" spans="1:27" ht="15" hidden="1" customHeight="1" x14ac:dyDescent="0.25">
      <c r="A36" s="96"/>
      <c r="B36" s="252"/>
      <c r="C36" s="115"/>
      <c r="D36" s="115"/>
      <c r="E36" s="115"/>
      <c r="F36" s="115"/>
      <c r="G36" s="115"/>
      <c r="H36" s="115"/>
      <c r="I36" s="115"/>
      <c r="J36" s="271"/>
      <c r="AA36" s="103" t="s">
        <v>175</v>
      </c>
    </row>
    <row r="37" spans="1:27" ht="15" customHeight="1" outlineLevel="1" x14ac:dyDescent="0.25">
      <c r="A37" s="96"/>
      <c r="B37" s="408" t="s">
        <v>56</v>
      </c>
      <c r="C37" s="409"/>
      <c r="D37" s="409"/>
      <c r="E37" s="409"/>
      <c r="F37" s="409"/>
      <c r="G37" s="409"/>
      <c r="H37" s="409"/>
      <c r="I37" s="409"/>
      <c r="J37" s="410"/>
      <c r="AA37" s="103" t="s">
        <v>200</v>
      </c>
    </row>
    <row r="38" spans="1:27" ht="18" customHeight="1" outlineLevel="1" x14ac:dyDescent="0.25">
      <c r="A38" s="96"/>
      <c r="B38" s="601" t="s">
        <v>197</v>
      </c>
      <c r="C38" s="602"/>
      <c r="D38" s="602"/>
      <c r="E38" s="602"/>
      <c r="F38" s="602"/>
      <c r="G38" s="602"/>
      <c r="H38" s="602"/>
      <c r="I38" s="602"/>
      <c r="J38" s="603"/>
      <c r="AA38" s="103" t="s">
        <v>199</v>
      </c>
    </row>
    <row r="39" spans="1:27" hidden="1" outlineLevel="1" x14ac:dyDescent="0.25">
      <c r="A39" s="96"/>
      <c r="B39" s="251"/>
      <c r="C39" s="123"/>
      <c r="D39" s="123"/>
      <c r="E39" s="123"/>
      <c r="F39" s="123"/>
      <c r="G39" s="123"/>
      <c r="H39" s="123"/>
      <c r="I39" s="123"/>
      <c r="J39" s="278"/>
      <c r="AA39" s="103"/>
    </row>
    <row r="40" spans="1:27" ht="15" hidden="1" customHeight="1" outlineLevel="1" x14ac:dyDescent="0.25">
      <c r="A40" s="101" t="s">
        <v>149</v>
      </c>
      <c r="B40" s="239" t="s">
        <v>58</v>
      </c>
      <c r="C40" s="115"/>
      <c r="D40" s="115"/>
      <c r="E40" s="115"/>
      <c r="F40" s="115"/>
      <c r="G40" s="115"/>
      <c r="H40" s="115"/>
      <c r="I40" s="115"/>
      <c r="J40" s="271"/>
      <c r="AA40" s="103" t="s">
        <v>198</v>
      </c>
    </row>
    <row r="41" spans="1:27" ht="28.5" hidden="1" customHeight="1" outlineLevel="1" x14ac:dyDescent="0.25">
      <c r="B41" s="252"/>
      <c r="C41" s="115"/>
      <c r="D41" s="115"/>
      <c r="E41" s="115"/>
      <c r="F41" s="115"/>
      <c r="G41" s="115"/>
      <c r="H41" s="115"/>
      <c r="I41" s="115"/>
      <c r="J41" s="271"/>
      <c r="AA41" s="103" t="s">
        <v>196</v>
      </c>
    </row>
    <row r="42" spans="1:27" ht="15" customHeight="1" collapsed="1" x14ac:dyDescent="0.25">
      <c r="B42" s="408" t="s">
        <v>59</v>
      </c>
      <c r="C42" s="409"/>
      <c r="D42" s="409"/>
      <c r="E42" s="409"/>
      <c r="F42" s="409"/>
      <c r="G42" s="409"/>
      <c r="H42" s="409"/>
      <c r="I42" s="409"/>
      <c r="J42" s="410"/>
      <c r="AA42" s="86" t="s">
        <v>195</v>
      </c>
    </row>
    <row r="43" spans="1:27" ht="15" customHeight="1" outlineLevel="1" x14ac:dyDescent="0.25">
      <c r="A43" s="96"/>
      <c r="B43" s="601" t="s">
        <v>43</v>
      </c>
      <c r="C43" s="602"/>
      <c r="D43" s="602"/>
      <c r="E43" s="602"/>
      <c r="F43" s="602"/>
      <c r="G43" s="602"/>
      <c r="H43" s="602"/>
      <c r="I43" s="602"/>
      <c r="J43" s="603"/>
      <c r="AA43" s="103" t="s">
        <v>194</v>
      </c>
    </row>
    <row r="44" spans="1:27" ht="15" hidden="1" customHeight="1" outlineLevel="1" x14ac:dyDescent="0.25">
      <c r="A44" s="96"/>
      <c r="B44" s="252"/>
      <c r="C44" s="115"/>
      <c r="D44" s="115"/>
      <c r="E44" s="115"/>
      <c r="F44" s="115"/>
      <c r="G44" s="115"/>
      <c r="H44" s="115"/>
      <c r="I44" s="115"/>
      <c r="J44" s="271"/>
      <c r="AA44" s="103" t="s">
        <v>193</v>
      </c>
    </row>
    <row r="45" spans="1:27" ht="15" hidden="1" customHeight="1" outlineLevel="1" x14ac:dyDescent="0.25">
      <c r="A45" s="101" t="s">
        <v>151</v>
      </c>
      <c r="B45" s="408" t="s">
        <v>60</v>
      </c>
      <c r="C45" s="409"/>
      <c r="D45" s="409"/>
      <c r="E45" s="409"/>
      <c r="F45" s="409"/>
      <c r="G45" s="409"/>
      <c r="H45" s="409"/>
      <c r="I45" s="409"/>
      <c r="J45" s="410"/>
      <c r="AA45" s="103" t="s">
        <v>192</v>
      </c>
    </row>
    <row r="46" spans="1:27" ht="27" hidden="1" customHeight="1" outlineLevel="1" x14ac:dyDescent="0.25">
      <c r="A46" s="101"/>
      <c r="B46" s="253"/>
      <c r="C46" s="417" t="s">
        <v>61</v>
      </c>
      <c r="D46" s="417"/>
      <c r="E46" s="417"/>
      <c r="F46" s="418" t="s">
        <v>43</v>
      </c>
      <c r="G46" s="418"/>
      <c r="H46" s="418"/>
      <c r="I46" s="418"/>
      <c r="J46" s="419"/>
      <c r="AA46" s="86" t="s">
        <v>191</v>
      </c>
    </row>
    <row r="47" spans="1:27" ht="15" hidden="1" customHeight="1" outlineLevel="1" x14ac:dyDescent="0.25">
      <c r="A47" s="101"/>
      <c r="B47" s="253"/>
      <c r="C47" s="417" t="s">
        <v>62</v>
      </c>
      <c r="D47" s="417"/>
      <c r="E47" s="417"/>
      <c r="F47" s="418" t="s">
        <v>43</v>
      </c>
      <c r="G47" s="418"/>
      <c r="H47" s="418"/>
      <c r="I47" s="418"/>
      <c r="J47" s="419"/>
      <c r="AA47" s="103" t="s">
        <v>190</v>
      </c>
    </row>
    <row r="48" spans="1:27" s="98" customFormat="1" ht="14.45" hidden="1" customHeight="1" outlineLevel="1" x14ac:dyDescent="0.25">
      <c r="A48" s="101" t="s">
        <v>152</v>
      </c>
      <c r="B48" s="253"/>
      <c r="C48" s="417" t="s">
        <v>63</v>
      </c>
      <c r="D48" s="417"/>
      <c r="E48" s="417"/>
      <c r="F48" s="418" t="s">
        <v>43</v>
      </c>
      <c r="G48" s="418"/>
      <c r="H48" s="418"/>
      <c r="I48" s="418"/>
      <c r="J48" s="419"/>
      <c r="AA48" s="103" t="s">
        <v>189</v>
      </c>
    </row>
    <row r="49" spans="1:22" ht="23.45" hidden="1" customHeight="1" outlineLevel="1" x14ac:dyDescent="0.25">
      <c r="A49" s="101"/>
      <c r="B49" s="359"/>
      <c r="C49" s="617" t="s">
        <v>64</v>
      </c>
      <c r="D49" s="417"/>
      <c r="E49" s="417"/>
      <c r="F49" s="418" t="s">
        <v>43</v>
      </c>
      <c r="G49" s="418"/>
      <c r="H49" s="418"/>
      <c r="I49" s="418"/>
      <c r="J49" s="419"/>
    </row>
    <row r="50" spans="1:22" ht="23.45" hidden="1" customHeight="1" outlineLevel="1" x14ac:dyDescent="0.25">
      <c r="A50" s="101"/>
      <c r="B50" s="359"/>
      <c r="C50" s="617" t="s">
        <v>65</v>
      </c>
      <c r="D50" s="417"/>
      <c r="E50" s="417"/>
      <c r="F50" s="418" t="s">
        <v>43</v>
      </c>
      <c r="G50" s="418"/>
      <c r="H50" s="418"/>
      <c r="I50" s="418"/>
      <c r="J50" s="419"/>
    </row>
    <row r="51" spans="1:22" ht="23.45" hidden="1" customHeight="1" outlineLevel="1" x14ac:dyDescent="0.25">
      <c r="A51" s="101"/>
      <c r="B51" s="359"/>
      <c r="C51" s="617" t="s">
        <v>66</v>
      </c>
      <c r="D51" s="417"/>
      <c r="E51" s="417"/>
      <c r="F51" s="418" t="s">
        <v>43</v>
      </c>
      <c r="G51" s="418"/>
      <c r="H51" s="418"/>
      <c r="I51" s="418"/>
      <c r="J51" s="419"/>
    </row>
    <row r="52" spans="1:22" ht="23.45" hidden="1" customHeight="1" outlineLevel="1" x14ac:dyDescent="0.25">
      <c r="A52" s="101"/>
      <c r="B52" s="253"/>
      <c r="C52" s="417" t="s">
        <v>67</v>
      </c>
      <c r="D52" s="417"/>
      <c r="E52" s="417"/>
      <c r="F52" s="418" t="s">
        <v>43</v>
      </c>
      <c r="G52" s="418"/>
      <c r="H52" s="418"/>
      <c r="I52" s="418"/>
      <c r="J52" s="419"/>
    </row>
    <row r="53" spans="1:22" ht="23.45" hidden="1" customHeight="1" outlineLevel="1" x14ac:dyDescent="0.25">
      <c r="A53" s="101"/>
      <c r="B53" s="232"/>
      <c r="C53" s="115"/>
      <c r="D53" s="115"/>
      <c r="E53" s="115"/>
      <c r="F53" s="115"/>
      <c r="G53" s="115"/>
      <c r="H53" s="115"/>
      <c r="I53" s="115"/>
      <c r="J53" s="271"/>
    </row>
    <row r="54" spans="1:22" ht="23.45" hidden="1" customHeight="1" outlineLevel="1" x14ac:dyDescent="0.25">
      <c r="A54" s="101"/>
      <c r="B54" s="411" t="s">
        <v>68</v>
      </c>
      <c r="C54" s="412"/>
      <c r="D54" s="412"/>
      <c r="E54" s="412"/>
      <c r="F54" s="412"/>
      <c r="G54" s="412"/>
      <c r="H54" s="412"/>
      <c r="I54" s="412"/>
      <c r="J54" s="413"/>
    </row>
    <row r="55" spans="1:22" ht="23.45" hidden="1" customHeight="1" outlineLevel="1" x14ac:dyDescent="0.25">
      <c r="A55" s="101"/>
      <c r="B55" s="601" t="s">
        <v>43</v>
      </c>
      <c r="C55" s="602"/>
      <c r="D55" s="602"/>
      <c r="E55" s="602"/>
      <c r="F55" s="602"/>
      <c r="G55" s="602"/>
      <c r="H55" s="602"/>
      <c r="I55" s="602"/>
      <c r="J55" s="603"/>
    </row>
    <row r="56" spans="1:22" ht="15" hidden="1" customHeight="1" outlineLevel="1" x14ac:dyDescent="0.25">
      <c r="A56" s="101"/>
      <c r="B56" s="251"/>
      <c r="C56" s="115"/>
      <c r="D56" s="115"/>
      <c r="E56" s="115"/>
      <c r="F56" s="115"/>
      <c r="G56" s="115"/>
      <c r="H56" s="115"/>
      <c r="I56" s="115"/>
      <c r="J56" s="271"/>
    </row>
    <row r="57" spans="1:22" s="98" customFormat="1" ht="15" hidden="1" customHeight="1" outlineLevel="1" x14ac:dyDescent="0.25">
      <c r="A57" s="101" t="s">
        <v>153</v>
      </c>
      <c r="B57" s="239" t="s">
        <v>69</v>
      </c>
      <c r="C57" s="115"/>
      <c r="D57" s="115"/>
      <c r="E57" s="115"/>
      <c r="F57" s="115"/>
      <c r="G57" s="115"/>
      <c r="H57" s="115"/>
      <c r="I57" s="115"/>
      <c r="J57" s="271"/>
    </row>
    <row r="58" spans="1:22" ht="26.25" hidden="1" customHeight="1" outlineLevel="1" x14ac:dyDescent="0.25">
      <c r="A58" s="101"/>
      <c r="B58" s="408" t="s">
        <v>70</v>
      </c>
      <c r="C58" s="409"/>
      <c r="D58" s="409"/>
      <c r="E58" s="409"/>
      <c r="F58" s="409"/>
      <c r="G58" s="409"/>
      <c r="H58" s="409"/>
      <c r="I58" s="409"/>
      <c r="J58" s="410"/>
    </row>
    <row r="59" spans="1:22" ht="15" hidden="1" customHeight="1" x14ac:dyDescent="0.25">
      <c r="A59" s="96"/>
      <c r="B59" s="601" t="s">
        <v>43</v>
      </c>
      <c r="C59" s="602"/>
      <c r="D59" s="602"/>
      <c r="E59" s="602"/>
      <c r="F59" s="602"/>
      <c r="G59" s="602"/>
      <c r="H59" s="602"/>
      <c r="I59" s="602"/>
      <c r="J59" s="603"/>
    </row>
    <row r="60" spans="1:22" ht="15" hidden="1" customHeight="1" outlineLevel="1" x14ac:dyDescent="0.25">
      <c r="A60" s="96"/>
      <c r="B60" s="253"/>
      <c r="C60" s="105"/>
      <c r="D60" s="105"/>
      <c r="E60" s="105"/>
      <c r="F60" s="105"/>
      <c r="G60" s="105"/>
      <c r="H60" s="105"/>
      <c r="I60" s="105"/>
      <c r="J60" s="280"/>
    </row>
    <row r="61" spans="1:22" s="98" customFormat="1" ht="38.450000000000003" hidden="1" customHeight="1" outlineLevel="1" x14ac:dyDescent="0.4">
      <c r="A61" s="101" t="s">
        <v>155</v>
      </c>
      <c r="B61" s="245"/>
      <c r="C61" s="149"/>
      <c r="D61" s="149"/>
      <c r="E61" s="149"/>
      <c r="F61" s="149"/>
      <c r="G61" s="149"/>
      <c r="H61" s="149"/>
      <c r="I61" s="149"/>
      <c r="J61" s="270"/>
    </row>
    <row r="62" spans="1:22" ht="27.75" hidden="1" customHeight="1" outlineLevel="1" x14ac:dyDescent="0.25">
      <c r="A62" s="106"/>
      <c r="B62" s="253"/>
      <c r="C62" s="105"/>
      <c r="D62" s="105"/>
      <c r="E62" s="105"/>
      <c r="F62" s="105"/>
      <c r="G62" s="105"/>
      <c r="H62" s="105"/>
      <c r="I62" s="105"/>
      <c r="J62" s="280"/>
    </row>
    <row r="63" spans="1:22" ht="15" hidden="1" customHeight="1" x14ac:dyDescent="0.25">
      <c r="A63" s="106"/>
      <c r="B63" s="408" t="s">
        <v>71</v>
      </c>
      <c r="C63" s="409"/>
      <c r="D63" s="409"/>
      <c r="E63" s="409"/>
      <c r="F63" s="409"/>
      <c r="G63" s="409"/>
      <c r="H63" s="409"/>
      <c r="I63" s="409"/>
      <c r="J63" s="410"/>
    </row>
    <row r="64" spans="1:22" ht="5.25" hidden="1" customHeight="1" x14ac:dyDescent="0.25">
      <c r="A64" s="92"/>
      <c r="B64" s="601" t="s">
        <v>43</v>
      </c>
      <c r="C64" s="602"/>
      <c r="D64" s="602"/>
      <c r="E64" s="602"/>
      <c r="F64" s="602"/>
      <c r="G64" s="602"/>
      <c r="H64" s="602"/>
      <c r="I64" s="602"/>
      <c r="J64" s="603"/>
      <c r="K64" s="92"/>
      <c r="L64" s="92"/>
      <c r="M64" s="92"/>
      <c r="N64" s="92"/>
      <c r="O64" s="92"/>
      <c r="P64" s="92"/>
      <c r="Q64" s="92"/>
      <c r="R64" s="92"/>
      <c r="S64" s="92"/>
      <c r="T64" s="92"/>
      <c r="U64" s="92"/>
      <c r="V64" s="92"/>
    </row>
    <row r="65" spans="1:22" s="85" customFormat="1" ht="15" hidden="1" customHeight="1" x14ac:dyDescent="0.25">
      <c r="B65" s="232"/>
      <c r="C65" s="115"/>
      <c r="D65" s="115"/>
      <c r="E65" s="115"/>
      <c r="F65" s="115"/>
      <c r="G65" s="115"/>
      <c r="H65" s="115"/>
      <c r="I65" s="115"/>
      <c r="J65" s="271"/>
    </row>
    <row r="66" spans="1:22" s="98" customFormat="1" ht="15" hidden="1" customHeight="1" x14ac:dyDescent="0.4">
      <c r="A66" s="99" t="s">
        <v>156</v>
      </c>
      <c r="B66" s="230" t="s">
        <v>72</v>
      </c>
      <c r="C66" s="149"/>
      <c r="D66" s="149"/>
      <c r="E66" s="149"/>
      <c r="F66" s="149"/>
      <c r="G66" s="149"/>
      <c r="H66" s="149"/>
      <c r="I66" s="149"/>
      <c r="J66" s="270"/>
    </row>
    <row r="67" spans="1:22" ht="30" hidden="1" customHeight="1" x14ac:dyDescent="0.4">
      <c r="A67" s="85"/>
      <c r="B67" s="245"/>
      <c r="C67" s="149"/>
      <c r="D67" s="149"/>
      <c r="E67" s="149"/>
      <c r="F67" s="149"/>
      <c r="G67" s="149"/>
      <c r="H67" s="149"/>
      <c r="I67" s="149"/>
      <c r="J67" s="270"/>
    </row>
    <row r="68" spans="1:22" ht="15" customHeight="1" x14ac:dyDescent="0.25">
      <c r="A68" s="85"/>
      <c r="B68" s="408" t="s">
        <v>73</v>
      </c>
      <c r="C68" s="409"/>
      <c r="D68" s="409"/>
      <c r="E68" s="409"/>
      <c r="F68" s="409"/>
      <c r="G68" s="409"/>
      <c r="H68" s="409"/>
      <c r="I68" s="409"/>
      <c r="J68" s="410"/>
    </row>
    <row r="69" spans="1:22" x14ac:dyDescent="0.25">
      <c r="A69" s="92"/>
      <c r="B69" s="395" t="s">
        <v>74</v>
      </c>
      <c r="C69" s="396"/>
      <c r="D69" s="396"/>
      <c r="E69" s="396"/>
      <c r="F69" s="396"/>
      <c r="G69" s="396"/>
      <c r="H69" s="396"/>
      <c r="I69" s="396"/>
      <c r="J69" s="397"/>
      <c r="K69" s="92"/>
      <c r="L69" s="92"/>
      <c r="M69" s="92"/>
      <c r="N69" s="92"/>
      <c r="O69" s="92"/>
      <c r="P69" s="92"/>
      <c r="Q69" s="92"/>
      <c r="R69" s="92"/>
      <c r="S69" s="92"/>
      <c r="T69" s="92"/>
      <c r="U69" s="92"/>
      <c r="V69" s="92"/>
    </row>
    <row r="70" spans="1:22" ht="5.25" customHeight="1" x14ac:dyDescent="0.25">
      <c r="A70" s="92"/>
      <c r="B70" s="255" t="s">
        <v>75</v>
      </c>
      <c r="C70" s="107"/>
      <c r="D70" s="107"/>
      <c r="E70" s="107"/>
      <c r="F70" s="107"/>
      <c r="G70" s="107"/>
      <c r="H70" s="107"/>
      <c r="I70" s="107"/>
      <c r="J70" s="281"/>
      <c r="K70" s="92"/>
      <c r="L70" s="92"/>
      <c r="M70" s="92"/>
      <c r="N70" s="92"/>
      <c r="O70" s="92"/>
      <c r="P70" s="92"/>
      <c r="Q70" s="92"/>
      <c r="R70" s="92"/>
      <c r="S70" s="92"/>
      <c r="T70" s="92"/>
      <c r="U70" s="92"/>
      <c r="V70" s="92"/>
    </row>
    <row r="71" spans="1:22" s="98" customFormat="1" ht="15" customHeight="1" x14ac:dyDescent="0.25">
      <c r="A71" s="99" t="s">
        <v>157</v>
      </c>
      <c r="B71" s="400" t="s">
        <v>264</v>
      </c>
      <c r="C71" s="401"/>
      <c r="D71" s="187" t="str">
        <f t="shared" ref="D71:I71" si="0">D$91</f>
        <v>FY19</v>
      </c>
      <c r="E71" s="221" t="str">
        <f t="shared" si="0"/>
        <v>FY20</v>
      </c>
      <c r="F71" s="221" t="str">
        <f t="shared" si="0"/>
        <v>FY21</v>
      </c>
      <c r="G71" s="221" t="str">
        <f t="shared" si="0"/>
        <v>FY22</v>
      </c>
      <c r="H71" s="221" t="str">
        <f t="shared" si="0"/>
        <v>FY23</v>
      </c>
      <c r="I71" s="221" t="str">
        <f t="shared" si="0"/>
        <v>FY24</v>
      </c>
      <c r="J71" s="282" t="s">
        <v>77</v>
      </c>
    </row>
    <row r="72" spans="1:22" ht="27.75" customHeight="1" x14ac:dyDescent="0.25">
      <c r="A72" s="95"/>
      <c r="B72" s="406" t="s">
        <v>78</v>
      </c>
      <c r="C72" s="407"/>
      <c r="D72" s="188">
        <f t="shared" ref="D72:I72" si="1">(D107+D119)-SUM(D81)</f>
        <v>250000</v>
      </c>
      <c r="E72" s="108">
        <f t="shared" si="1"/>
        <v>0</v>
      </c>
      <c r="F72" s="108">
        <f t="shared" si="1"/>
        <v>0.49999999999977263</v>
      </c>
      <c r="G72" s="108">
        <f t="shared" si="1"/>
        <v>-6.2500000000454747E-2</v>
      </c>
      <c r="H72" s="108">
        <f t="shared" si="1"/>
        <v>0.33593749999931788</v>
      </c>
      <c r="I72" s="108">
        <f t="shared" si="1"/>
        <v>-0.28066406250081855</v>
      </c>
      <c r="J72" s="318">
        <f>SUM(D72:I72)</f>
        <v>250000.49277343749</v>
      </c>
    </row>
    <row r="73" spans="1:22" ht="15" hidden="1" customHeight="1" x14ac:dyDescent="0.25">
      <c r="A73" s="95"/>
      <c r="B73" s="404" t="s">
        <v>79</v>
      </c>
      <c r="C73" s="405"/>
      <c r="D73" s="189">
        <v>0</v>
      </c>
      <c r="E73" s="109">
        <v>0</v>
      </c>
      <c r="F73" s="109">
        <v>0</v>
      </c>
      <c r="G73" s="109">
        <v>0</v>
      </c>
      <c r="H73" s="109">
        <v>0</v>
      </c>
      <c r="I73" s="109">
        <v>0</v>
      </c>
      <c r="J73" s="318">
        <f t="shared" ref="J73:J76" si="2">SUM(D73:I73)</f>
        <v>0</v>
      </c>
    </row>
    <row r="74" spans="1:22" hidden="1" x14ac:dyDescent="0.25">
      <c r="A74" s="95"/>
      <c r="B74" s="404" t="s">
        <v>80</v>
      </c>
      <c r="C74" s="405"/>
      <c r="D74" s="189">
        <v>0</v>
      </c>
      <c r="E74" s="109">
        <v>0</v>
      </c>
      <c r="F74" s="109">
        <v>0</v>
      </c>
      <c r="G74" s="109">
        <v>0</v>
      </c>
      <c r="H74" s="109">
        <v>0</v>
      </c>
      <c r="I74" s="109">
        <v>0</v>
      </c>
      <c r="J74" s="318">
        <f t="shared" si="2"/>
        <v>0</v>
      </c>
    </row>
    <row r="75" spans="1:22" ht="15" hidden="1" customHeight="1" x14ac:dyDescent="0.25">
      <c r="A75" s="95"/>
      <c r="B75" s="404" t="s">
        <v>81</v>
      </c>
      <c r="C75" s="405"/>
      <c r="D75" s="189">
        <v>0</v>
      </c>
      <c r="E75" s="109">
        <v>0</v>
      </c>
      <c r="F75" s="109">
        <v>0</v>
      </c>
      <c r="G75" s="109">
        <v>0</v>
      </c>
      <c r="H75" s="109">
        <v>0</v>
      </c>
      <c r="I75" s="109">
        <v>0</v>
      </c>
      <c r="J75" s="318">
        <f t="shared" si="2"/>
        <v>0</v>
      </c>
    </row>
    <row r="76" spans="1:22" ht="15" hidden="1" customHeight="1" outlineLevel="1" x14ac:dyDescent="0.25">
      <c r="A76" s="95"/>
      <c r="B76" s="404" t="s">
        <v>82</v>
      </c>
      <c r="C76" s="405"/>
      <c r="D76" s="189">
        <v>0</v>
      </c>
      <c r="E76" s="109">
        <v>0</v>
      </c>
      <c r="F76" s="109">
        <v>0</v>
      </c>
      <c r="G76" s="109">
        <v>0</v>
      </c>
      <c r="H76" s="109">
        <v>0</v>
      </c>
      <c r="I76" s="109">
        <v>0</v>
      </c>
      <c r="J76" s="318">
        <f t="shared" si="2"/>
        <v>0</v>
      </c>
    </row>
    <row r="77" spans="1:22" ht="15" customHeight="1" outlineLevel="1" x14ac:dyDescent="0.25">
      <c r="A77" s="95"/>
      <c r="B77" s="400" t="s">
        <v>83</v>
      </c>
      <c r="C77" s="401"/>
      <c r="D77" s="190"/>
      <c r="E77" s="110"/>
      <c r="F77" s="111"/>
      <c r="G77" s="111"/>
      <c r="H77" s="111"/>
      <c r="I77" s="111"/>
      <c r="J77" s="319"/>
    </row>
    <row r="78" spans="1:22" ht="15" customHeight="1" outlineLevel="1" x14ac:dyDescent="0.25">
      <c r="A78" s="95"/>
      <c r="B78" s="406" t="s">
        <v>84</v>
      </c>
      <c r="C78" s="407"/>
      <c r="D78" s="191"/>
      <c r="E78" s="112"/>
      <c r="F78" s="112"/>
      <c r="G78" s="112"/>
      <c r="H78" s="112"/>
      <c r="I78" s="112"/>
      <c r="J78" s="318">
        <f t="shared" ref="J78:J81" si="3">SUM(D78:I78)</f>
        <v>0</v>
      </c>
    </row>
    <row r="79" spans="1:22" ht="15" customHeight="1" outlineLevel="1" x14ac:dyDescent="0.25">
      <c r="A79" s="95"/>
      <c r="B79" s="406" t="s">
        <v>85</v>
      </c>
      <c r="C79" s="407"/>
      <c r="D79" s="191"/>
      <c r="E79" s="112"/>
      <c r="F79" s="112"/>
      <c r="G79" s="112"/>
      <c r="H79" s="112"/>
      <c r="I79" s="112"/>
      <c r="J79" s="318">
        <f t="shared" si="3"/>
        <v>0</v>
      </c>
    </row>
    <row r="80" spans="1:22" ht="15" customHeight="1" x14ac:dyDescent="0.25">
      <c r="A80" s="95"/>
      <c r="B80" s="599" t="s">
        <v>86</v>
      </c>
      <c r="C80" s="600"/>
      <c r="D80" s="192">
        <v>700000</v>
      </c>
      <c r="E80" s="154">
        <v>1500</v>
      </c>
      <c r="F80" s="154">
        <v>1537</v>
      </c>
      <c r="G80" s="154">
        <v>1576</v>
      </c>
      <c r="H80" s="154">
        <v>1615</v>
      </c>
      <c r="I80" s="154">
        <v>1656</v>
      </c>
      <c r="J80" s="320">
        <f t="shared" si="3"/>
        <v>707884</v>
      </c>
    </row>
    <row r="81" spans="1:24" x14ac:dyDescent="0.25">
      <c r="A81" s="95"/>
      <c r="B81" s="400" t="s">
        <v>87</v>
      </c>
      <c r="C81" s="401"/>
      <c r="D81" s="193">
        <f>SUM(D78:D80)</f>
        <v>700000</v>
      </c>
      <c r="E81" s="155">
        <f>SUM(E78:E80)</f>
        <v>1500</v>
      </c>
      <c r="F81" s="155">
        <f t="shared" ref="F81:I81" si="4">SUM(F78:F80)</f>
        <v>1537</v>
      </c>
      <c r="G81" s="155">
        <f t="shared" si="4"/>
        <v>1576</v>
      </c>
      <c r="H81" s="155">
        <f t="shared" si="4"/>
        <v>1615</v>
      </c>
      <c r="I81" s="155">
        <f t="shared" si="4"/>
        <v>1656</v>
      </c>
      <c r="J81" s="320">
        <f t="shared" si="3"/>
        <v>707884</v>
      </c>
    </row>
    <row r="82" spans="1:24" ht="15.75" thickBot="1" x14ac:dyDescent="0.3">
      <c r="A82" s="95"/>
      <c r="B82" s="606" t="s">
        <v>88</v>
      </c>
      <c r="C82" s="607"/>
      <c r="D82" s="194">
        <f t="shared" ref="D82:I82" si="5">SUM(D72:D76)+D81</f>
        <v>950000</v>
      </c>
      <c r="E82" s="156">
        <f t="shared" si="5"/>
        <v>1500</v>
      </c>
      <c r="F82" s="156">
        <f t="shared" si="5"/>
        <v>1537.4999999999998</v>
      </c>
      <c r="G82" s="156">
        <f t="shared" si="5"/>
        <v>1575.9374999999995</v>
      </c>
      <c r="H82" s="156">
        <f t="shared" si="5"/>
        <v>1615.3359374999993</v>
      </c>
      <c r="I82" s="156">
        <f t="shared" si="5"/>
        <v>1655.7193359374992</v>
      </c>
      <c r="J82" s="321">
        <f>SUM(J72:J76)+J81</f>
        <v>957884.49277343752</v>
      </c>
    </row>
    <row r="83" spans="1:24" ht="15.75" thickTop="1" x14ac:dyDescent="0.25">
      <c r="A83" s="95"/>
      <c r="B83" s="261"/>
      <c r="C83" s="115"/>
      <c r="D83" s="115"/>
      <c r="E83" s="115"/>
      <c r="F83" s="115"/>
      <c r="G83" s="115"/>
      <c r="H83" s="115"/>
      <c r="I83" s="115"/>
      <c r="J83" s="271"/>
    </row>
    <row r="84" spans="1:24" x14ac:dyDescent="0.25">
      <c r="A84" s="95"/>
      <c r="B84" s="388" t="s">
        <v>89</v>
      </c>
      <c r="C84" s="389"/>
      <c r="D84" s="389"/>
      <c r="E84" s="389"/>
      <c r="F84" s="389"/>
      <c r="G84" s="389"/>
      <c r="H84" s="389"/>
      <c r="I84" s="389"/>
      <c r="J84" s="390"/>
    </row>
    <row r="85" spans="1:24" s="98" customFormat="1" x14ac:dyDescent="0.25">
      <c r="A85" s="99"/>
      <c r="B85" s="395" t="s">
        <v>90</v>
      </c>
      <c r="C85" s="396"/>
      <c r="D85" s="396"/>
      <c r="E85" s="396"/>
      <c r="F85" s="396"/>
      <c r="G85" s="396"/>
      <c r="H85" s="597" t="s">
        <v>43</v>
      </c>
      <c r="I85" s="598"/>
      <c r="J85" s="278"/>
    </row>
    <row r="86" spans="1:24" x14ac:dyDescent="0.25">
      <c r="A86" s="95"/>
      <c r="B86" s="395" t="s">
        <v>91</v>
      </c>
      <c r="C86" s="396"/>
      <c r="D86" s="396"/>
      <c r="E86" s="396"/>
      <c r="F86" s="396"/>
      <c r="G86" s="396"/>
      <c r="H86" s="123"/>
      <c r="I86" s="123"/>
      <c r="J86" s="278"/>
    </row>
    <row r="87" spans="1:24" ht="23.25" customHeight="1" x14ac:dyDescent="0.25">
      <c r="A87" s="101" t="s">
        <v>164</v>
      </c>
      <c r="B87" s="232"/>
      <c r="C87" s="115"/>
      <c r="D87" s="115"/>
      <c r="E87" s="115"/>
      <c r="F87" s="115"/>
      <c r="G87" s="115"/>
      <c r="H87" s="115"/>
      <c r="I87" s="115"/>
      <c r="J87" s="271"/>
      <c r="W87" s="97" t="s">
        <v>185</v>
      </c>
      <c r="X87" s="97" t="b">
        <v>0</v>
      </c>
    </row>
    <row r="88" spans="1:24" ht="15" customHeight="1" x14ac:dyDescent="0.25">
      <c r="A88" s="95"/>
      <c r="B88" s="388" t="s">
        <v>92</v>
      </c>
      <c r="C88" s="389"/>
      <c r="D88" s="389"/>
      <c r="E88" s="389"/>
      <c r="F88" s="389"/>
      <c r="G88" s="389"/>
      <c r="H88" s="389"/>
      <c r="I88" s="389"/>
      <c r="J88" s="390"/>
      <c r="W88" s="97" t="s">
        <v>184</v>
      </c>
      <c r="X88" s="97" t="b">
        <v>1</v>
      </c>
    </row>
    <row r="89" spans="1:24" ht="15" customHeight="1" x14ac:dyDescent="0.25">
      <c r="A89" s="95"/>
      <c r="B89" s="395" t="s">
        <v>93</v>
      </c>
      <c r="C89" s="396"/>
      <c r="D89" s="396"/>
      <c r="E89" s="396"/>
      <c r="F89" s="396"/>
      <c r="G89" s="396"/>
      <c r="H89" s="396"/>
      <c r="I89" s="396"/>
      <c r="J89" s="397"/>
      <c r="W89" s="97"/>
      <c r="X89" s="97"/>
    </row>
    <row r="90" spans="1:24" ht="15" customHeight="1" x14ac:dyDescent="0.25">
      <c r="A90" s="95"/>
      <c r="B90" s="255" t="s">
        <v>94</v>
      </c>
      <c r="C90" s="107"/>
      <c r="D90" s="107"/>
      <c r="E90" s="107"/>
      <c r="F90" s="107"/>
      <c r="G90" s="107"/>
      <c r="H90" s="107"/>
      <c r="I90" s="107"/>
      <c r="J90" s="281"/>
    </row>
    <row r="91" spans="1:24" s="98" customFormat="1" ht="15" customHeight="1" outlineLevel="1" thickBot="1" x14ac:dyDescent="0.3">
      <c r="A91" s="99" t="s">
        <v>164</v>
      </c>
      <c r="B91" s="391" t="s">
        <v>95</v>
      </c>
      <c r="C91" s="392"/>
      <c r="D91" s="221" t="s">
        <v>96</v>
      </c>
      <c r="E91" s="113" t="s">
        <v>97</v>
      </c>
      <c r="F91" s="113" t="s">
        <v>98</v>
      </c>
      <c r="G91" s="113" t="s">
        <v>99</v>
      </c>
      <c r="H91" s="113" t="s">
        <v>100</v>
      </c>
      <c r="I91" s="113" t="s">
        <v>101</v>
      </c>
      <c r="J91" s="282" t="s">
        <v>77</v>
      </c>
    </row>
    <row r="92" spans="1:24" ht="30.75" customHeight="1" outlineLevel="1" thickBot="1" x14ac:dyDescent="0.3">
      <c r="A92" s="95"/>
      <c r="B92" s="604" t="s">
        <v>102</v>
      </c>
      <c r="C92" s="605"/>
      <c r="D92" s="83"/>
      <c r="E92" s="84">
        <v>2.5000000000000001E-2</v>
      </c>
      <c r="F92" s="84">
        <v>2.5000000000000001E-2</v>
      </c>
      <c r="G92" s="84">
        <f>$F92</f>
        <v>2.5000000000000001E-2</v>
      </c>
      <c r="H92" s="84">
        <f>$F92</f>
        <v>2.5000000000000001E-2</v>
      </c>
      <c r="I92" s="84">
        <f>$F92</f>
        <v>2.5000000000000001E-2</v>
      </c>
      <c r="J92" s="322"/>
    </row>
    <row r="93" spans="1:24" ht="15" customHeight="1" outlineLevel="1" x14ac:dyDescent="0.25">
      <c r="A93" s="95"/>
      <c r="B93" s="604" t="s">
        <v>103</v>
      </c>
      <c r="C93" s="605"/>
      <c r="D93" s="23"/>
      <c r="E93" s="23"/>
      <c r="F93" s="23">
        <f>E93*(1+$G$92)</f>
        <v>0</v>
      </c>
      <c r="G93" s="23">
        <f>F93*(1+$G$92)</f>
        <v>0</v>
      </c>
      <c r="H93" s="23">
        <f>G93*(1+$H$92)</f>
        <v>0</v>
      </c>
      <c r="I93" s="23">
        <f>H93*(1+$I$92)</f>
        <v>0</v>
      </c>
      <c r="J93" s="323">
        <f t="shared" ref="J93:J106" si="6">SUM(D93:I93)</f>
        <v>0</v>
      </c>
    </row>
    <row r="94" spans="1:24" ht="15" customHeight="1" outlineLevel="1" x14ac:dyDescent="0.25">
      <c r="A94" s="95"/>
      <c r="B94" s="608" t="s">
        <v>104</v>
      </c>
      <c r="C94" s="609"/>
      <c r="D94" s="23"/>
      <c r="E94" s="23"/>
      <c r="F94" s="23">
        <f>E94*(1+$G$92)</f>
        <v>0</v>
      </c>
      <c r="G94" s="23">
        <f>F94*(1+$G$92)</f>
        <v>0</v>
      </c>
      <c r="H94" s="23">
        <f>G94*(1+$H$92)</f>
        <v>0</v>
      </c>
      <c r="I94" s="23">
        <f>H94*(1+$I$92)</f>
        <v>0</v>
      </c>
      <c r="J94" s="323">
        <f t="shared" si="6"/>
        <v>0</v>
      </c>
    </row>
    <row r="95" spans="1:24" ht="15.75" customHeight="1" outlineLevel="1" x14ac:dyDescent="0.25">
      <c r="A95" s="95"/>
      <c r="B95" s="604" t="s">
        <v>105</v>
      </c>
      <c r="C95" s="605"/>
      <c r="D95" s="23"/>
      <c r="E95" s="23"/>
      <c r="F95" s="23"/>
      <c r="G95" s="23"/>
      <c r="H95" s="23"/>
      <c r="I95" s="23"/>
      <c r="J95" s="324"/>
    </row>
    <row r="96" spans="1:24" ht="15" customHeight="1" outlineLevel="1" x14ac:dyDescent="0.25">
      <c r="A96" s="95"/>
      <c r="B96" s="604" t="s">
        <v>106</v>
      </c>
      <c r="C96" s="605"/>
      <c r="D96" s="23"/>
      <c r="E96" s="23"/>
      <c r="F96" s="23">
        <f>E96</f>
        <v>0</v>
      </c>
      <c r="G96" s="23">
        <f>F96</f>
        <v>0</v>
      </c>
      <c r="H96" s="23">
        <f t="shared" ref="H96:I96" si="7">G96</f>
        <v>0</v>
      </c>
      <c r="I96" s="23">
        <f t="shared" si="7"/>
        <v>0</v>
      </c>
      <c r="J96" s="323"/>
    </row>
    <row r="97" spans="1:10" ht="15.95" customHeight="1" outlineLevel="1" x14ac:dyDescent="0.25">
      <c r="A97" s="95"/>
      <c r="B97" s="604" t="s">
        <v>107</v>
      </c>
      <c r="C97" s="605"/>
      <c r="D97" s="23"/>
      <c r="E97" s="23"/>
      <c r="F97" s="23">
        <f t="shared" ref="F97:I97" si="8">ROUND(E97*(1+F92),0)</f>
        <v>0</v>
      </c>
      <c r="G97" s="23">
        <f t="shared" si="8"/>
        <v>0</v>
      </c>
      <c r="H97" s="23">
        <f t="shared" si="8"/>
        <v>0</v>
      </c>
      <c r="I97" s="23">
        <f t="shared" si="8"/>
        <v>0</v>
      </c>
      <c r="J97" s="323"/>
    </row>
    <row r="98" spans="1:10" ht="15" customHeight="1" outlineLevel="1" x14ac:dyDescent="0.25">
      <c r="A98" s="95"/>
      <c r="B98" s="604" t="s">
        <v>108</v>
      </c>
      <c r="C98" s="605"/>
      <c r="D98" s="23">
        <f>D96*D97</f>
        <v>0</v>
      </c>
      <c r="E98" s="23">
        <f>E96*E97</f>
        <v>0</v>
      </c>
      <c r="F98" s="23">
        <f t="shared" ref="F98:I98" si="9">F96*F97</f>
        <v>0</v>
      </c>
      <c r="G98" s="23">
        <f t="shared" si="9"/>
        <v>0</v>
      </c>
      <c r="H98" s="23">
        <f t="shared" si="9"/>
        <v>0</v>
      </c>
      <c r="I98" s="23">
        <f t="shared" si="9"/>
        <v>0</v>
      </c>
      <c r="J98" s="323">
        <f t="shared" si="6"/>
        <v>0</v>
      </c>
    </row>
    <row r="99" spans="1:10" ht="15" customHeight="1" outlineLevel="1" x14ac:dyDescent="0.25">
      <c r="A99" s="95"/>
      <c r="B99" s="604" t="s">
        <v>109</v>
      </c>
      <c r="C99" s="605"/>
      <c r="D99" s="23"/>
      <c r="E99" s="23"/>
      <c r="F99" s="23">
        <f t="shared" ref="F99:G102" si="10">E99*(1+$G$92)</f>
        <v>0</v>
      </c>
      <c r="G99" s="23">
        <f t="shared" si="10"/>
        <v>0</v>
      </c>
      <c r="H99" s="23">
        <f t="shared" ref="H99:H102" si="11">G99*(1+$H$92)</f>
        <v>0</v>
      </c>
      <c r="I99" s="23">
        <f t="shared" ref="I99:I102" si="12">H99*(1+$I$92)</f>
        <v>0</v>
      </c>
      <c r="J99" s="323"/>
    </row>
    <row r="100" spans="1:10" ht="15" customHeight="1" outlineLevel="1" x14ac:dyDescent="0.25">
      <c r="A100" s="95"/>
      <c r="B100" s="604" t="s">
        <v>110</v>
      </c>
      <c r="C100" s="605"/>
      <c r="D100" s="23"/>
      <c r="E100" s="23"/>
      <c r="F100" s="23">
        <f t="shared" si="10"/>
        <v>0</v>
      </c>
      <c r="G100" s="23">
        <f t="shared" si="10"/>
        <v>0</v>
      </c>
      <c r="H100" s="23">
        <f t="shared" si="11"/>
        <v>0</v>
      </c>
      <c r="I100" s="23">
        <f t="shared" si="12"/>
        <v>0</v>
      </c>
      <c r="J100" s="323"/>
    </row>
    <row r="101" spans="1:10" ht="15" customHeight="1" outlineLevel="1" x14ac:dyDescent="0.25">
      <c r="A101" s="95"/>
      <c r="B101" s="599" t="s">
        <v>111</v>
      </c>
      <c r="C101" s="600"/>
      <c r="D101" s="23"/>
      <c r="E101" s="23"/>
      <c r="F101" s="23">
        <f t="shared" si="10"/>
        <v>0</v>
      </c>
      <c r="G101" s="23">
        <f t="shared" si="10"/>
        <v>0</v>
      </c>
      <c r="H101" s="23">
        <f t="shared" si="11"/>
        <v>0</v>
      </c>
      <c r="I101" s="23">
        <f t="shared" si="12"/>
        <v>0</v>
      </c>
      <c r="J101" s="323"/>
    </row>
    <row r="102" spans="1:10" ht="15" customHeight="1" outlineLevel="1" x14ac:dyDescent="0.25">
      <c r="A102" s="95"/>
      <c r="B102" s="599" t="s">
        <v>111</v>
      </c>
      <c r="C102" s="600"/>
      <c r="D102" s="23"/>
      <c r="E102" s="23"/>
      <c r="F102" s="23">
        <f t="shared" si="10"/>
        <v>0</v>
      </c>
      <c r="G102" s="23">
        <f t="shared" si="10"/>
        <v>0</v>
      </c>
      <c r="H102" s="23">
        <f t="shared" si="11"/>
        <v>0</v>
      </c>
      <c r="I102" s="23">
        <f t="shared" si="12"/>
        <v>0</v>
      </c>
      <c r="J102" s="323"/>
    </row>
    <row r="103" spans="1:10" ht="15" customHeight="1" outlineLevel="1" x14ac:dyDescent="0.25">
      <c r="A103" s="95"/>
      <c r="B103" s="604" t="s">
        <v>112</v>
      </c>
      <c r="C103" s="605"/>
      <c r="D103" s="23">
        <f>SUM(D98:D102)</f>
        <v>0</v>
      </c>
      <c r="E103" s="23">
        <f>SUM(E98:E102)</f>
        <v>0</v>
      </c>
      <c r="F103" s="23">
        <f t="shared" ref="F103:H103" si="13">SUM(F98:F102)</f>
        <v>0</v>
      </c>
      <c r="G103" s="23">
        <f t="shared" si="13"/>
        <v>0</v>
      </c>
      <c r="H103" s="23">
        <f t="shared" si="13"/>
        <v>0</v>
      </c>
      <c r="I103" s="23">
        <f>SUM(I98:I102)</f>
        <v>0</v>
      </c>
      <c r="J103" s="323">
        <f t="shared" si="6"/>
        <v>0</v>
      </c>
    </row>
    <row r="104" spans="1:10" ht="15" customHeight="1" outlineLevel="1" x14ac:dyDescent="0.25">
      <c r="A104" s="95"/>
      <c r="B104" s="599" t="s">
        <v>177</v>
      </c>
      <c r="C104" s="600"/>
      <c r="D104" s="23"/>
      <c r="E104" s="23">
        <v>1500</v>
      </c>
      <c r="F104" s="23">
        <f t="shared" ref="F104:G106" si="14">E104*(1+$G$92)</f>
        <v>1537.4999999999998</v>
      </c>
      <c r="G104" s="23">
        <f t="shared" si="14"/>
        <v>1575.9374999999995</v>
      </c>
      <c r="H104" s="23">
        <f t="shared" ref="H104:H106" si="15">G104*(1+$H$92)</f>
        <v>1615.3359374999993</v>
      </c>
      <c r="I104" s="23">
        <f t="shared" ref="I104:I106" si="16">H104*(1+$I$92)</f>
        <v>1655.7193359374992</v>
      </c>
      <c r="J104" s="323">
        <f t="shared" si="6"/>
        <v>7884.4927734374978</v>
      </c>
    </row>
    <row r="105" spans="1:10" ht="15" customHeight="1" outlineLevel="1" x14ac:dyDescent="0.25">
      <c r="A105" s="95"/>
      <c r="B105" s="599" t="s">
        <v>113</v>
      </c>
      <c r="C105" s="600"/>
      <c r="D105" s="23"/>
      <c r="E105" s="23"/>
      <c r="F105" s="23">
        <f t="shared" si="14"/>
        <v>0</v>
      </c>
      <c r="G105" s="23">
        <f t="shared" si="14"/>
        <v>0</v>
      </c>
      <c r="H105" s="23">
        <f t="shared" si="15"/>
        <v>0</v>
      </c>
      <c r="I105" s="23">
        <f t="shared" si="16"/>
        <v>0</v>
      </c>
      <c r="J105" s="323">
        <f t="shared" si="6"/>
        <v>0</v>
      </c>
    </row>
    <row r="106" spans="1:10" ht="15" customHeight="1" outlineLevel="1" x14ac:dyDescent="0.25">
      <c r="A106" s="95"/>
      <c r="B106" s="599" t="s">
        <v>113</v>
      </c>
      <c r="C106" s="600"/>
      <c r="D106" s="23"/>
      <c r="E106" s="23"/>
      <c r="F106" s="23">
        <f t="shared" si="14"/>
        <v>0</v>
      </c>
      <c r="G106" s="23">
        <f t="shared" si="14"/>
        <v>0</v>
      </c>
      <c r="H106" s="23">
        <f t="shared" si="15"/>
        <v>0</v>
      </c>
      <c r="I106" s="23">
        <f t="shared" si="16"/>
        <v>0</v>
      </c>
      <c r="J106" s="323">
        <f t="shared" si="6"/>
        <v>0</v>
      </c>
    </row>
    <row r="107" spans="1:10" ht="15" customHeight="1" outlineLevel="1" thickBot="1" x14ac:dyDescent="0.3">
      <c r="A107" s="95"/>
      <c r="B107" s="606" t="s">
        <v>114</v>
      </c>
      <c r="C107" s="607"/>
      <c r="D107" s="114">
        <f t="shared" ref="D107:J107" si="17">D93+D94+D103+D104+D106+D105</f>
        <v>0</v>
      </c>
      <c r="E107" s="114">
        <f t="shared" si="17"/>
        <v>1500</v>
      </c>
      <c r="F107" s="114">
        <f t="shared" si="17"/>
        <v>1537.4999999999998</v>
      </c>
      <c r="G107" s="114">
        <f t="shared" si="17"/>
        <v>1575.9374999999995</v>
      </c>
      <c r="H107" s="114">
        <f t="shared" si="17"/>
        <v>1615.3359374999993</v>
      </c>
      <c r="I107" s="114">
        <f t="shared" si="17"/>
        <v>1655.7193359374992</v>
      </c>
      <c r="J107" s="325">
        <f t="shared" si="17"/>
        <v>7884.4927734374978</v>
      </c>
    </row>
    <row r="108" spans="1:10" ht="15" customHeight="1" outlineLevel="1" thickTop="1" x14ac:dyDescent="0.25">
      <c r="A108" s="95"/>
      <c r="B108" s="261"/>
      <c r="C108" s="115"/>
      <c r="D108" s="115"/>
      <c r="E108" s="115"/>
      <c r="F108" s="115"/>
      <c r="G108" s="115"/>
      <c r="H108" s="115"/>
      <c r="I108" s="115"/>
      <c r="J108" s="271"/>
    </row>
    <row r="109" spans="1:10" ht="15" customHeight="1" outlineLevel="1" x14ac:dyDescent="0.25">
      <c r="A109" s="95"/>
      <c r="B109" s="261"/>
      <c r="C109" s="115"/>
      <c r="D109" s="115"/>
      <c r="E109" s="115"/>
      <c r="F109" s="115"/>
      <c r="G109" s="115"/>
      <c r="H109" s="115"/>
      <c r="I109" s="115"/>
      <c r="J109" s="271"/>
    </row>
    <row r="110" spans="1:10" s="98" customFormat="1" ht="15.75" customHeight="1" outlineLevel="1" x14ac:dyDescent="0.25">
      <c r="A110" s="99"/>
      <c r="B110" s="388" t="s">
        <v>115</v>
      </c>
      <c r="C110" s="389"/>
      <c r="D110" s="389"/>
      <c r="E110" s="389"/>
      <c r="F110" s="389"/>
      <c r="G110" s="389"/>
      <c r="H110" s="389"/>
      <c r="I110" s="389"/>
      <c r="J110" s="390"/>
    </row>
    <row r="111" spans="1:10" ht="15" customHeight="1" outlineLevel="1" x14ac:dyDescent="0.25">
      <c r="A111" s="95"/>
      <c r="B111" s="255" t="s">
        <v>94</v>
      </c>
      <c r="C111" s="107"/>
      <c r="D111" s="107"/>
      <c r="E111" s="107"/>
      <c r="F111" s="107"/>
      <c r="G111" s="107"/>
      <c r="H111" s="107"/>
      <c r="I111" s="107"/>
      <c r="J111" s="281"/>
    </row>
    <row r="112" spans="1:10" ht="15" customHeight="1" x14ac:dyDescent="0.25">
      <c r="A112" s="95"/>
      <c r="B112" s="391" t="s">
        <v>116</v>
      </c>
      <c r="C112" s="392"/>
      <c r="D112" s="221" t="s">
        <v>96</v>
      </c>
      <c r="E112" s="113" t="s">
        <v>97</v>
      </c>
      <c r="F112" s="113" t="s">
        <v>98</v>
      </c>
      <c r="G112" s="113" t="s">
        <v>99</v>
      </c>
      <c r="H112" s="113" t="s">
        <v>100</v>
      </c>
      <c r="I112" s="113" t="s">
        <v>101</v>
      </c>
      <c r="J112" s="289" t="s">
        <v>77</v>
      </c>
    </row>
    <row r="113" spans="1:10" s="98" customFormat="1" ht="15" customHeight="1" outlineLevel="1" x14ac:dyDescent="0.25">
      <c r="A113" s="99" t="s">
        <v>165</v>
      </c>
      <c r="B113" s="377" t="s">
        <v>117</v>
      </c>
      <c r="C113" s="378"/>
      <c r="D113" s="23"/>
      <c r="E113" s="23"/>
      <c r="F113" s="157"/>
      <c r="G113" s="157"/>
      <c r="H113" s="157"/>
      <c r="I113" s="157"/>
      <c r="J113" s="326">
        <f t="shared" ref="J113:J118" si="18">SUM(D113:I113)</f>
        <v>0</v>
      </c>
    </row>
    <row r="114" spans="1:10" outlineLevel="1" x14ac:dyDescent="0.25">
      <c r="A114" s="95"/>
      <c r="B114" s="377" t="s">
        <v>118</v>
      </c>
      <c r="C114" s="378"/>
      <c r="D114" s="46">
        <v>250000</v>
      </c>
      <c r="E114" s="46"/>
      <c r="F114" s="157"/>
      <c r="G114" s="157"/>
      <c r="H114" s="157"/>
      <c r="I114" s="157"/>
      <c r="J114" s="326">
        <f t="shared" si="18"/>
        <v>250000</v>
      </c>
    </row>
    <row r="115" spans="1:10" outlineLevel="1" x14ac:dyDescent="0.25">
      <c r="A115" s="95"/>
      <c r="B115" s="377" t="s">
        <v>119</v>
      </c>
      <c r="C115" s="378"/>
      <c r="D115" s="46"/>
      <c r="E115" s="46"/>
      <c r="F115" s="157"/>
      <c r="G115" s="157"/>
      <c r="H115" s="157"/>
      <c r="I115" s="157"/>
      <c r="J115" s="326">
        <f t="shared" si="18"/>
        <v>0</v>
      </c>
    </row>
    <row r="116" spans="1:10" outlineLevel="1" x14ac:dyDescent="0.25">
      <c r="A116" s="95"/>
      <c r="B116" s="377" t="s">
        <v>120</v>
      </c>
      <c r="C116" s="378"/>
      <c r="D116" s="46">
        <v>700000</v>
      </c>
      <c r="E116" s="46"/>
      <c r="F116" s="157"/>
      <c r="G116" s="157"/>
      <c r="H116" s="157"/>
      <c r="I116" s="157"/>
      <c r="J116" s="326">
        <f t="shared" si="18"/>
        <v>700000</v>
      </c>
    </row>
    <row r="117" spans="1:10" outlineLevel="1" x14ac:dyDescent="0.25">
      <c r="A117" s="95"/>
      <c r="B117" s="377" t="s">
        <v>121</v>
      </c>
      <c r="C117" s="378"/>
      <c r="D117" s="46"/>
      <c r="E117" s="46"/>
      <c r="F117" s="23"/>
      <c r="G117" s="23"/>
      <c r="H117" s="23"/>
      <c r="I117" s="23"/>
      <c r="J117" s="326">
        <f t="shared" si="18"/>
        <v>0</v>
      </c>
    </row>
    <row r="118" spans="1:10" outlineLevel="1" x14ac:dyDescent="0.25">
      <c r="A118" s="95"/>
      <c r="B118" s="613" t="s">
        <v>113</v>
      </c>
      <c r="C118" s="614"/>
      <c r="D118" s="361"/>
      <c r="E118" s="361"/>
      <c r="F118" s="45"/>
      <c r="G118" s="45"/>
      <c r="H118" s="45"/>
      <c r="I118" s="45"/>
      <c r="J118" s="327">
        <f t="shared" si="18"/>
        <v>0</v>
      </c>
    </row>
    <row r="119" spans="1:10" ht="15.75" outlineLevel="1" x14ac:dyDescent="0.25">
      <c r="A119" s="95"/>
      <c r="B119" s="615" t="s">
        <v>123</v>
      </c>
      <c r="C119" s="616"/>
      <c r="D119" s="362">
        <f>SUM(D113:D118)</f>
        <v>950000</v>
      </c>
      <c r="E119" s="362">
        <f t="shared" ref="E119:J119" si="19">SUM(E113:E118)</f>
        <v>0</v>
      </c>
      <c r="F119" s="22">
        <f t="shared" si="19"/>
        <v>0</v>
      </c>
      <c r="G119" s="22">
        <f t="shared" si="19"/>
        <v>0</v>
      </c>
      <c r="H119" s="22">
        <f t="shared" si="19"/>
        <v>0</v>
      </c>
      <c r="I119" s="22">
        <f t="shared" si="19"/>
        <v>0</v>
      </c>
      <c r="J119" s="328">
        <f t="shared" si="19"/>
        <v>950000</v>
      </c>
    </row>
    <row r="120" spans="1:10" hidden="1" outlineLevel="1" x14ac:dyDescent="0.25">
      <c r="A120" s="95"/>
      <c r="B120" s="261"/>
      <c r="C120" s="115"/>
      <c r="D120" s="115"/>
      <c r="E120" s="115"/>
      <c r="F120" s="115"/>
      <c r="G120" s="115"/>
      <c r="H120" s="115"/>
      <c r="I120" s="115"/>
      <c r="J120" s="271"/>
    </row>
    <row r="121" spans="1:10" hidden="1" outlineLevel="1" x14ac:dyDescent="0.25">
      <c r="A121" s="95"/>
      <c r="B121" s="261"/>
      <c r="C121" s="115"/>
      <c r="D121" s="115"/>
      <c r="E121" s="115"/>
      <c r="F121" s="115"/>
      <c r="G121" s="115"/>
      <c r="H121" s="115"/>
      <c r="I121" s="115"/>
      <c r="J121" s="271"/>
    </row>
    <row r="122" spans="1:10" s="98" customFormat="1" outlineLevel="1" x14ac:dyDescent="0.25">
      <c r="A122" s="99"/>
      <c r="B122" s="267" t="s">
        <v>124</v>
      </c>
      <c r="C122" s="115"/>
      <c r="D122" s="115"/>
      <c r="E122" s="115"/>
      <c r="F122" s="115"/>
      <c r="G122" s="115"/>
      <c r="H122" s="115"/>
      <c r="I122" s="115"/>
      <c r="J122" s="271"/>
    </row>
    <row r="123" spans="1:10" ht="15.75" hidden="1" customHeight="1" outlineLevel="1" thickTop="1" x14ac:dyDescent="0.25">
      <c r="A123" s="95"/>
      <c r="B123" s="232"/>
      <c r="C123" s="115"/>
      <c r="D123" s="115"/>
      <c r="E123" s="115"/>
      <c r="F123" s="115"/>
      <c r="G123" s="115"/>
      <c r="H123" s="115"/>
      <c r="I123" s="115"/>
      <c r="J123" s="271"/>
    </row>
    <row r="124" spans="1:10" collapsed="1" x14ac:dyDescent="0.25">
      <c r="A124" s="95"/>
      <c r="B124" s="247" t="s">
        <v>125</v>
      </c>
      <c r="C124" s="151"/>
      <c r="D124" s="151"/>
      <c r="E124" s="151"/>
      <c r="F124" s="151"/>
      <c r="G124" s="151"/>
      <c r="H124" s="151"/>
      <c r="I124" s="151"/>
      <c r="J124" s="329"/>
    </row>
    <row r="125" spans="1:10" ht="118.5" customHeight="1" x14ac:dyDescent="0.25">
      <c r="A125" s="95"/>
      <c r="B125" s="610" t="s">
        <v>178</v>
      </c>
      <c r="C125" s="611"/>
      <c r="D125" s="611"/>
      <c r="E125" s="611"/>
      <c r="F125" s="611"/>
      <c r="G125" s="611"/>
      <c r="H125" s="611"/>
      <c r="I125" s="611"/>
      <c r="J125" s="612"/>
    </row>
    <row r="126" spans="1:10" ht="15" hidden="1" customHeight="1" x14ac:dyDescent="0.25">
      <c r="A126" s="95"/>
      <c r="B126" s="232"/>
      <c r="C126" s="115"/>
      <c r="D126" s="115"/>
      <c r="E126" s="115"/>
      <c r="F126" s="115"/>
      <c r="G126" s="115"/>
      <c r="H126" s="115"/>
      <c r="I126" s="115"/>
      <c r="J126" s="271"/>
    </row>
    <row r="127" spans="1:10" s="98" customFormat="1" hidden="1" x14ac:dyDescent="0.25">
      <c r="A127" s="99" t="s">
        <v>166</v>
      </c>
      <c r="B127" s="330"/>
      <c r="C127" s="115"/>
      <c r="D127" s="115"/>
      <c r="E127" s="115"/>
      <c r="F127" s="115"/>
      <c r="G127" s="115"/>
      <c r="H127" s="115"/>
      <c r="I127" s="115"/>
      <c r="J127" s="271"/>
    </row>
    <row r="128" spans="1:10" ht="230.25" hidden="1" customHeight="1" x14ac:dyDescent="0.25">
      <c r="A128" s="95"/>
      <c r="B128" s="330"/>
      <c r="C128" s="115"/>
      <c r="D128" s="331"/>
      <c r="E128" s="115"/>
      <c r="F128" s="331"/>
      <c r="G128" s="115"/>
      <c r="H128" s="115"/>
      <c r="I128" s="115"/>
      <c r="J128" s="271"/>
    </row>
    <row r="129" spans="1:10" ht="15" hidden="1" customHeight="1" x14ac:dyDescent="0.25">
      <c r="A129" s="95"/>
      <c r="B129" s="232"/>
      <c r="C129" s="115"/>
      <c r="D129" s="115"/>
      <c r="E129" s="115"/>
      <c r="F129" s="115"/>
      <c r="G129" s="115"/>
      <c r="H129" s="115"/>
      <c r="I129" s="115"/>
      <c r="J129" s="271"/>
    </row>
    <row r="130" spans="1:10" ht="15" hidden="1" customHeight="1" x14ac:dyDescent="0.25">
      <c r="A130" s="95"/>
      <c r="B130" s="232"/>
      <c r="C130" s="115"/>
      <c r="D130" s="115"/>
      <c r="E130" s="115"/>
      <c r="F130" s="115"/>
      <c r="G130" s="115"/>
      <c r="H130" s="115"/>
      <c r="I130" s="115"/>
      <c r="J130" s="271"/>
    </row>
    <row r="131" spans="1:10" ht="15" hidden="1" customHeight="1" x14ac:dyDescent="0.25">
      <c r="A131" s="95"/>
      <c r="B131" s="232"/>
      <c r="C131" s="115"/>
      <c r="D131" s="115"/>
      <c r="E131" s="115"/>
      <c r="F131" s="115"/>
      <c r="G131" s="115"/>
      <c r="H131" s="115"/>
      <c r="I131" s="115"/>
      <c r="J131" s="271"/>
    </row>
    <row r="132" spans="1:10" x14ac:dyDescent="0.25">
      <c r="A132" s="95"/>
      <c r="B132" s="232"/>
      <c r="C132" s="115"/>
      <c r="D132" s="115"/>
      <c r="E132" s="115"/>
      <c r="F132" s="115"/>
      <c r="G132" s="115"/>
      <c r="H132" s="115"/>
      <c r="I132" s="115"/>
      <c r="J132" s="271"/>
    </row>
    <row r="133" spans="1:10" x14ac:dyDescent="0.25">
      <c r="A133" s="85"/>
      <c r="B133" s="232"/>
      <c r="C133" s="115"/>
      <c r="D133" s="115"/>
      <c r="E133" s="115"/>
      <c r="F133" s="115"/>
      <c r="G133" s="115"/>
      <c r="H133" s="115"/>
      <c r="I133" s="115"/>
      <c r="J133" s="271"/>
    </row>
    <row r="134" spans="1:10" x14ac:dyDescent="0.25">
      <c r="B134" s="332"/>
      <c r="C134" s="333"/>
      <c r="D134" s="333"/>
      <c r="E134" s="333"/>
      <c r="F134" s="333"/>
      <c r="G134" s="333"/>
      <c r="H134" s="333"/>
      <c r="I134" s="333"/>
      <c r="J134" s="334"/>
    </row>
    <row r="135" spans="1:10" x14ac:dyDescent="0.25">
      <c r="B135" s="332"/>
      <c r="C135" s="333"/>
      <c r="D135" s="333"/>
      <c r="E135" s="333"/>
      <c r="F135" s="333"/>
      <c r="G135" s="333"/>
      <c r="H135" s="333"/>
      <c r="I135" s="333"/>
      <c r="J135" s="334"/>
    </row>
    <row r="136" spans="1:10" x14ac:dyDescent="0.25">
      <c r="B136" s="332"/>
      <c r="C136" s="333"/>
      <c r="D136" s="333"/>
      <c r="E136" s="333"/>
      <c r="F136" s="333"/>
      <c r="G136" s="333"/>
      <c r="H136" s="333"/>
      <c r="I136" s="333"/>
      <c r="J136" s="334"/>
    </row>
    <row r="137" spans="1:10" x14ac:dyDescent="0.25">
      <c r="B137" s="332"/>
      <c r="C137" s="333"/>
      <c r="D137" s="333"/>
      <c r="E137" s="333"/>
      <c r="F137" s="333"/>
      <c r="G137" s="333"/>
      <c r="H137" s="333"/>
      <c r="I137" s="333"/>
      <c r="J137" s="334"/>
    </row>
    <row r="138" spans="1:10" x14ac:dyDescent="0.25">
      <c r="B138" s="332"/>
      <c r="C138" s="333"/>
      <c r="D138" s="333"/>
      <c r="E138" s="333"/>
      <c r="F138" s="333"/>
      <c r="G138" s="333"/>
      <c r="H138" s="333"/>
      <c r="I138" s="333"/>
      <c r="J138" s="334"/>
    </row>
    <row r="139" spans="1:10" x14ac:dyDescent="0.25">
      <c r="B139" s="332"/>
      <c r="C139" s="333"/>
      <c r="D139" s="333"/>
      <c r="E139" s="333"/>
      <c r="F139" s="333"/>
      <c r="G139" s="333"/>
      <c r="H139" s="333"/>
      <c r="I139" s="333"/>
      <c r="J139" s="334"/>
    </row>
    <row r="140" spans="1:10" x14ac:dyDescent="0.25">
      <c r="B140" s="332"/>
      <c r="C140" s="333"/>
      <c r="D140" s="333"/>
      <c r="E140" s="333"/>
      <c r="F140" s="333"/>
      <c r="G140" s="333"/>
      <c r="H140" s="333"/>
      <c r="I140" s="333"/>
      <c r="J140" s="334"/>
    </row>
    <row r="141" spans="1:10" x14ac:dyDescent="0.25">
      <c r="B141" s="371"/>
      <c r="C141" s="372"/>
      <c r="D141" s="372"/>
      <c r="E141" s="372"/>
      <c r="F141" s="372"/>
      <c r="G141" s="372"/>
      <c r="H141" s="372"/>
      <c r="I141" s="372"/>
      <c r="J141" s="373"/>
    </row>
    <row r="142" spans="1:10" x14ac:dyDescent="0.25">
      <c r="B142" s="332"/>
      <c r="C142" s="333"/>
      <c r="D142" s="333"/>
      <c r="E142" s="333"/>
      <c r="F142" s="333"/>
      <c r="G142" s="333"/>
      <c r="H142" s="333"/>
      <c r="I142" s="333"/>
      <c r="J142" s="334"/>
    </row>
    <row r="143" spans="1:10" x14ac:dyDescent="0.25">
      <c r="B143" s="332"/>
      <c r="C143" s="333"/>
      <c r="D143" s="333"/>
      <c r="E143" s="333"/>
      <c r="F143" s="333"/>
      <c r="G143" s="333"/>
      <c r="H143" s="333"/>
      <c r="I143" s="333"/>
      <c r="J143" s="334"/>
    </row>
    <row r="144" spans="1:10" ht="15.75" thickBot="1" x14ac:dyDescent="0.3">
      <c r="B144" s="335"/>
      <c r="C144" s="336"/>
      <c r="D144" s="336"/>
      <c r="E144" s="336"/>
      <c r="F144" s="336"/>
      <c r="G144" s="336"/>
      <c r="H144" s="336"/>
      <c r="I144" s="336"/>
      <c r="J144" s="337"/>
    </row>
    <row r="145" spans="2:10" x14ac:dyDescent="0.25">
      <c r="B145" s="118"/>
      <c r="C145" s="118"/>
      <c r="D145" s="118"/>
      <c r="E145" s="118"/>
      <c r="F145" s="118"/>
      <c r="G145" s="118"/>
      <c r="H145" s="118"/>
      <c r="I145" s="118"/>
      <c r="J145" s="118"/>
    </row>
    <row r="146" spans="2:10" x14ac:dyDescent="0.25">
      <c r="B146" s="118"/>
      <c r="C146" s="118"/>
      <c r="D146" s="118"/>
      <c r="E146" s="118"/>
      <c r="F146" s="118"/>
      <c r="G146" s="118"/>
      <c r="H146" s="118"/>
      <c r="I146" s="118"/>
      <c r="J146" s="118"/>
    </row>
  </sheetData>
  <sheetProtection insertColumns="0" insertRows="0" deleteColumns="0" deleteRows="0" selectLockedCells="1" sort="0" autoFilter="0" selectUnlockedCells="1"/>
  <protectedRanges>
    <protectedRange sqref="B11:H12" name="Range22_3"/>
    <protectedRange sqref="B17:J17" name="Range20_3"/>
    <protectedRange sqref="B25:J25" name="Range16_1"/>
    <protectedRange sqref="B38:J38" name="Range14_1"/>
    <protectedRange sqref="F46:J52" name="Range12_1"/>
    <protectedRange sqref="B59:J59" name="Range10_1"/>
    <protectedRange sqref="B80:I80" name="Range8_1"/>
    <protectedRange sqref="D78:I79" name="Range7_1"/>
    <protectedRange sqref="D113:I118" name="Range5_1"/>
    <protectedRange sqref="D93:E94" name="Range1_1"/>
    <protectedRange sqref="D96:E97" name="Range2_1"/>
    <protectedRange sqref="D99:E100" name="Range3_1"/>
    <protectedRange sqref="B101:E102" name="Range4_1"/>
    <protectedRange sqref="B125:J125" name="Range6_1"/>
    <protectedRange sqref="B64:J64" name="Range9_1"/>
    <protectedRange sqref="B55:J55" name="Range11_1"/>
    <protectedRange sqref="B43:J43" name="Range13_1"/>
    <protectedRange sqref="B28:J30" name="Range15_1"/>
    <protectedRange sqref="B23:J23" name="Range17_1"/>
    <protectedRange sqref="B20:J20" name="Range19_1"/>
    <protectedRange sqref="B14:E15" name="Range21_3"/>
    <protectedRange sqref="C3:C6" name="Range23_1"/>
    <protectedRange sqref="F14:H15" name="Range21"/>
  </protectedRanges>
  <mergeCells count="116">
    <mergeCell ref="D4:H4"/>
    <mergeCell ref="B8:J8"/>
    <mergeCell ref="B10:C10"/>
    <mergeCell ref="D10:E10"/>
    <mergeCell ref="F10:H10"/>
    <mergeCell ref="I10:J10"/>
    <mergeCell ref="I2:J4"/>
    <mergeCell ref="B1:C1"/>
    <mergeCell ref="D1:H1"/>
    <mergeCell ref="B2:C2"/>
    <mergeCell ref="D2:H2"/>
    <mergeCell ref="D3:H3"/>
    <mergeCell ref="B16:C16"/>
    <mergeCell ref="D16:J16"/>
    <mergeCell ref="B17:J17"/>
    <mergeCell ref="B20:C20"/>
    <mergeCell ref="D20:F20"/>
    <mergeCell ref="G20:J20"/>
    <mergeCell ref="B19:C19"/>
    <mergeCell ref="D19:F19"/>
    <mergeCell ref="G19:J19"/>
    <mergeCell ref="I13:J13"/>
    <mergeCell ref="B14:C15"/>
    <mergeCell ref="D14:E15"/>
    <mergeCell ref="F14:H15"/>
    <mergeCell ref="B11:C12"/>
    <mergeCell ref="D11:E12"/>
    <mergeCell ref="F11:H11"/>
    <mergeCell ref="F12:H12"/>
    <mergeCell ref="B13:C13"/>
    <mergeCell ref="D13:E13"/>
    <mergeCell ref="F13:H13"/>
    <mergeCell ref="C49:E49"/>
    <mergeCell ref="F49:J49"/>
    <mergeCell ref="C50:E50"/>
    <mergeCell ref="F50:J50"/>
    <mergeCell ref="C51:E51"/>
    <mergeCell ref="F51:J51"/>
    <mergeCell ref="B45:J45"/>
    <mergeCell ref="B37:J37"/>
    <mergeCell ref="B38:J38"/>
    <mergeCell ref="B42:J42"/>
    <mergeCell ref="B43:J43"/>
    <mergeCell ref="C46:E46"/>
    <mergeCell ref="F46:J46"/>
    <mergeCell ref="C47:E47"/>
    <mergeCell ref="F47:J47"/>
    <mergeCell ref="C48:E48"/>
    <mergeCell ref="F48:J48"/>
    <mergeCell ref="B101:C101"/>
    <mergeCell ref="B102:C102"/>
    <mergeCell ref="B94:C94"/>
    <mergeCell ref="B95:C95"/>
    <mergeCell ref="B96:C96"/>
    <mergeCell ref="B125:J125"/>
    <mergeCell ref="B115:C115"/>
    <mergeCell ref="B116:C116"/>
    <mergeCell ref="B117:C117"/>
    <mergeCell ref="B110:J110"/>
    <mergeCell ref="B112:C112"/>
    <mergeCell ref="B113:C113"/>
    <mergeCell ref="B114:C114"/>
    <mergeCell ref="B103:C103"/>
    <mergeCell ref="B104:C104"/>
    <mergeCell ref="B105:C105"/>
    <mergeCell ref="B106:C106"/>
    <mergeCell ref="B107:C107"/>
    <mergeCell ref="B118:C118"/>
    <mergeCell ref="B119:C119"/>
    <mergeCell ref="B73:C73"/>
    <mergeCell ref="B58:J58"/>
    <mergeCell ref="B55:J55"/>
    <mergeCell ref="B59:J59"/>
    <mergeCell ref="C52:E52"/>
    <mergeCell ref="B97:C97"/>
    <mergeCell ref="B98:C98"/>
    <mergeCell ref="B99:C99"/>
    <mergeCell ref="B100:C100"/>
    <mergeCell ref="F52:J52"/>
    <mergeCell ref="B54:J54"/>
    <mergeCell ref="B88:J88"/>
    <mergeCell ref="B89:J89"/>
    <mergeCell ref="B91:C91"/>
    <mergeCell ref="B92:C92"/>
    <mergeCell ref="B93:C93"/>
    <mergeCell ref="B63:J63"/>
    <mergeCell ref="B64:J64"/>
    <mergeCell ref="B68:J68"/>
    <mergeCell ref="B69:J69"/>
    <mergeCell ref="B71:C71"/>
    <mergeCell ref="B72:C72"/>
    <mergeCell ref="B82:C82"/>
    <mergeCell ref="B84:J84"/>
    <mergeCell ref="B21:G21"/>
    <mergeCell ref="B23:J23"/>
    <mergeCell ref="B28:C28"/>
    <mergeCell ref="D28:J28"/>
    <mergeCell ref="B27:J27"/>
    <mergeCell ref="B30:C30"/>
    <mergeCell ref="D30:J30"/>
    <mergeCell ref="B29:C29"/>
    <mergeCell ref="D29:J29"/>
    <mergeCell ref="B22:J22"/>
    <mergeCell ref="B24:J24"/>
    <mergeCell ref="B25:J25"/>
    <mergeCell ref="B74:C74"/>
    <mergeCell ref="B75:C75"/>
    <mergeCell ref="B85:G85"/>
    <mergeCell ref="H85:I85"/>
    <mergeCell ref="B76:C76"/>
    <mergeCell ref="B77:C77"/>
    <mergeCell ref="B86:G86"/>
    <mergeCell ref="B78:C78"/>
    <mergeCell ref="B79:C79"/>
    <mergeCell ref="B80:C80"/>
    <mergeCell ref="B81:C81"/>
  </mergeCells>
  <dataValidations disablePrompts="1" count="6">
    <dataValidation type="list" allowBlank="1" showInputMessage="1" showErrorMessage="1" sqref="C4">
      <formula1>$Y$3:$Y$10</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3">
      <formula1>$X$3:$X$12</formula1>
    </dataValidation>
    <dataValidation type="list" allowBlank="1" showInputMessage="1" showErrorMessage="1" sqref="B28:C30">
      <formula1>$AA$26:$AA$45</formula1>
    </dataValidation>
    <dataValidation type="list" allowBlank="1" showInputMessage="1" showErrorMessage="1" sqref="C6">
      <formula1>$AA$3:$AA$17</formula1>
    </dataValidation>
  </dataValidations>
  <hyperlinks>
    <hyperlink ref="F12" r:id="rId1"/>
  </hyperlinks>
  <printOptions horizontalCentered="1"/>
  <pageMargins left="0.25" right="0.25" top="0.75" bottom="0.75" header="0.3" footer="0.3"/>
  <pageSetup scale="50" orientation="portrait" r:id="rId2"/>
  <headerFooter>
    <oddHeader>&amp;L&amp;10&amp;K000000FY19 Workplan&amp;R&amp;A</oddHeader>
    <oddFooter xml:space="preserve">&amp;L&amp;"+,Regular"&amp;10&amp;K01+019 &amp;C&amp;"+,Regular"&amp;9&amp;K01+019Durham - Bus/Park Rides &amp;P of &amp;N </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6145" r:id="rId5" name="Check Box 1">
              <controlPr defaultSize="0" autoFill="0" autoLine="0" autoPict="0">
                <anchor moveWithCells="1">
                  <from>
                    <xdr:col>6</xdr:col>
                    <xdr:colOff>866775</xdr:colOff>
                    <xdr:row>20</xdr:row>
                    <xdr:rowOff>0</xdr:rowOff>
                  </from>
                  <to>
                    <xdr:col>8</xdr:col>
                    <xdr:colOff>19050</xdr:colOff>
                    <xdr:row>21</xdr:row>
                    <xdr:rowOff>0</xdr:rowOff>
                  </to>
                </anchor>
              </controlPr>
            </control>
          </mc:Choice>
        </mc:AlternateContent>
        <mc:AlternateContent xmlns:mc="http://schemas.openxmlformats.org/markup-compatibility/2006">
          <mc:Choice Requires="x14">
            <control shapeId="6146" r:id="rId6" name="Check Box 2">
              <controlPr defaultSize="0" autoFill="0" autoLine="0" autoPict="0">
                <anchor moveWithCells="1">
                  <from>
                    <xdr:col>5</xdr:col>
                    <xdr:colOff>495300</xdr:colOff>
                    <xdr:row>20</xdr:row>
                    <xdr:rowOff>0</xdr:rowOff>
                  </from>
                  <to>
                    <xdr:col>6</xdr:col>
                    <xdr:colOff>657225</xdr:colOff>
                    <xdr:row>20</xdr:row>
                    <xdr:rowOff>200025</xdr:rowOff>
                  </to>
                </anchor>
              </controlPr>
            </control>
          </mc:Choice>
        </mc:AlternateContent>
        <mc:AlternateContent xmlns:mc="http://schemas.openxmlformats.org/markup-compatibility/2006">
          <mc:Choice Requires="x14">
            <control shapeId="6163" r:id="rId7" name="Check Box 19">
              <controlPr defaultSize="0" autoFill="0" autoLine="0" autoPict="0">
                <anchor moveWithCells="1">
                  <from>
                    <xdr:col>8</xdr:col>
                    <xdr:colOff>857250</xdr:colOff>
                    <xdr:row>86</xdr:row>
                    <xdr:rowOff>0</xdr:rowOff>
                  </from>
                  <to>
                    <xdr:col>9</xdr:col>
                    <xdr:colOff>171450</xdr:colOff>
                    <xdr:row>86</xdr:row>
                    <xdr:rowOff>0</xdr:rowOff>
                  </to>
                </anchor>
              </controlPr>
            </control>
          </mc:Choice>
        </mc:AlternateContent>
        <mc:AlternateContent xmlns:mc="http://schemas.openxmlformats.org/markup-compatibility/2006">
          <mc:Choice Requires="x14">
            <control shapeId="6164" r:id="rId8" name="Check Box 20">
              <controlPr defaultSize="0" autoFill="0" autoLine="0" autoPict="0">
                <anchor moveWithCells="1">
                  <from>
                    <xdr:col>6</xdr:col>
                    <xdr:colOff>762000</xdr:colOff>
                    <xdr:row>86</xdr:row>
                    <xdr:rowOff>0</xdr:rowOff>
                  </from>
                  <to>
                    <xdr:col>7</xdr:col>
                    <xdr:colOff>485775</xdr:colOff>
                    <xdr:row>86</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8"/>
  <sheetViews>
    <sheetView view="pageBreakPreview" topLeftCell="B58" zoomScale="85" zoomScaleNormal="85" zoomScaleSheetLayoutView="85" workbookViewId="0">
      <selection activeCell="D102" sqref="D102:E102"/>
    </sheetView>
  </sheetViews>
  <sheetFormatPr defaultColWidth="9.85546875" defaultRowHeight="15" outlineLevelRow="1" outlineLevelCol="1" x14ac:dyDescent="0.25"/>
  <cols>
    <col min="1" max="1" width="9" style="9" hidden="1" customWidth="1"/>
    <col min="2" max="2" width="19.140625" style="9" customWidth="1"/>
    <col min="3" max="3" width="24" style="9" customWidth="1"/>
    <col min="4" max="8" width="15.28515625" style="9" customWidth="1"/>
    <col min="9" max="9" width="21.42578125" style="9" customWidth="1"/>
    <col min="10" max="10" width="27.7109375" style="9" customWidth="1"/>
    <col min="11" max="11" width="1.7109375" style="9" hidden="1" customWidth="1"/>
    <col min="12" max="21" width="22" style="9" customWidth="1"/>
    <col min="22" max="22" width="22" style="9" customWidth="1" outlineLevel="1"/>
    <col min="23" max="23" width="25.140625" style="9" customWidth="1" outlineLevel="1"/>
    <col min="24" max="26" width="9.85546875" style="9" customWidth="1" outlineLevel="1"/>
    <col min="27" max="27" width="53.140625" style="9" customWidth="1" outlineLevel="1"/>
    <col min="28" max="30" width="9.85546875" style="9" customWidth="1" outlineLevel="1"/>
    <col min="31" max="16384" width="9.85546875" style="9"/>
  </cols>
  <sheetData>
    <row r="1" spans="1:29" ht="29.25" customHeight="1" thickBot="1" x14ac:dyDescent="0.3">
      <c r="A1" s="12"/>
      <c r="B1" s="575" t="s">
        <v>0</v>
      </c>
      <c r="C1" s="576"/>
      <c r="D1" s="577" t="s">
        <v>1</v>
      </c>
      <c r="E1" s="578"/>
      <c r="F1" s="578"/>
      <c r="G1" s="578"/>
      <c r="H1" s="579"/>
      <c r="I1" s="360" t="s">
        <v>2</v>
      </c>
      <c r="J1" s="82">
        <v>43282</v>
      </c>
      <c r="W1" s="9" t="s">
        <v>255</v>
      </c>
    </row>
    <row r="2" spans="1:29" ht="47.25" customHeight="1" thickTop="1" x14ac:dyDescent="0.25">
      <c r="A2" s="12"/>
      <c r="B2" s="580" t="str">
        <f>CONCATENATE(C3,C4,"_",C5,C6)</f>
        <v>18DCI_CD2</v>
      </c>
      <c r="C2" s="581"/>
      <c r="D2" s="582" t="s">
        <v>266</v>
      </c>
      <c r="E2" s="583"/>
      <c r="F2" s="583"/>
      <c r="G2" s="583"/>
      <c r="H2" s="584"/>
      <c r="I2" s="593" t="s">
        <v>3</v>
      </c>
      <c r="J2" s="594"/>
      <c r="W2" s="9" t="s">
        <v>254</v>
      </c>
      <c r="X2" s="60" t="s">
        <v>253</v>
      </c>
      <c r="Y2" s="9" t="s">
        <v>252</v>
      </c>
      <c r="Z2" s="9" t="s">
        <v>251</v>
      </c>
      <c r="AA2" s="9" t="s">
        <v>250</v>
      </c>
      <c r="AC2" s="9" t="s">
        <v>3</v>
      </c>
    </row>
    <row r="3" spans="1:29" ht="17.25" hidden="1" customHeight="1" x14ac:dyDescent="0.25">
      <c r="A3" s="12"/>
      <c r="B3" s="338" t="s">
        <v>4</v>
      </c>
      <c r="C3" s="166">
        <v>18</v>
      </c>
      <c r="D3" s="585" t="s">
        <v>5</v>
      </c>
      <c r="E3" s="585"/>
      <c r="F3" s="585"/>
      <c r="G3" s="585"/>
      <c r="H3" s="585"/>
      <c r="I3" s="595"/>
      <c r="J3" s="596"/>
      <c r="X3" s="60">
        <v>16</v>
      </c>
      <c r="Y3" s="60" t="s">
        <v>249</v>
      </c>
      <c r="Z3" s="60" t="s">
        <v>211</v>
      </c>
      <c r="AA3" s="78">
        <v>1</v>
      </c>
      <c r="AC3" s="9" t="s">
        <v>248</v>
      </c>
    </row>
    <row r="4" spans="1:29" ht="16.5" hidden="1" x14ac:dyDescent="0.25">
      <c r="A4" s="12"/>
      <c r="B4" s="338" t="s">
        <v>6</v>
      </c>
      <c r="C4" s="167" t="s">
        <v>7</v>
      </c>
      <c r="D4" s="586" t="s">
        <v>8</v>
      </c>
      <c r="E4" s="585"/>
      <c r="F4" s="585"/>
      <c r="G4" s="585"/>
      <c r="H4" s="585"/>
      <c r="I4" s="595"/>
      <c r="J4" s="596"/>
      <c r="X4" s="60">
        <v>17</v>
      </c>
      <c r="Y4" s="60" t="s">
        <v>7</v>
      </c>
      <c r="Z4" s="60" t="s">
        <v>10</v>
      </c>
      <c r="AA4" s="78">
        <v>2</v>
      </c>
      <c r="AC4" s="9" t="s">
        <v>247</v>
      </c>
    </row>
    <row r="5" spans="1:29" ht="12.75" hidden="1" customHeight="1" x14ac:dyDescent="0.25">
      <c r="A5" s="12"/>
      <c r="B5" s="338" t="s">
        <v>9</v>
      </c>
      <c r="C5" s="167" t="s">
        <v>10</v>
      </c>
      <c r="D5" s="164"/>
      <c r="E5" s="164"/>
      <c r="F5" s="164"/>
      <c r="G5" s="164"/>
      <c r="H5" s="164"/>
      <c r="I5" s="164"/>
      <c r="J5" s="339"/>
      <c r="X5" s="60">
        <v>18</v>
      </c>
      <c r="Y5" s="60" t="s">
        <v>246</v>
      </c>
      <c r="Z5" s="60" t="s">
        <v>208</v>
      </c>
      <c r="AA5" s="78">
        <v>3</v>
      </c>
      <c r="AC5" s="9" t="s">
        <v>245</v>
      </c>
    </row>
    <row r="6" spans="1:29" ht="16.5" hidden="1" x14ac:dyDescent="0.25">
      <c r="A6" s="81"/>
      <c r="B6" s="340" t="s">
        <v>11</v>
      </c>
      <c r="C6" s="168">
        <v>2</v>
      </c>
      <c r="D6" s="165"/>
      <c r="E6" s="165"/>
      <c r="F6" s="165"/>
      <c r="G6" s="165"/>
      <c r="H6" s="165"/>
      <c r="I6" s="165"/>
      <c r="J6" s="341"/>
      <c r="K6" s="43"/>
      <c r="L6" s="43"/>
      <c r="M6" s="43"/>
      <c r="N6" s="43"/>
      <c r="O6" s="43"/>
      <c r="P6" s="43"/>
      <c r="Q6" s="43"/>
      <c r="R6" s="43"/>
      <c r="S6" s="43"/>
      <c r="T6" s="43"/>
      <c r="U6" s="43"/>
      <c r="V6" s="43"/>
      <c r="X6" s="60">
        <v>19</v>
      </c>
      <c r="Y6" s="60" t="s">
        <v>127</v>
      </c>
      <c r="Z6" s="60" t="s">
        <v>206</v>
      </c>
      <c r="AA6" s="78">
        <v>4</v>
      </c>
      <c r="AC6" s="9" t="s">
        <v>244</v>
      </c>
    </row>
    <row r="7" spans="1:29" ht="30.6" hidden="1" customHeight="1" x14ac:dyDescent="0.25">
      <c r="A7" s="47"/>
      <c r="B7" s="48" t="s">
        <v>12</v>
      </c>
      <c r="C7" s="19"/>
      <c r="D7" s="19"/>
      <c r="E7" s="19"/>
      <c r="F7" s="19"/>
      <c r="G7" s="19"/>
      <c r="H7" s="19"/>
      <c r="I7" s="19"/>
      <c r="J7" s="18"/>
      <c r="K7" s="47"/>
      <c r="L7" s="47"/>
      <c r="M7" s="47"/>
      <c r="N7" s="47"/>
      <c r="O7" s="47"/>
      <c r="P7" s="47"/>
      <c r="Q7" s="47"/>
      <c r="R7" s="47"/>
      <c r="S7" s="47"/>
      <c r="T7" s="47"/>
      <c r="U7" s="47"/>
      <c r="V7" s="47"/>
      <c r="X7" s="60">
        <v>20</v>
      </c>
      <c r="Y7" s="60" t="s">
        <v>243</v>
      </c>
      <c r="Z7" s="60" t="s">
        <v>203</v>
      </c>
      <c r="AA7" s="78">
        <v>5</v>
      </c>
    </row>
    <row r="8" spans="1:29" ht="15" hidden="1" customHeight="1" x14ac:dyDescent="0.25">
      <c r="A8" s="80"/>
      <c r="B8" s="587" t="s">
        <v>13</v>
      </c>
      <c r="C8" s="588"/>
      <c r="D8" s="588"/>
      <c r="E8" s="588"/>
      <c r="F8" s="588"/>
      <c r="G8" s="588"/>
      <c r="H8" s="588"/>
      <c r="I8" s="588"/>
      <c r="J8" s="589"/>
      <c r="K8" s="80"/>
      <c r="L8" s="79"/>
      <c r="M8" s="79"/>
      <c r="N8" s="79"/>
      <c r="O8" s="79"/>
      <c r="P8" s="79"/>
      <c r="Q8" s="79"/>
      <c r="R8" s="79"/>
      <c r="S8" s="79"/>
      <c r="T8" s="79"/>
      <c r="U8" s="79"/>
      <c r="V8" s="79"/>
      <c r="X8" s="60">
        <v>21</v>
      </c>
      <c r="Y8" s="60" t="s">
        <v>242</v>
      </c>
      <c r="Z8" s="60" t="s">
        <v>201</v>
      </c>
      <c r="AA8" s="78">
        <v>6</v>
      </c>
    </row>
    <row r="9" spans="1:29" hidden="1" x14ac:dyDescent="0.25">
      <c r="A9" s="11"/>
      <c r="B9" s="20"/>
      <c r="C9" s="19"/>
      <c r="D9" s="19"/>
      <c r="E9" s="19"/>
      <c r="F9" s="19"/>
      <c r="G9" s="19"/>
      <c r="H9" s="19"/>
      <c r="I9" s="19"/>
      <c r="J9" s="18"/>
      <c r="X9" s="60">
        <v>22</v>
      </c>
      <c r="Y9" s="60" t="s">
        <v>241</v>
      </c>
      <c r="Z9" s="60"/>
      <c r="AA9" s="78">
        <v>7</v>
      </c>
    </row>
    <row r="10" spans="1:29" x14ac:dyDescent="0.25">
      <c r="A10" s="12"/>
      <c r="B10" s="590" t="s">
        <v>14</v>
      </c>
      <c r="C10" s="591"/>
      <c r="D10" s="591" t="s">
        <v>15</v>
      </c>
      <c r="E10" s="591"/>
      <c r="F10" s="591" t="s">
        <v>16</v>
      </c>
      <c r="G10" s="591"/>
      <c r="H10" s="591"/>
      <c r="I10" s="591" t="s">
        <v>17</v>
      </c>
      <c r="J10" s="592"/>
      <c r="X10" s="60">
        <v>23</v>
      </c>
      <c r="Y10" s="60" t="s">
        <v>240</v>
      </c>
      <c r="Z10" s="60"/>
      <c r="AA10" s="78">
        <v>8</v>
      </c>
    </row>
    <row r="11" spans="1:29" ht="18" customHeight="1" x14ac:dyDescent="0.25">
      <c r="A11" s="12"/>
      <c r="B11" s="553" t="s">
        <v>239</v>
      </c>
      <c r="C11" s="554"/>
      <c r="D11" s="554" t="s">
        <v>238</v>
      </c>
      <c r="E11" s="554"/>
      <c r="F11" s="555" t="s">
        <v>20</v>
      </c>
      <c r="G11" s="555"/>
      <c r="H11" s="555"/>
      <c r="I11" s="223" t="s">
        <v>21</v>
      </c>
      <c r="J11" s="342">
        <f>IF($I$2=$AC$2,IF($J$129&gt;0,$D$94*($D$129/($D$129+$D$141)),),)+IF($I$2=$AC$3,IF($J$129&gt;0,$E$94*($E$129/($E$129+$E$141)),),)</f>
        <v>0</v>
      </c>
      <c r="X11" s="60">
        <v>24</v>
      </c>
      <c r="Y11" s="60"/>
      <c r="AA11" s="78">
        <v>9</v>
      </c>
    </row>
    <row r="12" spans="1:29" ht="18" customHeight="1" x14ac:dyDescent="0.25">
      <c r="A12" s="12"/>
      <c r="B12" s="553"/>
      <c r="C12" s="554"/>
      <c r="D12" s="554"/>
      <c r="E12" s="554"/>
      <c r="F12" s="556" t="s">
        <v>22</v>
      </c>
      <c r="G12" s="555"/>
      <c r="H12" s="555"/>
      <c r="I12" s="223" t="s">
        <v>23</v>
      </c>
      <c r="J12" s="342">
        <f>IF($J$129&gt;0,SUM($D$94:$I$94)*(SUM($D$129:$I$129)/(SUM($D$129:$I$129,$D$141:$I$141))),)</f>
        <v>0</v>
      </c>
      <c r="X12" s="60">
        <v>25</v>
      </c>
      <c r="Y12" s="60"/>
      <c r="AA12" s="78">
        <v>10</v>
      </c>
    </row>
    <row r="13" spans="1:29" ht="15.75" x14ac:dyDescent="0.25">
      <c r="A13" s="12"/>
      <c r="B13" s="574" t="s">
        <v>24</v>
      </c>
      <c r="C13" s="557"/>
      <c r="D13" s="557" t="s">
        <v>25</v>
      </c>
      <c r="E13" s="557"/>
      <c r="F13" s="448" t="s">
        <v>237</v>
      </c>
      <c r="G13" s="448"/>
      <c r="H13" s="448"/>
      <c r="I13" s="557" t="s">
        <v>26</v>
      </c>
      <c r="J13" s="558"/>
      <c r="AA13" s="78">
        <v>11</v>
      </c>
    </row>
    <row r="14" spans="1:29" ht="15.75" customHeight="1" x14ac:dyDescent="0.25">
      <c r="A14" s="12"/>
      <c r="B14" s="559">
        <v>43282</v>
      </c>
      <c r="C14" s="560"/>
      <c r="D14" s="560">
        <v>44377</v>
      </c>
      <c r="E14" s="560"/>
      <c r="F14" s="458">
        <f>+J11+J14</f>
        <v>117500</v>
      </c>
      <c r="G14" s="459"/>
      <c r="H14" s="460"/>
      <c r="I14" s="223" t="s">
        <v>21</v>
      </c>
      <c r="J14" s="342">
        <f>IF($I$2=$AC$2,IF($J$141&gt;0,$D$94*($D$141/($D$129+$D$141)),),)+IF($I$2=$AC$3,IF($J$141&gt;0,$E$94*($E$141/($E$129+$E$141)),),)</f>
        <v>117500</v>
      </c>
      <c r="AA14" s="78">
        <v>12</v>
      </c>
    </row>
    <row r="15" spans="1:29" ht="15.75" customHeight="1" thickBot="1" x14ac:dyDescent="0.3">
      <c r="A15" s="12"/>
      <c r="B15" s="561"/>
      <c r="C15" s="562"/>
      <c r="D15" s="563"/>
      <c r="E15" s="563"/>
      <c r="F15" s="461"/>
      <c r="G15" s="462"/>
      <c r="H15" s="463"/>
      <c r="I15" s="161" t="s">
        <v>23</v>
      </c>
      <c r="J15" s="343">
        <f>IF($J$141&gt;0,SUM($D$94:$I$94)*(SUM($D$141:$I$141)/(SUM($D$129:$I$129,$D$141:$I$141))),)</f>
        <v>573500</v>
      </c>
      <c r="AA15" s="78">
        <v>13</v>
      </c>
    </row>
    <row r="16" spans="1:29" ht="28.7" customHeight="1" x14ac:dyDescent="0.25">
      <c r="A16" s="12"/>
      <c r="B16" s="564" t="s">
        <v>27</v>
      </c>
      <c r="C16" s="565"/>
      <c r="D16" s="566" t="s">
        <v>236</v>
      </c>
      <c r="E16" s="567"/>
      <c r="F16" s="567"/>
      <c r="G16" s="567"/>
      <c r="H16" s="567"/>
      <c r="I16" s="567"/>
      <c r="J16" s="568"/>
      <c r="AA16" s="78">
        <v>14</v>
      </c>
    </row>
    <row r="17" spans="1:27" ht="66.75" customHeight="1" x14ac:dyDescent="0.25">
      <c r="A17" s="12"/>
      <c r="B17" s="569" t="s">
        <v>235</v>
      </c>
      <c r="C17" s="570"/>
      <c r="D17" s="571"/>
      <c r="E17" s="571"/>
      <c r="F17" s="571"/>
      <c r="G17" s="571"/>
      <c r="H17" s="571"/>
      <c r="I17" s="571"/>
      <c r="J17" s="572"/>
      <c r="AA17" s="9">
        <v>15</v>
      </c>
    </row>
    <row r="18" spans="1:27" hidden="1" x14ac:dyDescent="0.25">
      <c r="A18" s="12"/>
      <c r="B18" s="344"/>
      <c r="C18" s="77"/>
      <c r="D18" s="77"/>
      <c r="E18" s="77"/>
      <c r="F18" s="77"/>
      <c r="G18" s="77"/>
      <c r="H18" s="77"/>
      <c r="I18" s="77"/>
      <c r="J18" s="345"/>
    </row>
    <row r="19" spans="1:27" s="13" customFormat="1" ht="17.25" hidden="1" customHeight="1" x14ac:dyDescent="0.25">
      <c r="A19" s="54"/>
      <c r="B19" s="53" t="s">
        <v>29</v>
      </c>
      <c r="C19" s="19"/>
      <c r="D19" s="19"/>
      <c r="E19" s="19"/>
      <c r="F19" s="19"/>
      <c r="G19" s="19"/>
      <c r="H19" s="19"/>
      <c r="I19" s="19"/>
      <c r="J19" s="18"/>
      <c r="K19" s="9"/>
      <c r="L19" s="9"/>
      <c r="M19" s="9"/>
      <c r="N19" s="9"/>
      <c r="O19" s="9"/>
      <c r="P19" s="9"/>
      <c r="Q19" s="9"/>
      <c r="R19" s="9"/>
      <c r="S19" s="9"/>
      <c r="T19" s="9"/>
      <c r="U19" s="9"/>
      <c r="V19" s="9"/>
      <c r="W19" s="41" t="s">
        <v>234</v>
      </c>
      <c r="X19" s="41" t="b">
        <v>0</v>
      </c>
    </row>
    <row r="20" spans="1:27" ht="15" hidden="1" customHeight="1" x14ac:dyDescent="0.25">
      <c r="A20" s="17" t="s">
        <v>131</v>
      </c>
      <c r="B20" s="70" t="s">
        <v>30</v>
      </c>
      <c r="C20" s="69"/>
      <c r="D20" s="69"/>
      <c r="E20" s="69"/>
      <c r="F20" s="69"/>
      <c r="G20" s="69"/>
      <c r="H20" s="69"/>
      <c r="I20" s="69"/>
      <c r="J20" s="68"/>
      <c r="W20" s="41" t="s">
        <v>233</v>
      </c>
      <c r="X20" s="41" t="b">
        <v>1</v>
      </c>
    </row>
    <row r="21" spans="1:27" ht="21" customHeight="1" x14ac:dyDescent="0.35">
      <c r="A21" s="17"/>
      <c r="B21" s="346" t="s">
        <v>232</v>
      </c>
      <c r="C21" s="178" t="s">
        <v>231</v>
      </c>
      <c r="D21" s="178"/>
      <c r="E21" s="178"/>
      <c r="F21" s="178"/>
      <c r="G21" s="178"/>
      <c r="H21" s="178"/>
      <c r="I21" s="178"/>
      <c r="J21" s="347"/>
      <c r="W21" s="41"/>
      <c r="X21" s="41"/>
    </row>
    <row r="22" spans="1:27" ht="16.7" customHeight="1" x14ac:dyDescent="0.25">
      <c r="A22" s="76"/>
      <c r="B22" s="65" t="s">
        <v>230</v>
      </c>
      <c r="C22" s="15"/>
      <c r="D22" s="15" t="s">
        <v>31</v>
      </c>
      <c r="E22" s="15"/>
      <c r="F22" s="15"/>
      <c r="G22" s="15" t="s">
        <v>32</v>
      </c>
      <c r="H22" s="75"/>
      <c r="I22" s="19"/>
      <c r="J22" s="18"/>
      <c r="W22" s="41" t="s">
        <v>229</v>
      </c>
      <c r="X22" s="47" t="b">
        <v>0</v>
      </c>
    </row>
    <row r="23" spans="1:27" ht="47.25" customHeight="1" x14ac:dyDescent="0.25">
      <c r="A23" s="74"/>
      <c r="B23" s="573" t="s">
        <v>228</v>
      </c>
      <c r="C23" s="571"/>
      <c r="D23" s="571" t="s">
        <v>227</v>
      </c>
      <c r="E23" s="571"/>
      <c r="F23" s="571"/>
      <c r="G23" s="571" t="s">
        <v>226</v>
      </c>
      <c r="H23" s="571"/>
      <c r="I23" s="571"/>
      <c r="J23" s="572"/>
      <c r="W23" s="41" t="s">
        <v>225</v>
      </c>
      <c r="X23" s="66" t="b">
        <v>0</v>
      </c>
    </row>
    <row r="24" spans="1:27" x14ac:dyDescent="0.25">
      <c r="A24" s="17"/>
      <c r="B24" s="20"/>
      <c r="C24" s="19"/>
      <c r="D24" s="19"/>
      <c r="E24" s="19"/>
      <c r="F24" s="19"/>
      <c r="G24" s="19"/>
      <c r="H24" s="19"/>
      <c r="I24" s="19"/>
      <c r="J24" s="18"/>
      <c r="W24" s="41" t="s">
        <v>224</v>
      </c>
      <c r="X24" s="66" t="b">
        <v>0</v>
      </c>
    </row>
    <row r="25" spans="1:27" hidden="1" x14ac:dyDescent="0.25">
      <c r="A25" s="17" t="s">
        <v>135</v>
      </c>
      <c r="B25" s="70" t="s">
        <v>36</v>
      </c>
      <c r="C25" s="69"/>
      <c r="D25" s="19"/>
      <c r="E25" s="19"/>
      <c r="F25" s="19"/>
      <c r="G25" s="19"/>
      <c r="H25" s="19"/>
      <c r="I25" s="19"/>
      <c r="J25" s="18"/>
      <c r="W25" s="41" t="s">
        <v>223</v>
      </c>
      <c r="X25" s="47" t="b">
        <v>0</v>
      </c>
    </row>
    <row r="26" spans="1:27" ht="15" hidden="1" customHeight="1" x14ac:dyDescent="0.25">
      <c r="A26" s="17"/>
      <c r="B26" s="73"/>
      <c r="C26" s="72"/>
      <c r="D26" s="72"/>
      <c r="E26" s="72"/>
      <c r="F26" s="72"/>
      <c r="G26" s="72"/>
      <c r="H26" s="72"/>
      <c r="I26" s="72"/>
      <c r="J26" s="71"/>
      <c r="W26" s="41" t="s">
        <v>222</v>
      </c>
      <c r="X26" s="47" t="b">
        <v>1</v>
      </c>
    </row>
    <row r="27" spans="1:27" ht="15" hidden="1" customHeight="1" x14ac:dyDescent="0.25">
      <c r="A27" s="17" t="s">
        <v>136</v>
      </c>
      <c r="B27" s="70" t="s">
        <v>37</v>
      </c>
      <c r="C27" s="69"/>
      <c r="D27" s="69"/>
      <c r="E27" s="69"/>
      <c r="F27" s="69"/>
      <c r="G27" s="69"/>
      <c r="H27" s="69"/>
      <c r="I27" s="69"/>
      <c r="J27" s="68"/>
      <c r="W27" s="41" t="s">
        <v>221</v>
      </c>
      <c r="X27" s="47" t="b">
        <v>0</v>
      </c>
    </row>
    <row r="28" spans="1:27" ht="26.25" hidden="1" customHeight="1" x14ac:dyDescent="0.25">
      <c r="A28" s="17"/>
      <c r="B28" s="70"/>
      <c r="C28" s="69"/>
      <c r="D28" s="69"/>
      <c r="E28" s="69"/>
      <c r="F28" s="69"/>
      <c r="G28" s="69"/>
      <c r="H28" s="69"/>
      <c r="I28" s="69"/>
      <c r="J28" s="68"/>
      <c r="W28" s="41" t="s">
        <v>220</v>
      </c>
      <c r="X28" s="66" t="b">
        <v>0</v>
      </c>
    </row>
    <row r="29" spans="1:27" hidden="1" x14ac:dyDescent="0.25">
      <c r="A29" s="17"/>
      <c r="B29" s="20"/>
      <c r="C29" s="19"/>
      <c r="D29" s="19"/>
      <c r="E29" s="19"/>
      <c r="F29" s="19"/>
      <c r="G29" s="19"/>
      <c r="H29" s="19"/>
      <c r="I29" s="19"/>
      <c r="J29" s="18"/>
    </row>
    <row r="30" spans="1:27" hidden="1" x14ac:dyDescent="0.25">
      <c r="A30" s="17" t="s">
        <v>137</v>
      </c>
      <c r="B30" s="550" t="s">
        <v>38</v>
      </c>
      <c r="C30" s="551"/>
      <c r="D30" s="551"/>
      <c r="E30" s="19"/>
      <c r="F30" s="19"/>
      <c r="G30" s="19"/>
      <c r="H30" s="19"/>
      <c r="I30" s="19"/>
      <c r="J30" s="67"/>
      <c r="W30" s="41" t="s">
        <v>219</v>
      </c>
      <c r="X30" s="66" t="b">
        <v>1</v>
      </c>
    </row>
    <row r="31" spans="1:27" hidden="1" x14ac:dyDescent="0.25">
      <c r="A31" s="17"/>
      <c r="B31" s="20"/>
      <c r="C31" s="19"/>
      <c r="D31" s="19"/>
      <c r="E31" s="19"/>
      <c r="F31" s="19"/>
      <c r="G31" s="19"/>
      <c r="H31" s="19"/>
      <c r="I31" s="19"/>
      <c r="J31" s="18"/>
      <c r="W31" s="41" t="s">
        <v>218</v>
      </c>
      <c r="X31" s="66" t="b">
        <v>0</v>
      </c>
    </row>
    <row r="32" spans="1:27" hidden="1" x14ac:dyDescent="0.25">
      <c r="A32" s="47"/>
      <c r="B32" s="48" t="s">
        <v>39</v>
      </c>
      <c r="C32" s="19"/>
      <c r="D32" s="19"/>
      <c r="E32" s="19"/>
      <c r="F32" s="19"/>
      <c r="G32" s="19"/>
      <c r="H32" s="19"/>
      <c r="I32" s="19"/>
      <c r="J32" s="18"/>
      <c r="K32" s="47"/>
      <c r="L32" s="47"/>
      <c r="M32" s="47"/>
      <c r="N32" s="47"/>
      <c r="O32" s="47"/>
      <c r="P32" s="47"/>
      <c r="Q32" s="47"/>
      <c r="R32" s="47"/>
      <c r="S32" s="47"/>
      <c r="T32" s="47"/>
      <c r="U32" s="47"/>
      <c r="V32" s="47"/>
      <c r="W32" s="41" t="s">
        <v>217</v>
      </c>
      <c r="X32" s="47" t="b">
        <v>1</v>
      </c>
    </row>
    <row r="33" spans="1:27" ht="16.5" hidden="1" customHeight="1" x14ac:dyDescent="0.25">
      <c r="A33" s="47"/>
      <c r="B33" s="20"/>
      <c r="C33" s="19"/>
      <c r="D33" s="19"/>
      <c r="E33" s="19"/>
      <c r="F33" s="19"/>
      <c r="G33" s="19"/>
      <c r="H33" s="19"/>
      <c r="I33" s="19"/>
      <c r="J33" s="18"/>
      <c r="K33" s="47"/>
      <c r="L33" s="47"/>
      <c r="M33" s="47"/>
      <c r="N33" s="47"/>
      <c r="O33" s="47"/>
      <c r="P33" s="47"/>
      <c r="Q33" s="47"/>
      <c r="R33" s="47"/>
      <c r="S33" s="47"/>
      <c r="T33" s="47"/>
      <c r="U33" s="47"/>
      <c r="V33" s="47"/>
      <c r="W33" s="41" t="s">
        <v>216</v>
      </c>
      <c r="X33" s="47" t="b">
        <v>0</v>
      </c>
    </row>
    <row r="34" spans="1:27" ht="16.5" hidden="1" customHeight="1" x14ac:dyDescent="0.25">
      <c r="A34" s="17"/>
      <c r="B34" s="65"/>
      <c r="C34" s="19"/>
      <c r="D34" s="19"/>
      <c r="E34" s="19"/>
      <c r="F34" s="19"/>
      <c r="G34" s="19"/>
      <c r="H34" s="19"/>
      <c r="I34" s="19"/>
      <c r="J34" s="18"/>
      <c r="L34" s="47"/>
      <c r="M34" s="47"/>
      <c r="N34" s="47"/>
      <c r="O34" s="47"/>
      <c r="P34" s="47"/>
      <c r="Q34" s="47"/>
      <c r="R34" s="47"/>
      <c r="S34" s="47"/>
      <c r="T34" s="47"/>
      <c r="U34" s="47"/>
      <c r="V34" s="47"/>
      <c r="W34" s="41" t="s">
        <v>215</v>
      </c>
      <c r="X34" s="47" t="b">
        <v>0</v>
      </c>
    </row>
    <row r="35" spans="1:27" ht="15.75" hidden="1" customHeight="1" x14ac:dyDescent="0.25">
      <c r="A35" s="44" t="s">
        <v>138</v>
      </c>
      <c r="B35" s="16" t="s">
        <v>40</v>
      </c>
      <c r="C35" s="19"/>
      <c r="D35" s="19"/>
      <c r="E35" s="19"/>
      <c r="F35" s="19"/>
      <c r="G35" s="19"/>
      <c r="H35" s="19"/>
      <c r="I35" s="19"/>
      <c r="J35" s="18"/>
      <c r="L35" s="47"/>
      <c r="M35" s="47"/>
      <c r="N35" s="47"/>
      <c r="O35" s="47"/>
      <c r="P35" s="47"/>
      <c r="Q35" s="47"/>
      <c r="R35" s="47"/>
      <c r="S35" s="47"/>
      <c r="T35" s="47"/>
      <c r="U35" s="47"/>
      <c r="V35" s="47"/>
      <c r="W35" s="47"/>
      <c r="X35" s="47"/>
    </row>
    <row r="36" spans="1:27" hidden="1" x14ac:dyDescent="0.25">
      <c r="A36" s="17"/>
      <c r="B36" s="65"/>
      <c r="C36" s="19"/>
      <c r="D36" s="19"/>
      <c r="E36" s="19"/>
      <c r="F36" s="19"/>
      <c r="G36" s="19"/>
      <c r="H36" s="19"/>
      <c r="I36" s="19"/>
      <c r="J36" s="18"/>
      <c r="W36" s="41" t="s">
        <v>185</v>
      </c>
      <c r="X36" s="41" t="b">
        <v>1</v>
      </c>
    </row>
    <row r="37" spans="1:27" ht="16.7" customHeight="1" x14ac:dyDescent="0.25">
      <c r="A37" s="44" t="s">
        <v>139</v>
      </c>
      <c r="B37" s="519" t="s">
        <v>41</v>
      </c>
      <c r="C37" s="520"/>
      <c r="D37" s="520"/>
      <c r="E37" s="520"/>
      <c r="F37" s="520"/>
      <c r="G37" s="520"/>
      <c r="H37" s="43"/>
      <c r="I37" s="43"/>
      <c r="J37" s="42"/>
      <c r="W37" s="41" t="s">
        <v>184</v>
      </c>
      <c r="X37" s="41" t="b">
        <v>0</v>
      </c>
    </row>
    <row r="38" spans="1:27" ht="30" hidden="1" customHeight="1" x14ac:dyDescent="0.25">
      <c r="A38" s="44"/>
      <c r="B38" s="516" t="s">
        <v>42</v>
      </c>
      <c r="C38" s="517"/>
      <c r="D38" s="517"/>
      <c r="E38" s="517"/>
      <c r="F38" s="517"/>
      <c r="G38" s="517"/>
      <c r="H38" s="517"/>
      <c r="I38" s="517"/>
      <c r="J38" s="518"/>
    </row>
    <row r="39" spans="1:27" ht="33" hidden="1" customHeight="1" x14ac:dyDescent="0.25">
      <c r="A39" s="44"/>
      <c r="B39" s="522" t="s">
        <v>43</v>
      </c>
      <c r="C39" s="523"/>
      <c r="D39" s="523"/>
      <c r="E39" s="523"/>
      <c r="F39" s="523"/>
      <c r="G39" s="523"/>
      <c r="H39" s="523"/>
      <c r="I39" s="523"/>
      <c r="J39" s="524"/>
    </row>
    <row r="40" spans="1:27" hidden="1" x14ac:dyDescent="0.25">
      <c r="A40" s="44"/>
      <c r="B40" s="64"/>
      <c r="C40" s="63"/>
      <c r="D40" s="63"/>
      <c r="E40" s="63"/>
      <c r="F40" s="63"/>
      <c r="G40" s="63"/>
      <c r="H40" s="63"/>
      <c r="I40" s="63"/>
      <c r="J40" s="62"/>
    </row>
    <row r="41" spans="1:27" s="13" customFormat="1" ht="15" hidden="1" customHeight="1" x14ac:dyDescent="0.25">
      <c r="A41" s="44" t="s">
        <v>140</v>
      </c>
      <c r="B41" s="519" t="s">
        <v>44</v>
      </c>
      <c r="C41" s="520"/>
      <c r="D41" s="520"/>
      <c r="E41" s="520"/>
      <c r="F41" s="520"/>
      <c r="G41" s="520"/>
      <c r="H41" s="520"/>
      <c r="I41" s="520"/>
      <c r="J41" s="521"/>
    </row>
    <row r="42" spans="1:27" hidden="1" x14ac:dyDescent="0.25">
      <c r="A42" s="44"/>
      <c r="B42" s="20"/>
      <c r="C42" s="19"/>
      <c r="D42" s="19"/>
      <c r="E42" s="19"/>
      <c r="F42" s="19"/>
      <c r="G42" s="19"/>
      <c r="H42" s="19"/>
      <c r="I42" s="19"/>
      <c r="J42" s="18"/>
      <c r="W42" s="9" t="s">
        <v>214</v>
      </c>
      <c r="X42" s="9" t="b">
        <v>0</v>
      </c>
    </row>
    <row r="43" spans="1:27" s="13" customFormat="1" ht="15" customHeight="1" x14ac:dyDescent="0.25">
      <c r="A43" s="44" t="s">
        <v>141</v>
      </c>
      <c r="B43" s="541" t="s">
        <v>45</v>
      </c>
      <c r="C43" s="542"/>
      <c r="D43" s="542"/>
      <c r="E43" s="542"/>
      <c r="F43" s="542"/>
      <c r="G43" s="542"/>
      <c r="H43" s="542"/>
      <c r="I43" s="542"/>
      <c r="J43" s="543"/>
      <c r="W43" s="9" t="s">
        <v>213</v>
      </c>
      <c r="X43" s="13" t="b">
        <v>0</v>
      </c>
    </row>
    <row r="44" spans="1:27" ht="32.25" customHeight="1" x14ac:dyDescent="0.25">
      <c r="A44" s="44"/>
      <c r="B44" s="544" t="s">
        <v>212</v>
      </c>
      <c r="C44" s="545"/>
      <c r="D44" s="545"/>
      <c r="E44" s="545"/>
      <c r="F44" s="545"/>
      <c r="G44" s="545"/>
      <c r="H44" s="545"/>
      <c r="I44" s="545"/>
      <c r="J44" s="546"/>
    </row>
    <row r="45" spans="1:27" s="13" customFormat="1" hidden="1" x14ac:dyDescent="0.25">
      <c r="A45" s="44" t="s">
        <v>141</v>
      </c>
      <c r="B45" s="519" t="s">
        <v>47</v>
      </c>
      <c r="C45" s="520"/>
      <c r="D45" s="520"/>
      <c r="E45" s="520"/>
      <c r="F45" s="520"/>
      <c r="G45" s="520"/>
      <c r="H45" s="520"/>
      <c r="I45" s="520"/>
      <c r="J45" s="521"/>
    </row>
    <row r="46" spans="1:27" ht="46.5" hidden="1" customHeight="1" x14ac:dyDescent="0.25">
      <c r="A46" s="44"/>
      <c r="B46" s="522" t="s">
        <v>48</v>
      </c>
      <c r="C46" s="523"/>
      <c r="D46" s="523"/>
      <c r="E46" s="523"/>
      <c r="F46" s="523"/>
      <c r="G46" s="523"/>
      <c r="H46" s="523"/>
      <c r="I46" s="523"/>
      <c r="J46" s="524"/>
    </row>
    <row r="47" spans="1:27" hidden="1" x14ac:dyDescent="0.25">
      <c r="A47" s="44"/>
      <c r="B47" s="64"/>
      <c r="C47" s="63"/>
      <c r="D47" s="63"/>
      <c r="E47" s="63"/>
      <c r="F47" s="63"/>
      <c r="G47" s="63"/>
      <c r="H47" s="63"/>
      <c r="I47" s="63"/>
      <c r="J47" s="62"/>
      <c r="Z47" s="60" t="s">
        <v>211</v>
      </c>
      <c r="AA47" s="56" t="s">
        <v>210</v>
      </c>
    </row>
    <row r="48" spans="1:27" s="13" customFormat="1" ht="30" customHeight="1" x14ac:dyDescent="0.25">
      <c r="A48" s="44" t="s">
        <v>144</v>
      </c>
      <c r="B48" s="541" t="s">
        <v>49</v>
      </c>
      <c r="C48" s="542"/>
      <c r="D48" s="542"/>
      <c r="E48" s="542"/>
      <c r="F48" s="542"/>
      <c r="G48" s="542"/>
      <c r="H48" s="542"/>
      <c r="I48" s="542"/>
      <c r="J48" s="543"/>
      <c r="Z48" s="60" t="s">
        <v>10</v>
      </c>
      <c r="AA48" s="56" t="s">
        <v>209</v>
      </c>
    </row>
    <row r="49" spans="1:34" ht="21" customHeight="1" x14ac:dyDescent="0.25">
      <c r="A49" s="61" t="s">
        <v>145</v>
      </c>
      <c r="B49" s="537" t="s">
        <v>50</v>
      </c>
      <c r="C49" s="538"/>
      <c r="D49" s="539" t="str">
        <f>+B49</f>
        <v>CD-Project Development</v>
      </c>
      <c r="E49" s="539"/>
      <c r="F49" s="539"/>
      <c r="G49" s="539"/>
      <c r="H49" s="539"/>
      <c r="I49" s="539"/>
      <c r="J49" s="540"/>
      <c r="Z49" s="60" t="s">
        <v>208</v>
      </c>
      <c r="AA49" s="56" t="s">
        <v>207</v>
      </c>
      <c r="AB49" s="56"/>
      <c r="AC49" s="56"/>
      <c r="AD49" s="56"/>
      <c r="AE49" s="56"/>
      <c r="AF49" s="56"/>
      <c r="AG49" s="56"/>
      <c r="AH49" s="56"/>
    </row>
    <row r="50" spans="1:34" ht="21" customHeight="1" x14ac:dyDescent="0.25">
      <c r="A50" s="61" t="s">
        <v>147</v>
      </c>
      <c r="B50" s="537" t="s">
        <v>53</v>
      </c>
      <c r="C50" s="538"/>
      <c r="D50" s="539" t="str">
        <f>+B50</f>
        <v>CD-Construction Start</v>
      </c>
      <c r="E50" s="539"/>
      <c r="F50" s="539"/>
      <c r="G50" s="539"/>
      <c r="H50" s="539"/>
      <c r="I50" s="539"/>
      <c r="J50" s="540"/>
      <c r="Z50" s="60" t="s">
        <v>206</v>
      </c>
      <c r="AA50" s="56" t="s">
        <v>205</v>
      </c>
      <c r="AB50" s="56"/>
      <c r="AC50" s="56"/>
      <c r="AD50" s="56"/>
      <c r="AE50" s="56"/>
      <c r="AF50" s="56"/>
      <c r="AG50" s="56"/>
      <c r="AH50" s="56"/>
    </row>
    <row r="51" spans="1:34" ht="21" customHeight="1" x14ac:dyDescent="0.25">
      <c r="A51" s="61" t="s">
        <v>148</v>
      </c>
      <c r="B51" s="537" t="s">
        <v>52</v>
      </c>
      <c r="C51" s="538"/>
      <c r="D51" s="539" t="str">
        <f>+B51</f>
        <v>CD-Right-of-Way Acquisition</v>
      </c>
      <c r="E51" s="539"/>
      <c r="F51" s="539"/>
      <c r="G51" s="539"/>
      <c r="H51" s="539"/>
      <c r="I51" s="539"/>
      <c r="J51" s="540"/>
      <c r="Z51" s="60" t="s">
        <v>203</v>
      </c>
      <c r="AA51" s="9" t="s">
        <v>202</v>
      </c>
      <c r="AB51" s="56"/>
      <c r="AC51" s="56"/>
      <c r="AD51" s="56"/>
      <c r="AE51" s="56"/>
      <c r="AF51" s="56"/>
      <c r="AG51" s="56"/>
      <c r="AH51" s="56"/>
    </row>
    <row r="52" spans="1:34" ht="21" hidden="1" customHeight="1" x14ac:dyDescent="0.25">
      <c r="B52" s="55"/>
      <c r="C52" s="43"/>
      <c r="D52" s="43"/>
      <c r="E52" s="43"/>
      <c r="F52" s="43"/>
      <c r="G52" s="43"/>
      <c r="H52" s="43"/>
      <c r="I52" s="43"/>
      <c r="J52" s="42"/>
      <c r="Z52" s="60" t="s">
        <v>201</v>
      </c>
      <c r="AA52" s="56" t="s">
        <v>52</v>
      </c>
    </row>
    <row r="53" spans="1:34" ht="26.25" hidden="1" customHeight="1" x14ac:dyDescent="0.25">
      <c r="A53" s="47"/>
      <c r="B53" s="48" t="s">
        <v>54</v>
      </c>
      <c r="C53" s="19"/>
      <c r="D53" s="19"/>
      <c r="E53" s="19"/>
      <c r="F53" s="19"/>
      <c r="G53" s="19"/>
      <c r="H53" s="19"/>
      <c r="I53" s="19"/>
      <c r="J53" s="18"/>
      <c r="K53" s="47"/>
      <c r="L53" s="47"/>
      <c r="M53" s="47"/>
      <c r="N53" s="47"/>
      <c r="O53" s="47"/>
      <c r="P53" s="47"/>
      <c r="Q53" s="47"/>
      <c r="R53" s="47"/>
      <c r="S53" s="47"/>
      <c r="T53" s="47"/>
      <c r="U53" s="47"/>
      <c r="V53" s="47"/>
      <c r="AA53" s="56" t="s">
        <v>53</v>
      </c>
    </row>
    <row r="54" spans="1:34" ht="5.25" hidden="1" customHeight="1" x14ac:dyDescent="0.25">
      <c r="A54" s="47"/>
      <c r="B54" s="20"/>
      <c r="C54" s="19"/>
      <c r="D54" s="19"/>
      <c r="E54" s="19"/>
      <c r="F54" s="19"/>
      <c r="G54" s="19"/>
      <c r="H54" s="19"/>
      <c r="I54" s="19"/>
      <c r="J54" s="18"/>
      <c r="K54" s="47"/>
      <c r="L54" s="47"/>
      <c r="M54" s="47"/>
      <c r="N54" s="47"/>
      <c r="O54" s="47"/>
      <c r="P54" s="47"/>
      <c r="Q54" s="47"/>
      <c r="R54" s="47"/>
      <c r="S54" s="47"/>
      <c r="T54" s="47"/>
      <c r="U54" s="47"/>
      <c r="V54" s="47"/>
      <c r="AA54" s="56" t="s">
        <v>50</v>
      </c>
    </row>
    <row r="55" spans="1:34" hidden="1" x14ac:dyDescent="0.25">
      <c r="A55" s="54"/>
      <c r="B55" s="20"/>
      <c r="C55" s="19"/>
      <c r="D55" s="19"/>
      <c r="E55" s="19"/>
      <c r="F55" s="19"/>
      <c r="G55" s="19"/>
      <c r="H55" s="19"/>
      <c r="I55" s="19"/>
      <c r="J55" s="18"/>
      <c r="AA55" s="56" t="s">
        <v>175</v>
      </c>
    </row>
    <row r="56" spans="1:34" hidden="1" outlineLevel="1" x14ac:dyDescent="0.25">
      <c r="A56" s="54"/>
      <c r="B56" s="53" t="s">
        <v>55</v>
      </c>
      <c r="C56" s="19"/>
      <c r="D56" s="19"/>
      <c r="E56" s="19"/>
      <c r="F56" s="19"/>
      <c r="G56" s="19"/>
      <c r="H56" s="19"/>
      <c r="I56" s="19"/>
      <c r="J56" s="18"/>
      <c r="AA56" s="56" t="s">
        <v>200</v>
      </c>
    </row>
    <row r="57" spans="1:34" hidden="1" outlineLevel="1" x14ac:dyDescent="0.25">
      <c r="A57" s="54"/>
      <c r="B57" s="48"/>
      <c r="C57" s="19"/>
      <c r="D57" s="19"/>
      <c r="E57" s="19"/>
      <c r="F57" s="19"/>
      <c r="G57" s="19"/>
      <c r="H57" s="19"/>
      <c r="I57" s="19"/>
      <c r="J57" s="18"/>
      <c r="AA57" s="56" t="s">
        <v>199</v>
      </c>
    </row>
    <row r="58" spans="1:34" outlineLevel="1" x14ac:dyDescent="0.25">
      <c r="A58" s="54"/>
      <c r="B58" s="59"/>
      <c r="C58" s="58"/>
      <c r="D58" s="58"/>
      <c r="E58" s="58"/>
      <c r="F58" s="58"/>
      <c r="G58" s="58"/>
      <c r="H58" s="58"/>
      <c r="I58" s="58"/>
      <c r="J58" s="57"/>
      <c r="AA58" s="56"/>
    </row>
    <row r="59" spans="1:34" outlineLevel="1" x14ac:dyDescent="0.25">
      <c r="A59" s="44" t="s">
        <v>149</v>
      </c>
      <c r="B59" s="541" t="s">
        <v>56</v>
      </c>
      <c r="C59" s="542"/>
      <c r="D59" s="542"/>
      <c r="E59" s="542"/>
      <c r="F59" s="542"/>
      <c r="G59" s="542"/>
      <c r="H59" s="542"/>
      <c r="I59" s="542"/>
      <c r="J59" s="543"/>
      <c r="AA59" s="56" t="s">
        <v>198</v>
      </c>
    </row>
    <row r="60" spans="1:34" ht="28.5" customHeight="1" outlineLevel="1" x14ac:dyDescent="0.25">
      <c r="B60" s="544" t="s">
        <v>197</v>
      </c>
      <c r="C60" s="545"/>
      <c r="D60" s="545"/>
      <c r="E60" s="545"/>
      <c r="F60" s="545"/>
      <c r="G60" s="545"/>
      <c r="H60" s="545"/>
      <c r="I60" s="545"/>
      <c r="J60" s="546"/>
      <c r="AA60" s="56" t="s">
        <v>196</v>
      </c>
    </row>
    <row r="61" spans="1:34" hidden="1" x14ac:dyDescent="0.25">
      <c r="B61" s="55"/>
      <c r="C61" s="43"/>
      <c r="D61" s="43"/>
      <c r="E61" s="43"/>
      <c r="F61" s="43"/>
      <c r="G61" s="43"/>
      <c r="H61" s="43"/>
      <c r="I61" s="43"/>
      <c r="J61" s="42"/>
      <c r="AA61" s="9" t="s">
        <v>195</v>
      </c>
    </row>
    <row r="62" spans="1:34" hidden="1" outlineLevel="1" x14ac:dyDescent="0.25">
      <c r="A62" s="54"/>
      <c r="B62" s="53" t="s">
        <v>58</v>
      </c>
      <c r="C62" s="19"/>
      <c r="D62" s="19"/>
      <c r="E62" s="19"/>
      <c r="F62" s="19"/>
      <c r="G62" s="19"/>
      <c r="H62" s="19"/>
      <c r="I62" s="19"/>
      <c r="J62" s="18"/>
      <c r="AA62" s="56" t="s">
        <v>194</v>
      </c>
    </row>
    <row r="63" spans="1:34" hidden="1" outlineLevel="1" x14ac:dyDescent="0.25">
      <c r="A63" s="54"/>
      <c r="B63" s="48"/>
      <c r="C63" s="19"/>
      <c r="D63" s="19"/>
      <c r="E63" s="19"/>
      <c r="F63" s="19"/>
      <c r="G63" s="19"/>
      <c r="H63" s="19"/>
      <c r="I63" s="19"/>
      <c r="J63" s="18"/>
      <c r="AA63" s="56" t="s">
        <v>193</v>
      </c>
    </row>
    <row r="64" spans="1:34" hidden="1" outlineLevel="1" x14ac:dyDescent="0.25">
      <c r="A64" s="44" t="s">
        <v>151</v>
      </c>
      <c r="B64" s="519" t="s">
        <v>59</v>
      </c>
      <c r="C64" s="520"/>
      <c r="D64" s="520"/>
      <c r="E64" s="520"/>
      <c r="F64" s="520"/>
      <c r="G64" s="520"/>
      <c r="H64" s="520"/>
      <c r="I64" s="520"/>
      <c r="J64" s="521"/>
      <c r="AA64" s="56" t="s">
        <v>192</v>
      </c>
    </row>
    <row r="65" spans="1:27" ht="27" hidden="1" customHeight="1" outlineLevel="1" x14ac:dyDescent="0.25">
      <c r="A65" s="44"/>
      <c r="B65" s="522" t="s">
        <v>43</v>
      </c>
      <c r="C65" s="523"/>
      <c r="D65" s="523"/>
      <c r="E65" s="523"/>
      <c r="F65" s="523"/>
      <c r="G65" s="523"/>
      <c r="H65" s="523"/>
      <c r="I65" s="523"/>
      <c r="J65" s="524"/>
      <c r="AA65" s="9" t="s">
        <v>191</v>
      </c>
    </row>
    <row r="66" spans="1:27" hidden="1" outlineLevel="1" x14ac:dyDescent="0.25">
      <c r="A66" s="44"/>
      <c r="B66" s="48"/>
      <c r="C66" s="19"/>
      <c r="D66" s="19"/>
      <c r="E66" s="19"/>
      <c r="F66" s="19"/>
      <c r="G66" s="19"/>
      <c r="H66" s="19"/>
      <c r="I66" s="19"/>
      <c r="J66" s="18"/>
      <c r="AA66" s="56" t="s">
        <v>190</v>
      </c>
    </row>
    <row r="67" spans="1:27" s="13" customFormat="1" ht="14.45" hidden="1" customHeight="1" outlineLevel="1" x14ac:dyDescent="0.25">
      <c r="A67" s="44" t="s">
        <v>152</v>
      </c>
      <c r="B67" s="519" t="s">
        <v>60</v>
      </c>
      <c r="C67" s="520"/>
      <c r="D67" s="520"/>
      <c r="E67" s="520"/>
      <c r="F67" s="520"/>
      <c r="G67" s="520"/>
      <c r="H67" s="520"/>
      <c r="I67" s="520"/>
      <c r="J67" s="521"/>
      <c r="AA67" s="56" t="s">
        <v>189</v>
      </c>
    </row>
    <row r="68" spans="1:27" ht="23.45" hidden="1" customHeight="1" outlineLevel="1" x14ac:dyDescent="0.25">
      <c r="A68" s="44"/>
      <c r="B68" s="51"/>
      <c r="C68" s="547" t="s">
        <v>61</v>
      </c>
      <c r="D68" s="547"/>
      <c r="E68" s="547"/>
      <c r="F68" s="548" t="s">
        <v>43</v>
      </c>
      <c r="G68" s="548"/>
      <c r="H68" s="548"/>
      <c r="I68" s="548"/>
      <c r="J68" s="549"/>
    </row>
    <row r="69" spans="1:27" ht="23.45" hidden="1" customHeight="1" outlineLevel="1" x14ac:dyDescent="0.25">
      <c r="A69" s="44"/>
      <c r="B69" s="51"/>
      <c r="C69" s="547" t="s">
        <v>62</v>
      </c>
      <c r="D69" s="547"/>
      <c r="E69" s="547"/>
      <c r="F69" s="548" t="s">
        <v>43</v>
      </c>
      <c r="G69" s="548"/>
      <c r="H69" s="548"/>
      <c r="I69" s="548"/>
      <c r="J69" s="549"/>
    </row>
    <row r="70" spans="1:27" ht="23.45" hidden="1" customHeight="1" outlineLevel="1" x14ac:dyDescent="0.25">
      <c r="A70" s="44"/>
      <c r="B70" s="51"/>
      <c r="C70" s="547" t="s">
        <v>63</v>
      </c>
      <c r="D70" s="547"/>
      <c r="E70" s="547"/>
      <c r="F70" s="548" t="s">
        <v>43</v>
      </c>
      <c r="G70" s="548"/>
      <c r="H70" s="548"/>
      <c r="I70" s="548"/>
      <c r="J70" s="549"/>
    </row>
    <row r="71" spans="1:27" ht="23.45" hidden="1" customHeight="1" outlineLevel="1" x14ac:dyDescent="0.25">
      <c r="A71" s="44"/>
      <c r="B71" s="51"/>
      <c r="C71" s="547" t="s">
        <v>64</v>
      </c>
      <c r="D71" s="547"/>
      <c r="E71" s="547"/>
      <c r="F71" s="548" t="s">
        <v>43</v>
      </c>
      <c r="G71" s="548"/>
      <c r="H71" s="548"/>
      <c r="I71" s="548"/>
      <c r="J71" s="549"/>
    </row>
    <row r="72" spans="1:27" ht="23.45" hidden="1" customHeight="1" outlineLevel="1" x14ac:dyDescent="0.25">
      <c r="A72" s="44"/>
      <c r="B72" s="51"/>
      <c r="C72" s="547" t="s">
        <v>65</v>
      </c>
      <c r="D72" s="547"/>
      <c r="E72" s="547"/>
      <c r="F72" s="548" t="s">
        <v>43</v>
      </c>
      <c r="G72" s="548"/>
      <c r="H72" s="548"/>
      <c r="I72" s="548"/>
      <c r="J72" s="549"/>
    </row>
    <row r="73" spans="1:27" ht="23.45" hidden="1" customHeight="1" outlineLevel="1" x14ac:dyDescent="0.25">
      <c r="A73" s="44"/>
      <c r="B73" s="51"/>
      <c r="C73" s="547" t="s">
        <v>66</v>
      </c>
      <c r="D73" s="547"/>
      <c r="E73" s="547"/>
      <c r="F73" s="548" t="s">
        <v>43</v>
      </c>
      <c r="G73" s="548"/>
      <c r="H73" s="548"/>
      <c r="I73" s="548"/>
      <c r="J73" s="549"/>
    </row>
    <row r="74" spans="1:27" ht="23.45" hidden="1" customHeight="1" outlineLevel="1" x14ac:dyDescent="0.25">
      <c r="A74" s="44"/>
      <c r="B74" s="51"/>
      <c r="C74" s="547" t="s">
        <v>67</v>
      </c>
      <c r="D74" s="547"/>
      <c r="E74" s="547"/>
      <c r="F74" s="548" t="s">
        <v>43</v>
      </c>
      <c r="G74" s="548"/>
      <c r="H74" s="548"/>
      <c r="I74" s="548"/>
      <c r="J74" s="549"/>
    </row>
    <row r="75" spans="1:27" hidden="1" outlineLevel="1" x14ac:dyDescent="0.25">
      <c r="A75" s="44"/>
      <c r="B75" s="20"/>
      <c r="C75" s="19"/>
      <c r="D75" s="19"/>
      <c r="E75" s="19"/>
      <c r="F75" s="19"/>
      <c r="G75" s="19"/>
      <c r="H75" s="19"/>
      <c r="I75" s="19"/>
      <c r="J75" s="18"/>
    </row>
    <row r="76" spans="1:27" s="13" customFormat="1" hidden="1" outlineLevel="1" x14ac:dyDescent="0.25">
      <c r="A76" s="44" t="s">
        <v>153</v>
      </c>
      <c r="B76" s="550" t="s">
        <v>68</v>
      </c>
      <c r="C76" s="551"/>
      <c r="D76" s="551"/>
      <c r="E76" s="551"/>
      <c r="F76" s="551"/>
      <c r="G76" s="551"/>
      <c r="H76" s="551"/>
      <c r="I76" s="551"/>
      <c r="J76" s="552"/>
    </row>
    <row r="77" spans="1:27" ht="26.25" hidden="1" customHeight="1" outlineLevel="1" x14ac:dyDescent="0.25">
      <c r="A77" s="44"/>
      <c r="B77" s="522" t="s">
        <v>43</v>
      </c>
      <c r="C77" s="523"/>
      <c r="D77" s="523"/>
      <c r="E77" s="523"/>
      <c r="F77" s="523"/>
      <c r="G77" s="523"/>
      <c r="H77" s="523"/>
      <c r="I77" s="523"/>
      <c r="J77" s="524"/>
    </row>
    <row r="78" spans="1:27" hidden="1" x14ac:dyDescent="0.25">
      <c r="A78" s="54"/>
      <c r="B78" s="55"/>
      <c r="C78" s="19"/>
      <c r="D78" s="19"/>
      <c r="E78" s="19"/>
      <c r="F78" s="19"/>
      <c r="G78" s="19"/>
      <c r="H78" s="19"/>
      <c r="I78" s="19"/>
      <c r="J78" s="18"/>
    </row>
    <row r="79" spans="1:27" hidden="1" outlineLevel="1" x14ac:dyDescent="0.25">
      <c r="A79" s="54"/>
      <c r="B79" s="53" t="s">
        <v>69</v>
      </c>
      <c r="C79" s="19"/>
      <c r="D79" s="19"/>
      <c r="E79" s="19"/>
      <c r="F79" s="19"/>
      <c r="G79" s="19"/>
      <c r="H79" s="19"/>
      <c r="I79" s="19"/>
      <c r="J79" s="18"/>
    </row>
    <row r="80" spans="1:27" s="13" customFormat="1" ht="38.450000000000003" hidden="1" customHeight="1" outlineLevel="1" x14ac:dyDescent="0.25">
      <c r="A80" s="44" t="s">
        <v>155</v>
      </c>
      <c r="B80" s="519" t="s">
        <v>70</v>
      </c>
      <c r="C80" s="520"/>
      <c r="D80" s="520"/>
      <c r="E80" s="520"/>
      <c r="F80" s="520"/>
      <c r="G80" s="520"/>
      <c r="H80" s="520"/>
      <c r="I80" s="520"/>
      <c r="J80" s="521"/>
    </row>
    <row r="81" spans="1:22" ht="27.75" hidden="1" customHeight="1" outlineLevel="1" x14ac:dyDescent="0.25">
      <c r="A81" s="52"/>
      <c r="B81" s="522" t="s">
        <v>43</v>
      </c>
      <c r="C81" s="523"/>
      <c r="D81" s="523"/>
      <c r="E81" s="523"/>
      <c r="F81" s="523"/>
      <c r="G81" s="523"/>
      <c r="H81" s="523"/>
      <c r="I81" s="523"/>
      <c r="J81" s="524"/>
    </row>
    <row r="82" spans="1:22" hidden="1" x14ac:dyDescent="0.25">
      <c r="A82" s="52"/>
      <c r="B82" s="51"/>
      <c r="C82" s="50"/>
      <c r="D82" s="50"/>
      <c r="E82" s="50"/>
      <c r="F82" s="50"/>
      <c r="G82" s="50"/>
      <c r="H82" s="50"/>
      <c r="I82" s="50"/>
      <c r="J82" s="49"/>
    </row>
    <row r="83" spans="1:22" ht="5.25" hidden="1" customHeight="1" x14ac:dyDescent="0.25">
      <c r="A83" s="47"/>
      <c r="B83" s="20"/>
      <c r="C83" s="19"/>
      <c r="D83" s="19"/>
      <c r="E83" s="19"/>
      <c r="F83" s="19"/>
      <c r="G83" s="19"/>
      <c r="H83" s="19"/>
      <c r="I83" s="19"/>
      <c r="J83" s="18"/>
      <c r="K83" s="47"/>
      <c r="L83" s="47"/>
      <c r="M83" s="47"/>
      <c r="N83" s="47"/>
      <c r="O83" s="47"/>
      <c r="P83" s="47"/>
      <c r="Q83" s="47"/>
      <c r="R83" s="47"/>
      <c r="S83" s="47"/>
      <c r="T83" s="47"/>
      <c r="U83" s="47"/>
      <c r="V83" s="47"/>
    </row>
    <row r="84" spans="1:22" s="12" customFormat="1" hidden="1" x14ac:dyDescent="0.25">
      <c r="B84" s="51"/>
      <c r="C84" s="50"/>
      <c r="D84" s="50"/>
      <c r="E84" s="50"/>
      <c r="F84" s="50"/>
      <c r="G84" s="50"/>
      <c r="H84" s="50"/>
      <c r="I84" s="50"/>
      <c r="J84" s="49"/>
    </row>
    <row r="85" spans="1:22" s="13" customFormat="1" hidden="1" x14ac:dyDescent="0.25">
      <c r="A85" s="17" t="s">
        <v>156</v>
      </c>
      <c r="B85" s="519" t="s">
        <v>71</v>
      </c>
      <c r="C85" s="520"/>
      <c r="D85" s="520"/>
      <c r="E85" s="520"/>
      <c r="F85" s="520"/>
      <c r="G85" s="520"/>
      <c r="H85" s="520"/>
      <c r="I85" s="520"/>
      <c r="J85" s="521"/>
    </row>
    <row r="86" spans="1:22" ht="30" hidden="1" customHeight="1" x14ac:dyDescent="0.25">
      <c r="A86" s="12"/>
      <c r="B86" s="522" t="s">
        <v>43</v>
      </c>
      <c r="C86" s="523"/>
      <c r="D86" s="523"/>
      <c r="E86" s="523"/>
      <c r="F86" s="523"/>
      <c r="G86" s="523"/>
      <c r="H86" s="523"/>
      <c r="I86" s="523"/>
      <c r="J86" s="524"/>
    </row>
    <row r="87" spans="1:22" hidden="1" x14ac:dyDescent="0.25">
      <c r="A87" s="12"/>
      <c r="B87" s="20"/>
      <c r="C87" s="19"/>
      <c r="D87" s="19"/>
      <c r="E87" s="19"/>
      <c r="F87" s="19"/>
      <c r="G87" s="19"/>
      <c r="H87" s="19"/>
      <c r="I87" s="19"/>
      <c r="J87" s="18"/>
    </row>
    <row r="88" spans="1:22" x14ac:dyDescent="0.25">
      <c r="A88" s="47"/>
      <c r="B88" s="48" t="s">
        <v>72</v>
      </c>
      <c r="C88" s="19"/>
      <c r="D88" s="19"/>
      <c r="E88" s="19"/>
      <c r="F88" s="19"/>
      <c r="G88" s="19"/>
      <c r="H88" s="19"/>
      <c r="I88" s="19"/>
      <c r="J88" s="18"/>
      <c r="K88" s="47"/>
      <c r="L88" s="47"/>
      <c r="M88" s="47"/>
      <c r="N88" s="47"/>
      <c r="O88" s="47"/>
      <c r="P88" s="47"/>
      <c r="Q88" s="47"/>
      <c r="R88" s="47"/>
      <c r="S88" s="47"/>
      <c r="T88" s="47"/>
      <c r="U88" s="47"/>
      <c r="V88" s="47"/>
    </row>
    <row r="89" spans="1:22" ht="5.25" customHeight="1" x14ac:dyDescent="0.25">
      <c r="A89" s="47"/>
      <c r="B89" s="20"/>
      <c r="C89" s="19"/>
      <c r="D89" s="19"/>
      <c r="E89" s="19"/>
      <c r="F89" s="19"/>
      <c r="G89" s="19"/>
      <c r="H89" s="19"/>
      <c r="I89" s="19"/>
      <c r="J89" s="18"/>
      <c r="K89" s="47"/>
      <c r="L89" s="47"/>
      <c r="M89" s="47"/>
      <c r="N89" s="47"/>
      <c r="O89" s="47"/>
      <c r="P89" s="47"/>
      <c r="Q89" s="47"/>
      <c r="R89" s="47"/>
      <c r="S89" s="47"/>
      <c r="T89" s="47"/>
      <c r="U89" s="47"/>
      <c r="V89" s="47"/>
    </row>
    <row r="90" spans="1:22" s="13" customFormat="1" x14ac:dyDescent="0.25">
      <c r="A90" s="17" t="s">
        <v>157</v>
      </c>
      <c r="B90" s="519" t="s">
        <v>73</v>
      </c>
      <c r="C90" s="520"/>
      <c r="D90" s="520"/>
      <c r="E90" s="520"/>
      <c r="F90" s="520"/>
      <c r="G90" s="520"/>
      <c r="H90" s="520"/>
      <c r="I90" s="520"/>
      <c r="J90" s="521"/>
    </row>
    <row r="91" spans="1:22" ht="27.75" hidden="1" customHeight="1" x14ac:dyDescent="0.25">
      <c r="A91" s="11"/>
      <c r="B91" s="516" t="s">
        <v>74</v>
      </c>
      <c r="C91" s="517"/>
      <c r="D91" s="517"/>
      <c r="E91" s="517"/>
      <c r="F91" s="517"/>
      <c r="G91" s="517"/>
      <c r="H91" s="517"/>
      <c r="I91" s="517"/>
      <c r="J91" s="518"/>
    </row>
    <row r="92" spans="1:22" hidden="1" x14ac:dyDescent="0.25">
      <c r="A92" s="11"/>
      <c r="B92" s="27" t="s">
        <v>75</v>
      </c>
      <c r="C92" s="26"/>
      <c r="D92" s="26"/>
      <c r="E92" s="26"/>
      <c r="F92" s="26"/>
      <c r="G92" s="26"/>
      <c r="H92" s="26"/>
      <c r="I92" s="26"/>
      <c r="J92" s="25"/>
    </row>
    <row r="93" spans="1:22" x14ac:dyDescent="0.25">
      <c r="A93" s="11"/>
      <c r="B93" s="525" t="s">
        <v>188</v>
      </c>
      <c r="C93" s="526"/>
      <c r="D93" s="185" t="str">
        <f t="shared" ref="D93:I93" si="0">D$113</f>
        <v>FY19</v>
      </c>
      <c r="E93" s="222" t="str">
        <f t="shared" si="0"/>
        <v>FY20</v>
      </c>
      <c r="F93" s="222" t="str">
        <f t="shared" si="0"/>
        <v>FY21</v>
      </c>
      <c r="G93" s="222" t="str">
        <f t="shared" si="0"/>
        <v>FY22</v>
      </c>
      <c r="H93" s="222" t="str">
        <f t="shared" si="0"/>
        <v>FY23</v>
      </c>
      <c r="I93" s="222" t="str">
        <f t="shared" si="0"/>
        <v>FY24</v>
      </c>
      <c r="J93" s="40" t="s">
        <v>77</v>
      </c>
    </row>
    <row r="94" spans="1:22" ht="15" customHeight="1" x14ac:dyDescent="0.25">
      <c r="A94" s="11"/>
      <c r="B94" s="527" t="s">
        <v>262</v>
      </c>
      <c r="C94" s="528"/>
      <c r="D94" s="23">
        <f t="shared" ref="D94:I94" si="1">(D129+D141)-SUM(D103)</f>
        <v>117500</v>
      </c>
      <c r="E94" s="23">
        <f t="shared" si="1"/>
        <v>197250</v>
      </c>
      <c r="F94" s="23">
        <f t="shared" si="1"/>
        <v>258750</v>
      </c>
      <c r="G94" s="23">
        <f t="shared" si="1"/>
        <v>0</v>
      </c>
      <c r="H94" s="23">
        <f t="shared" si="1"/>
        <v>0</v>
      </c>
      <c r="I94" s="23">
        <f t="shared" si="1"/>
        <v>0</v>
      </c>
      <c r="J94" s="179">
        <f>SUM(D94:I94)</f>
        <v>573500</v>
      </c>
    </row>
    <row r="95" spans="1:22" ht="15" hidden="1" customHeight="1" outlineLevel="1" x14ac:dyDescent="0.25">
      <c r="A95" s="11"/>
      <c r="B95" s="529" t="s">
        <v>79</v>
      </c>
      <c r="C95" s="530"/>
      <c r="D95" s="46">
        <v>0</v>
      </c>
      <c r="E95" s="46">
        <v>0</v>
      </c>
      <c r="F95" s="46">
        <v>0</v>
      </c>
      <c r="G95" s="46">
        <v>0</v>
      </c>
      <c r="H95" s="46">
        <v>0</v>
      </c>
      <c r="I95" s="46">
        <v>0</v>
      </c>
      <c r="J95" s="179">
        <f>SUM(D95:I95)</f>
        <v>0</v>
      </c>
    </row>
    <row r="96" spans="1:22" ht="15" hidden="1" customHeight="1" outlineLevel="1" x14ac:dyDescent="0.25">
      <c r="A96" s="11"/>
      <c r="B96" s="529" t="s">
        <v>80</v>
      </c>
      <c r="C96" s="530"/>
      <c r="D96" s="46">
        <v>0</v>
      </c>
      <c r="E96" s="46">
        <v>0</v>
      </c>
      <c r="F96" s="46">
        <v>0</v>
      </c>
      <c r="G96" s="46">
        <v>0</v>
      </c>
      <c r="H96" s="46">
        <v>0</v>
      </c>
      <c r="I96" s="46">
        <v>0</v>
      </c>
      <c r="J96" s="179">
        <f>SUM(D96:I96)</f>
        <v>0</v>
      </c>
    </row>
    <row r="97" spans="1:24" ht="15" hidden="1" customHeight="1" outlineLevel="1" x14ac:dyDescent="0.25">
      <c r="A97" s="11"/>
      <c r="B97" s="529" t="s">
        <v>81</v>
      </c>
      <c r="C97" s="530"/>
      <c r="D97" s="46">
        <v>0</v>
      </c>
      <c r="E97" s="46">
        <v>0</v>
      </c>
      <c r="F97" s="46">
        <v>0</v>
      </c>
      <c r="G97" s="46">
        <v>0</v>
      </c>
      <c r="H97" s="46">
        <v>0</v>
      </c>
      <c r="I97" s="46">
        <v>0</v>
      </c>
      <c r="J97" s="179">
        <f>SUM(D97:I97)</f>
        <v>0</v>
      </c>
    </row>
    <row r="98" spans="1:24" ht="15" hidden="1" customHeight="1" outlineLevel="1" x14ac:dyDescent="0.25">
      <c r="A98" s="11"/>
      <c r="B98" s="529" t="s">
        <v>82</v>
      </c>
      <c r="C98" s="530"/>
      <c r="D98" s="46">
        <v>0</v>
      </c>
      <c r="E98" s="46">
        <v>0</v>
      </c>
      <c r="F98" s="46">
        <v>0</v>
      </c>
      <c r="G98" s="46">
        <v>0</v>
      </c>
      <c r="H98" s="46">
        <v>0</v>
      </c>
      <c r="I98" s="46">
        <v>0</v>
      </c>
      <c r="J98" s="179">
        <f>SUM(D98:I98)</f>
        <v>0</v>
      </c>
    </row>
    <row r="99" spans="1:24" ht="15" customHeight="1" collapsed="1" x14ac:dyDescent="0.25">
      <c r="A99" s="11"/>
      <c r="B99" s="525" t="s">
        <v>187</v>
      </c>
      <c r="C99" s="526"/>
      <c r="D99" s="157"/>
      <c r="E99" s="157"/>
      <c r="F99" s="157"/>
      <c r="G99" s="157"/>
      <c r="H99" s="157"/>
      <c r="I99" s="157"/>
      <c r="J99" s="180"/>
    </row>
    <row r="100" spans="1:24" x14ac:dyDescent="0.25">
      <c r="A100" s="11"/>
      <c r="B100" s="527" t="s">
        <v>84</v>
      </c>
      <c r="C100" s="528"/>
      <c r="D100" s="157"/>
      <c r="E100" s="157"/>
      <c r="F100" s="157"/>
      <c r="G100" s="157"/>
      <c r="H100" s="157"/>
      <c r="I100" s="157"/>
      <c r="J100" s="181">
        <f>SUM(D100:I100)</f>
        <v>0</v>
      </c>
    </row>
    <row r="101" spans="1:24" x14ac:dyDescent="0.25">
      <c r="A101" s="11"/>
      <c r="B101" s="527" t="s">
        <v>85</v>
      </c>
      <c r="C101" s="528"/>
      <c r="D101" s="157"/>
      <c r="E101" s="157"/>
      <c r="F101" s="157"/>
      <c r="G101" s="157"/>
      <c r="H101" s="157"/>
      <c r="I101" s="157"/>
      <c r="J101" s="181">
        <f>SUM(D101:I101)</f>
        <v>0</v>
      </c>
    </row>
    <row r="102" spans="1:24" x14ac:dyDescent="0.25">
      <c r="A102" s="11"/>
      <c r="B102" s="508" t="s">
        <v>86</v>
      </c>
      <c r="C102" s="509"/>
      <c r="D102" s="23">
        <v>400000</v>
      </c>
      <c r="E102" s="23">
        <v>1200000</v>
      </c>
      <c r="F102" s="23"/>
      <c r="G102" s="23"/>
      <c r="H102" s="23"/>
      <c r="I102" s="23"/>
      <c r="J102" s="179">
        <f>SUM(D102:I102)</f>
        <v>1600000</v>
      </c>
    </row>
    <row r="103" spans="1:24" x14ac:dyDescent="0.25">
      <c r="A103" s="11"/>
      <c r="B103" s="531" t="s">
        <v>87</v>
      </c>
      <c r="C103" s="532"/>
      <c r="D103" s="45">
        <f t="shared" ref="D103:I103" si="2">SUM(D100:D102)</f>
        <v>400000</v>
      </c>
      <c r="E103" s="45">
        <f t="shared" si="2"/>
        <v>1200000</v>
      </c>
      <c r="F103" s="45">
        <f t="shared" si="2"/>
        <v>0</v>
      </c>
      <c r="G103" s="45">
        <f t="shared" si="2"/>
        <v>0</v>
      </c>
      <c r="H103" s="45">
        <f t="shared" si="2"/>
        <v>0</v>
      </c>
      <c r="I103" s="45">
        <f t="shared" si="2"/>
        <v>0</v>
      </c>
      <c r="J103" s="182">
        <f>SUM(D103:I103)</f>
        <v>1600000</v>
      </c>
    </row>
    <row r="104" spans="1:24" s="13" customFormat="1" x14ac:dyDescent="0.25">
      <c r="A104" s="17"/>
      <c r="B104" s="533" t="s">
        <v>186</v>
      </c>
      <c r="C104" s="534"/>
      <c r="D104" s="22">
        <f t="shared" ref="D104:J104" si="3">SUM(D94:D98)+D103</f>
        <v>517500</v>
      </c>
      <c r="E104" s="22">
        <f t="shared" si="3"/>
        <v>1397250</v>
      </c>
      <c r="F104" s="22">
        <f t="shared" si="3"/>
        <v>258750</v>
      </c>
      <c r="G104" s="22">
        <f t="shared" si="3"/>
        <v>0</v>
      </c>
      <c r="H104" s="22">
        <f t="shared" si="3"/>
        <v>0</v>
      </c>
      <c r="I104" s="22">
        <f t="shared" si="3"/>
        <v>0</v>
      </c>
      <c r="J104" s="183">
        <f t="shared" si="3"/>
        <v>2173500</v>
      </c>
    </row>
    <row r="105" spans="1:24" x14ac:dyDescent="0.25">
      <c r="A105" s="11"/>
      <c r="B105" s="21"/>
      <c r="C105" s="19"/>
      <c r="D105" s="19"/>
      <c r="E105" s="19"/>
      <c r="F105" s="19"/>
      <c r="G105" s="19"/>
      <c r="H105" s="19"/>
      <c r="I105" s="19"/>
      <c r="J105" s="18"/>
    </row>
    <row r="106" spans="1:24" ht="23.25" hidden="1" customHeight="1" x14ac:dyDescent="0.25">
      <c r="A106" s="44" t="s">
        <v>164</v>
      </c>
      <c r="B106" s="494" t="s">
        <v>89</v>
      </c>
      <c r="C106" s="495"/>
      <c r="D106" s="495"/>
      <c r="E106" s="495"/>
      <c r="F106" s="495"/>
      <c r="G106" s="495"/>
      <c r="H106" s="495"/>
      <c r="I106" s="495"/>
      <c r="J106" s="496"/>
      <c r="W106" s="41" t="s">
        <v>185</v>
      </c>
      <c r="X106" s="41" t="b">
        <v>0</v>
      </c>
    </row>
    <row r="107" spans="1:24" ht="15" hidden="1" customHeight="1" x14ac:dyDescent="0.25">
      <c r="A107" s="11"/>
      <c r="B107" s="516" t="s">
        <v>90</v>
      </c>
      <c r="C107" s="517"/>
      <c r="D107" s="517"/>
      <c r="E107" s="517"/>
      <c r="F107" s="517"/>
      <c r="G107" s="517"/>
      <c r="H107" s="535" t="s">
        <v>43</v>
      </c>
      <c r="I107" s="536"/>
      <c r="J107" s="42"/>
      <c r="W107" s="41" t="s">
        <v>184</v>
      </c>
      <c r="X107" s="41" t="b">
        <v>1</v>
      </c>
    </row>
    <row r="108" spans="1:24" ht="15" hidden="1" customHeight="1" x14ac:dyDescent="0.25">
      <c r="A108" s="11"/>
      <c r="B108" s="516" t="s">
        <v>91</v>
      </c>
      <c r="C108" s="517"/>
      <c r="D108" s="517"/>
      <c r="E108" s="517"/>
      <c r="F108" s="517"/>
      <c r="G108" s="517"/>
      <c r="H108" s="43"/>
      <c r="I108" s="43"/>
      <c r="J108" s="42"/>
      <c r="W108" s="41"/>
      <c r="X108" s="41"/>
    </row>
    <row r="109" spans="1:24" hidden="1" x14ac:dyDescent="0.25">
      <c r="A109" s="11"/>
      <c r="B109" s="20"/>
      <c r="C109" s="19"/>
      <c r="D109" s="19"/>
      <c r="E109" s="19"/>
      <c r="F109" s="19"/>
      <c r="G109" s="19"/>
      <c r="H109" s="19"/>
      <c r="I109" s="19"/>
      <c r="J109" s="18"/>
    </row>
    <row r="110" spans="1:24" s="13" customFormat="1" ht="15" hidden="1" customHeight="1" outlineLevel="1" x14ac:dyDescent="0.25">
      <c r="A110" s="17" t="s">
        <v>164</v>
      </c>
      <c r="B110" s="494" t="s">
        <v>92</v>
      </c>
      <c r="C110" s="495"/>
      <c r="D110" s="495"/>
      <c r="E110" s="495"/>
      <c r="F110" s="495"/>
      <c r="G110" s="495"/>
      <c r="H110" s="495"/>
      <c r="I110" s="495"/>
      <c r="J110" s="496"/>
    </row>
    <row r="111" spans="1:24" ht="30.75" hidden="1" customHeight="1" outlineLevel="1" x14ac:dyDescent="0.25">
      <c r="A111" s="11"/>
      <c r="B111" s="516" t="s">
        <v>93</v>
      </c>
      <c r="C111" s="517"/>
      <c r="D111" s="517"/>
      <c r="E111" s="517"/>
      <c r="F111" s="517"/>
      <c r="G111" s="517"/>
      <c r="H111" s="517"/>
      <c r="I111" s="517"/>
      <c r="J111" s="518"/>
    </row>
    <row r="112" spans="1:24" hidden="1" outlineLevel="1" x14ac:dyDescent="0.25">
      <c r="A112" s="11"/>
      <c r="B112" s="27" t="s">
        <v>94</v>
      </c>
      <c r="C112" s="26"/>
      <c r="D112" s="26"/>
      <c r="E112" s="26"/>
      <c r="F112" s="26"/>
      <c r="G112" s="26"/>
      <c r="H112" s="26"/>
      <c r="I112" s="26"/>
      <c r="J112" s="25"/>
    </row>
    <row r="113" spans="1:10" hidden="1" outlineLevel="1" x14ac:dyDescent="0.25">
      <c r="A113" s="11"/>
      <c r="B113" s="514" t="s">
        <v>95</v>
      </c>
      <c r="C113" s="515"/>
      <c r="D113" s="222" t="s">
        <v>96</v>
      </c>
      <c r="E113" s="24" t="s">
        <v>97</v>
      </c>
      <c r="F113" s="24" t="s">
        <v>98</v>
      </c>
      <c r="G113" s="24" t="s">
        <v>99</v>
      </c>
      <c r="H113" s="24" t="s">
        <v>100</v>
      </c>
      <c r="I113" s="24" t="s">
        <v>101</v>
      </c>
      <c r="J113" s="40" t="s">
        <v>77</v>
      </c>
    </row>
    <row r="114" spans="1:10" ht="15.75" hidden="1" outlineLevel="1" thickBot="1" x14ac:dyDescent="0.3">
      <c r="A114" s="11"/>
      <c r="B114" s="506" t="s">
        <v>102</v>
      </c>
      <c r="C114" s="507"/>
      <c r="D114" s="39"/>
      <c r="E114" s="38">
        <v>2.5000000000000001E-2</v>
      </c>
      <c r="F114" s="38">
        <v>2.5000000000000001E-2</v>
      </c>
      <c r="G114" s="38">
        <f>$F114</f>
        <v>2.5000000000000001E-2</v>
      </c>
      <c r="H114" s="38">
        <f>$F114</f>
        <v>2.5000000000000001E-2</v>
      </c>
      <c r="I114" s="38">
        <f>$F114</f>
        <v>2.5000000000000001E-2</v>
      </c>
      <c r="J114" s="37"/>
    </row>
    <row r="115" spans="1:10" hidden="1" outlineLevel="1" x14ac:dyDescent="0.25">
      <c r="A115" s="11"/>
      <c r="B115" s="506" t="s">
        <v>103</v>
      </c>
      <c r="C115" s="507"/>
      <c r="D115" s="32"/>
      <c r="E115" s="32"/>
      <c r="F115" s="36">
        <f>E115*(1+$G$114)</f>
        <v>0</v>
      </c>
      <c r="G115" s="36">
        <f>F115*(1+$G$114)</f>
        <v>0</v>
      </c>
      <c r="H115" s="36">
        <f>G115*(1+$H$114)</f>
        <v>0</v>
      </c>
      <c r="I115" s="36">
        <f>H115*(1+$I$114)</f>
        <v>0</v>
      </c>
      <c r="J115" s="30">
        <f>SUM(D115:I115)</f>
        <v>0</v>
      </c>
    </row>
    <row r="116" spans="1:10" ht="15.95" hidden="1" customHeight="1" outlineLevel="1" x14ac:dyDescent="0.25">
      <c r="A116" s="11"/>
      <c r="B116" s="504" t="s">
        <v>104</v>
      </c>
      <c r="C116" s="505"/>
      <c r="D116" s="32"/>
      <c r="E116" s="32"/>
      <c r="F116" s="31">
        <f>E116*(1+$G$114)</f>
        <v>0</v>
      </c>
      <c r="G116" s="31">
        <f>F116*(1+$G$114)</f>
        <v>0</v>
      </c>
      <c r="H116" s="31">
        <f>G116*(1+$H$114)</f>
        <v>0</v>
      </c>
      <c r="I116" s="31">
        <f>H116*(1+$I$114)</f>
        <v>0</v>
      </c>
      <c r="J116" s="30">
        <f>SUM(D116:I116)</f>
        <v>0</v>
      </c>
    </row>
    <row r="117" spans="1:10" hidden="1" outlineLevel="1" x14ac:dyDescent="0.25">
      <c r="A117" s="11"/>
      <c r="B117" s="506" t="s">
        <v>105</v>
      </c>
      <c r="C117" s="507"/>
      <c r="D117" s="35"/>
      <c r="E117" s="35"/>
      <c r="F117" s="34"/>
      <c r="G117" s="34"/>
      <c r="H117" s="34"/>
      <c r="I117" s="34"/>
      <c r="J117" s="33"/>
    </row>
    <row r="118" spans="1:10" hidden="1" outlineLevel="1" x14ac:dyDescent="0.25">
      <c r="A118" s="11"/>
      <c r="B118" s="506" t="s">
        <v>106</v>
      </c>
      <c r="C118" s="507"/>
      <c r="D118" s="32"/>
      <c r="E118" s="32"/>
      <c r="F118" s="31">
        <f>E118</f>
        <v>0</v>
      </c>
      <c r="G118" s="31">
        <f>F118</f>
        <v>0</v>
      </c>
      <c r="H118" s="31">
        <f>G118</f>
        <v>0</v>
      </c>
      <c r="I118" s="31">
        <f>H118</f>
        <v>0</v>
      </c>
      <c r="J118" s="30"/>
    </row>
    <row r="119" spans="1:10" hidden="1" outlineLevel="1" x14ac:dyDescent="0.25">
      <c r="A119" s="11"/>
      <c r="B119" s="506" t="s">
        <v>107</v>
      </c>
      <c r="C119" s="507"/>
      <c r="D119" s="32"/>
      <c r="E119" s="32"/>
      <c r="F119" s="31">
        <f>ROUND(E119*(1+F114),0)</f>
        <v>0</v>
      </c>
      <c r="G119" s="31">
        <f>ROUND(F119*(1+G114),0)</f>
        <v>0</v>
      </c>
      <c r="H119" s="31">
        <f>ROUND(G119*(1+H114),0)</f>
        <v>0</v>
      </c>
      <c r="I119" s="31">
        <f>ROUND(H119*(1+I114),0)</f>
        <v>0</v>
      </c>
      <c r="J119" s="30"/>
    </row>
    <row r="120" spans="1:10" hidden="1" outlineLevel="1" x14ac:dyDescent="0.25">
      <c r="A120" s="11"/>
      <c r="B120" s="506" t="s">
        <v>108</v>
      </c>
      <c r="C120" s="507"/>
      <c r="D120" s="31">
        <f t="shared" ref="D120:I120" si="4">D118*D119</f>
        <v>0</v>
      </c>
      <c r="E120" s="31">
        <f t="shared" si="4"/>
        <v>0</v>
      </c>
      <c r="F120" s="31">
        <f t="shared" si="4"/>
        <v>0</v>
      </c>
      <c r="G120" s="31">
        <f t="shared" si="4"/>
        <v>0</v>
      </c>
      <c r="H120" s="31">
        <f t="shared" si="4"/>
        <v>0</v>
      </c>
      <c r="I120" s="31">
        <f t="shared" si="4"/>
        <v>0</v>
      </c>
      <c r="J120" s="30">
        <f>SUM(D120:I120)</f>
        <v>0</v>
      </c>
    </row>
    <row r="121" spans="1:10" hidden="1" outlineLevel="1" x14ac:dyDescent="0.25">
      <c r="A121" s="11"/>
      <c r="B121" s="506" t="s">
        <v>109</v>
      </c>
      <c r="C121" s="507"/>
      <c r="D121" s="32"/>
      <c r="E121" s="32"/>
      <c r="F121" s="31">
        <f t="shared" ref="F121:G124" si="5">E121*(1+$G$114)</f>
        <v>0</v>
      </c>
      <c r="G121" s="31">
        <f t="shared" si="5"/>
        <v>0</v>
      </c>
      <c r="H121" s="31">
        <f>G121*(1+$H$114)</f>
        <v>0</v>
      </c>
      <c r="I121" s="31">
        <f>H121*(1+$I$114)</f>
        <v>0</v>
      </c>
      <c r="J121" s="30"/>
    </row>
    <row r="122" spans="1:10" hidden="1" outlineLevel="1" x14ac:dyDescent="0.25">
      <c r="A122" s="11"/>
      <c r="B122" s="506" t="s">
        <v>110</v>
      </c>
      <c r="C122" s="507"/>
      <c r="D122" s="32"/>
      <c r="E122" s="32"/>
      <c r="F122" s="31">
        <f t="shared" si="5"/>
        <v>0</v>
      </c>
      <c r="G122" s="31">
        <f t="shared" si="5"/>
        <v>0</v>
      </c>
      <c r="H122" s="31">
        <f>G122*(1+$H$114)</f>
        <v>0</v>
      </c>
      <c r="I122" s="31">
        <f>H122*(1+$I$114)</f>
        <v>0</v>
      </c>
      <c r="J122" s="30"/>
    </row>
    <row r="123" spans="1:10" hidden="1" outlineLevel="1" x14ac:dyDescent="0.25">
      <c r="A123" s="11"/>
      <c r="B123" s="508" t="s">
        <v>111</v>
      </c>
      <c r="C123" s="509"/>
      <c r="D123" s="32"/>
      <c r="E123" s="32"/>
      <c r="F123" s="31">
        <f t="shared" si="5"/>
        <v>0</v>
      </c>
      <c r="G123" s="31">
        <f t="shared" si="5"/>
        <v>0</v>
      </c>
      <c r="H123" s="31">
        <f>G123*(1+$H$114)</f>
        <v>0</v>
      </c>
      <c r="I123" s="31">
        <f>H123*(1+$I$114)</f>
        <v>0</v>
      </c>
      <c r="J123" s="30"/>
    </row>
    <row r="124" spans="1:10" hidden="1" outlineLevel="1" x14ac:dyDescent="0.25">
      <c r="A124" s="11"/>
      <c r="B124" s="508" t="s">
        <v>111</v>
      </c>
      <c r="C124" s="509"/>
      <c r="D124" s="32"/>
      <c r="E124" s="32"/>
      <c r="F124" s="31">
        <f t="shared" si="5"/>
        <v>0</v>
      </c>
      <c r="G124" s="31">
        <f t="shared" si="5"/>
        <v>0</v>
      </c>
      <c r="H124" s="31">
        <f>G124*(1+$H$114)</f>
        <v>0</v>
      </c>
      <c r="I124" s="31">
        <f>H124*(1+$I$114)</f>
        <v>0</v>
      </c>
      <c r="J124" s="30"/>
    </row>
    <row r="125" spans="1:10" hidden="1" outlineLevel="1" x14ac:dyDescent="0.25">
      <c r="A125" s="11"/>
      <c r="B125" s="506" t="s">
        <v>112</v>
      </c>
      <c r="C125" s="507"/>
      <c r="D125" s="31">
        <f t="shared" ref="D125:I125" si="6">SUM(D120:D124)</f>
        <v>0</v>
      </c>
      <c r="E125" s="31">
        <f t="shared" si="6"/>
        <v>0</v>
      </c>
      <c r="F125" s="31">
        <f t="shared" si="6"/>
        <v>0</v>
      </c>
      <c r="G125" s="31">
        <f t="shared" si="6"/>
        <v>0</v>
      </c>
      <c r="H125" s="31">
        <f t="shared" si="6"/>
        <v>0</v>
      </c>
      <c r="I125" s="31">
        <f t="shared" si="6"/>
        <v>0</v>
      </c>
      <c r="J125" s="30">
        <f>SUM(D125:I125)</f>
        <v>0</v>
      </c>
    </row>
    <row r="126" spans="1:10" ht="15" hidden="1" customHeight="1" outlineLevel="1" x14ac:dyDescent="0.25">
      <c r="A126" s="11"/>
      <c r="B126" s="508" t="s">
        <v>177</v>
      </c>
      <c r="C126" s="509"/>
      <c r="D126" s="32"/>
      <c r="E126" s="32"/>
      <c r="F126" s="31">
        <f t="shared" ref="F126:G128" si="7">E126*(1+$G$114)</f>
        <v>0</v>
      </c>
      <c r="G126" s="31">
        <f t="shared" si="7"/>
        <v>0</v>
      </c>
      <c r="H126" s="31">
        <f>G126*(1+$H$114)</f>
        <v>0</v>
      </c>
      <c r="I126" s="31">
        <f>H126*(1+$I$114)</f>
        <v>0</v>
      </c>
      <c r="J126" s="30">
        <f>SUM(D126:I126)</f>
        <v>0</v>
      </c>
    </row>
    <row r="127" spans="1:10" ht="15" hidden="1" customHeight="1" outlineLevel="1" x14ac:dyDescent="0.25">
      <c r="A127" s="11"/>
      <c r="B127" s="508" t="s">
        <v>113</v>
      </c>
      <c r="C127" s="509"/>
      <c r="D127" s="32"/>
      <c r="E127" s="32"/>
      <c r="F127" s="31">
        <f t="shared" si="7"/>
        <v>0</v>
      </c>
      <c r="G127" s="31">
        <f t="shared" si="7"/>
        <v>0</v>
      </c>
      <c r="H127" s="31">
        <f>G127*(1+$H$114)</f>
        <v>0</v>
      </c>
      <c r="I127" s="31">
        <f>H127*(1+$I$114)</f>
        <v>0</v>
      </c>
      <c r="J127" s="30">
        <f>SUM(D127:I127)</f>
        <v>0</v>
      </c>
    </row>
    <row r="128" spans="1:10" ht="15" hidden="1" customHeight="1" outlineLevel="1" x14ac:dyDescent="0.25">
      <c r="A128" s="11"/>
      <c r="B128" s="508" t="s">
        <v>113</v>
      </c>
      <c r="C128" s="509"/>
      <c r="D128" s="32"/>
      <c r="E128" s="32"/>
      <c r="F128" s="31">
        <f t="shared" si="7"/>
        <v>0</v>
      </c>
      <c r="G128" s="31">
        <f t="shared" si="7"/>
        <v>0</v>
      </c>
      <c r="H128" s="31">
        <f>G128*(1+$H$114)</f>
        <v>0</v>
      </c>
      <c r="I128" s="31">
        <f>H128*(1+$I$114)</f>
        <v>0</v>
      </c>
      <c r="J128" s="30">
        <f>SUM(D128:I128)</f>
        <v>0</v>
      </c>
    </row>
    <row r="129" spans="1:10" s="13" customFormat="1" ht="15.75" hidden="1" outlineLevel="1" thickBot="1" x14ac:dyDescent="0.3">
      <c r="A129" s="17"/>
      <c r="B129" s="510" t="s">
        <v>114</v>
      </c>
      <c r="C129" s="511"/>
      <c r="D129" s="29">
        <f t="shared" ref="D129:J129" si="8">D115+D116+D125+D126+D128+D127</f>
        <v>0</v>
      </c>
      <c r="E129" s="29">
        <f t="shared" si="8"/>
        <v>0</v>
      </c>
      <c r="F129" s="29">
        <f t="shared" si="8"/>
        <v>0</v>
      </c>
      <c r="G129" s="29">
        <f t="shared" si="8"/>
        <v>0</v>
      </c>
      <c r="H129" s="29">
        <f t="shared" si="8"/>
        <v>0</v>
      </c>
      <c r="I129" s="29">
        <f t="shared" si="8"/>
        <v>0</v>
      </c>
      <c r="J129" s="28">
        <f t="shared" si="8"/>
        <v>0</v>
      </c>
    </row>
    <row r="130" spans="1:10" hidden="1" outlineLevel="1" x14ac:dyDescent="0.25">
      <c r="A130" s="11"/>
      <c r="B130" s="21"/>
      <c r="C130" s="19"/>
      <c r="D130" s="19"/>
      <c r="E130" s="19"/>
      <c r="F130" s="19"/>
      <c r="G130" s="19"/>
      <c r="H130" s="19"/>
      <c r="I130" s="19"/>
      <c r="J130" s="18"/>
    </row>
    <row r="131" spans="1:10" hidden="1" x14ac:dyDescent="0.25">
      <c r="A131" s="11"/>
      <c r="B131" s="21"/>
      <c r="C131" s="19"/>
      <c r="D131" s="19"/>
      <c r="E131" s="19"/>
      <c r="F131" s="19"/>
      <c r="G131" s="19"/>
      <c r="H131" s="19"/>
      <c r="I131" s="19"/>
      <c r="J131" s="18"/>
    </row>
    <row r="132" spans="1:10" s="13" customFormat="1" ht="15" customHeight="1" outlineLevel="1" x14ac:dyDescent="0.25">
      <c r="A132" s="17" t="s">
        <v>165</v>
      </c>
      <c r="B132" s="494" t="s">
        <v>115</v>
      </c>
      <c r="C132" s="495"/>
      <c r="D132" s="512"/>
      <c r="E132" s="512"/>
      <c r="F132" s="512"/>
      <c r="G132" s="512"/>
      <c r="H132" s="512"/>
      <c r="I132" s="512"/>
      <c r="J132" s="513"/>
    </row>
    <row r="133" spans="1:10" outlineLevel="1" x14ac:dyDescent="0.25">
      <c r="A133" s="11"/>
      <c r="B133" s="27" t="s">
        <v>94</v>
      </c>
      <c r="C133" s="26"/>
      <c r="D133" s="158"/>
      <c r="E133" s="158"/>
      <c r="F133" s="158"/>
      <c r="G133" s="158"/>
      <c r="H133" s="158"/>
      <c r="I133" s="158"/>
      <c r="J133" s="159"/>
    </row>
    <row r="134" spans="1:10" outlineLevel="1" x14ac:dyDescent="0.25">
      <c r="A134" s="11"/>
      <c r="B134" s="514" t="s">
        <v>116</v>
      </c>
      <c r="C134" s="515"/>
      <c r="D134" s="185" t="s">
        <v>96</v>
      </c>
      <c r="E134" s="160" t="s">
        <v>97</v>
      </c>
      <c r="F134" s="160" t="s">
        <v>98</v>
      </c>
      <c r="G134" s="160" t="s">
        <v>99</v>
      </c>
      <c r="H134" s="160" t="s">
        <v>100</v>
      </c>
      <c r="I134" s="160" t="s">
        <v>101</v>
      </c>
      <c r="J134" s="184" t="s">
        <v>77</v>
      </c>
    </row>
    <row r="135" spans="1:10" outlineLevel="1" x14ac:dyDescent="0.25">
      <c r="A135" s="11"/>
      <c r="B135" s="492" t="s">
        <v>117</v>
      </c>
      <c r="C135" s="493"/>
      <c r="D135" s="23"/>
      <c r="E135" s="23"/>
      <c r="F135" s="157"/>
      <c r="G135" s="157"/>
      <c r="H135" s="157"/>
      <c r="I135" s="157"/>
      <c r="J135" s="181">
        <f t="shared" ref="J135:J140" si="9">SUM(D135:I135)</f>
        <v>0</v>
      </c>
    </row>
    <row r="136" spans="1:10" outlineLevel="1" x14ac:dyDescent="0.25">
      <c r="A136" s="11"/>
      <c r="B136" s="492" t="s">
        <v>118</v>
      </c>
      <c r="C136" s="493"/>
      <c r="D136" s="46"/>
      <c r="E136" s="46">
        <v>250000</v>
      </c>
      <c r="F136" s="157"/>
      <c r="G136" s="157"/>
      <c r="H136" s="157"/>
      <c r="I136" s="157"/>
      <c r="J136" s="181">
        <f t="shared" si="9"/>
        <v>250000</v>
      </c>
    </row>
    <row r="137" spans="1:10" outlineLevel="1" x14ac:dyDescent="0.25">
      <c r="A137" s="11"/>
      <c r="B137" s="492" t="s">
        <v>119</v>
      </c>
      <c r="C137" s="493"/>
      <c r="D137" s="46">
        <v>500000</v>
      </c>
      <c r="E137" s="46"/>
      <c r="F137" s="157"/>
      <c r="G137" s="157"/>
      <c r="H137" s="157"/>
      <c r="I137" s="157"/>
      <c r="J137" s="181">
        <f t="shared" si="9"/>
        <v>500000</v>
      </c>
    </row>
    <row r="138" spans="1:10" outlineLevel="1" x14ac:dyDescent="0.25">
      <c r="A138" s="11"/>
      <c r="B138" s="492" t="s">
        <v>120</v>
      </c>
      <c r="C138" s="493"/>
      <c r="D138" s="46"/>
      <c r="E138" s="46">
        <v>1100000</v>
      </c>
      <c r="F138" s="157">
        <v>250000</v>
      </c>
      <c r="G138" s="157"/>
      <c r="H138" s="157"/>
      <c r="I138" s="157"/>
      <c r="J138" s="181">
        <f t="shared" si="9"/>
        <v>1350000</v>
      </c>
    </row>
    <row r="139" spans="1:10" outlineLevel="1" x14ac:dyDescent="0.25">
      <c r="A139" s="11"/>
      <c r="B139" s="492" t="s">
        <v>121</v>
      </c>
      <c r="C139" s="493"/>
      <c r="D139" s="46"/>
      <c r="E139" s="46"/>
      <c r="F139" s="23"/>
      <c r="G139" s="23"/>
      <c r="H139" s="23"/>
      <c r="I139" s="23"/>
      <c r="J139" s="179">
        <f t="shared" si="9"/>
        <v>0</v>
      </c>
    </row>
    <row r="140" spans="1:10" outlineLevel="1" x14ac:dyDescent="0.25">
      <c r="A140" s="11"/>
      <c r="B140" s="497" t="s">
        <v>122</v>
      </c>
      <c r="C140" s="498"/>
      <c r="D140" s="361">
        <f t="shared" ref="D140:I140" si="10">SUM(D135:D139)*3.5%</f>
        <v>17500</v>
      </c>
      <c r="E140" s="361">
        <f t="shared" si="10"/>
        <v>47250.000000000007</v>
      </c>
      <c r="F140" s="45">
        <f t="shared" si="10"/>
        <v>8750</v>
      </c>
      <c r="G140" s="45">
        <f t="shared" si="10"/>
        <v>0</v>
      </c>
      <c r="H140" s="45">
        <f t="shared" si="10"/>
        <v>0</v>
      </c>
      <c r="I140" s="45">
        <f t="shared" si="10"/>
        <v>0</v>
      </c>
      <c r="J140" s="182">
        <f t="shared" si="9"/>
        <v>73500</v>
      </c>
    </row>
    <row r="141" spans="1:10" s="13" customFormat="1" outlineLevel="1" x14ac:dyDescent="0.25">
      <c r="A141" s="17"/>
      <c r="B141" s="499" t="s">
        <v>123</v>
      </c>
      <c r="C141" s="500"/>
      <c r="D141" s="362">
        <f t="shared" ref="D141:J141" si="11">SUM(D135:D140)</f>
        <v>517500</v>
      </c>
      <c r="E141" s="362">
        <f t="shared" si="11"/>
        <v>1397250</v>
      </c>
      <c r="F141" s="22">
        <f t="shared" si="11"/>
        <v>258750</v>
      </c>
      <c r="G141" s="22">
        <f t="shared" si="11"/>
        <v>0</v>
      </c>
      <c r="H141" s="22">
        <f t="shared" si="11"/>
        <v>0</v>
      </c>
      <c r="I141" s="22">
        <f t="shared" si="11"/>
        <v>0</v>
      </c>
      <c r="J141" s="363">
        <f t="shared" si="11"/>
        <v>2173500</v>
      </c>
    </row>
    <row r="142" spans="1:10" ht="15.75" hidden="1" outlineLevel="1" thickTop="1" x14ac:dyDescent="0.25">
      <c r="A142" s="11"/>
      <c r="B142" s="186"/>
      <c r="C142" s="15"/>
      <c r="D142" s="15"/>
      <c r="E142" s="15"/>
      <c r="F142" s="15"/>
      <c r="G142" s="15"/>
      <c r="H142" s="15"/>
      <c r="I142" s="15"/>
      <c r="J142" s="14"/>
    </row>
    <row r="143" spans="1:10" ht="15.75" hidden="1" collapsed="1" thickTop="1" x14ac:dyDescent="0.25">
      <c r="A143" s="11"/>
      <c r="B143" s="186"/>
      <c r="C143" s="15"/>
      <c r="D143" s="15"/>
      <c r="E143" s="15"/>
      <c r="F143" s="15"/>
      <c r="G143" s="15"/>
      <c r="H143" s="15"/>
      <c r="I143" s="15"/>
      <c r="J143" s="14"/>
    </row>
    <row r="144" spans="1:10" ht="118.5" hidden="1" customHeight="1" x14ac:dyDescent="0.3">
      <c r="A144" s="11"/>
      <c r="B144" s="348" t="s">
        <v>124</v>
      </c>
      <c r="C144" s="349"/>
      <c r="D144" s="349"/>
      <c r="E144" s="349"/>
      <c r="F144" s="349"/>
      <c r="G144" s="349"/>
      <c r="H144" s="349"/>
      <c r="I144" s="349"/>
      <c r="J144" s="350"/>
    </row>
    <row r="145" spans="1:10" hidden="1" x14ac:dyDescent="0.25">
      <c r="A145" s="11"/>
      <c r="B145" s="65"/>
      <c r="C145" s="15"/>
      <c r="D145" s="15"/>
      <c r="E145" s="15"/>
      <c r="F145" s="15"/>
      <c r="G145" s="15"/>
      <c r="H145" s="15"/>
      <c r="I145" s="15"/>
      <c r="J145" s="14"/>
    </row>
    <row r="146" spans="1:10" s="13" customFormat="1" x14ac:dyDescent="0.25">
      <c r="A146" s="17" t="s">
        <v>166</v>
      </c>
      <c r="B146" s="16" t="s">
        <v>125</v>
      </c>
      <c r="C146" s="15"/>
      <c r="D146" s="15"/>
      <c r="E146" s="15"/>
      <c r="F146" s="15"/>
      <c r="G146" s="15"/>
      <c r="H146" s="15"/>
      <c r="I146" s="15"/>
      <c r="J146" s="14"/>
    </row>
    <row r="147" spans="1:10" ht="230.25" customHeight="1" thickBot="1" x14ac:dyDescent="0.3">
      <c r="A147" s="11"/>
      <c r="B147" s="501" t="s">
        <v>126</v>
      </c>
      <c r="C147" s="502"/>
      <c r="D147" s="502"/>
      <c r="E147" s="502"/>
      <c r="F147" s="502"/>
      <c r="G147" s="502"/>
      <c r="H147" s="502"/>
      <c r="I147" s="502"/>
      <c r="J147" s="503"/>
    </row>
    <row r="148" spans="1:10" hidden="1" x14ac:dyDescent="0.25">
      <c r="A148" s="11"/>
      <c r="B148" s="17"/>
      <c r="C148" s="17"/>
      <c r="D148" s="17"/>
      <c r="E148" s="17"/>
      <c r="F148" s="17"/>
      <c r="G148" s="17"/>
      <c r="H148" s="17"/>
      <c r="I148" s="17"/>
      <c r="J148" s="17"/>
    </row>
    <row r="149" spans="1:10" hidden="1" x14ac:dyDescent="0.25">
      <c r="A149" s="11"/>
      <c r="B149" s="17"/>
      <c r="C149" s="17"/>
      <c r="D149" s="17"/>
      <c r="E149" s="17"/>
      <c r="F149" s="17"/>
      <c r="G149" s="17"/>
      <c r="H149" s="17"/>
      <c r="I149" s="17"/>
      <c r="J149" s="17"/>
    </row>
    <row r="150" spans="1:10" hidden="1" x14ac:dyDescent="0.25">
      <c r="A150" s="11"/>
      <c r="B150" s="17"/>
      <c r="C150" s="17"/>
      <c r="D150" s="17"/>
      <c r="E150" s="17"/>
      <c r="F150" s="17"/>
      <c r="G150" s="17"/>
      <c r="H150" s="17"/>
      <c r="I150" s="17"/>
      <c r="J150" s="17"/>
    </row>
    <row r="151" spans="1:10" x14ac:dyDescent="0.25">
      <c r="A151" s="11"/>
      <c r="B151" s="17"/>
      <c r="C151" s="17"/>
      <c r="D151" s="17"/>
      <c r="E151" s="17"/>
      <c r="F151" s="17"/>
      <c r="G151" s="17"/>
      <c r="H151" s="17"/>
      <c r="I151" s="17"/>
      <c r="J151" s="17"/>
    </row>
    <row r="152" spans="1:10" x14ac:dyDescent="0.25">
      <c r="A152" s="12"/>
      <c r="B152" s="17"/>
      <c r="C152" s="17"/>
      <c r="D152" s="17"/>
      <c r="E152" s="17"/>
      <c r="F152" s="17"/>
      <c r="G152" s="17"/>
      <c r="H152" s="17"/>
      <c r="I152" s="17"/>
      <c r="J152" s="17"/>
    </row>
    <row r="153" spans="1:10" x14ac:dyDescent="0.25">
      <c r="B153" s="11"/>
      <c r="C153" s="11"/>
      <c r="D153" s="11"/>
      <c r="E153" s="11"/>
      <c r="F153" s="11"/>
      <c r="G153" s="11"/>
      <c r="H153" s="11"/>
      <c r="I153" s="11"/>
      <c r="J153" s="11"/>
    </row>
    <row r="154" spans="1:10" x14ac:dyDescent="0.25">
      <c r="B154" s="11"/>
      <c r="C154" s="11"/>
      <c r="D154" s="11"/>
      <c r="E154" s="11"/>
      <c r="F154" s="11"/>
      <c r="G154" s="11"/>
      <c r="H154" s="11"/>
      <c r="I154" s="11"/>
      <c r="J154" s="11"/>
    </row>
    <row r="155" spans="1:10" x14ac:dyDescent="0.25">
      <c r="B155" s="11"/>
      <c r="C155" s="11"/>
      <c r="D155" s="11"/>
      <c r="E155" s="11"/>
      <c r="F155" s="11"/>
      <c r="G155" s="11"/>
      <c r="H155" s="11"/>
      <c r="I155" s="11"/>
      <c r="J155" s="11"/>
    </row>
    <row r="156" spans="1:10" x14ac:dyDescent="0.25">
      <c r="B156" s="10"/>
      <c r="C156" s="10"/>
      <c r="D156" s="10"/>
      <c r="E156" s="10"/>
      <c r="F156" s="10"/>
      <c r="G156" s="10"/>
      <c r="H156" s="10"/>
      <c r="I156" s="10"/>
      <c r="J156" s="10"/>
    </row>
    <row r="157" spans="1:10" x14ac:dyDescent="0.25">
      <c r="B157" s="10"/>
      <c r="C157" s="10"/>
      <c r="D157" s="10"/>
      <c r="E157" s="10"/>
      <c r="F157" s="10"/>
      <c r="G157" s="10"/>
      <c r="H157" s="10"/>
      <c r="I157" s="10"/>
      <c r="J157" s="10"/>
    </row>
    <row r="158" spans="1:10" x14ac:dyDescent="0.25">
      <c r="B158" s="10"/>
      <c r="C158" s="10"/>
      <c r="D158" s="10"/>
      <c r="E158" s="10"/>
      <c r="F158" s="10"/>
      <c r="G158" s="10"/>
      <c r="H158" s="10"/>
      <c r="I158" s="10"/>
      <c r="J158" s="10"/>
    </row>
    <row r="159" spans="1:10" x14ac:dyDescent="0.25">
      <c r="B159" s="10"/>
      <c r="C159" s="10"/>
      <c r="D159" s="10"/>
      <c r="E159" s="10"/>
      <c r="F159" s="10"/>
      <c r="G159" s="10"/>
      <c r="H159" s="10"/>
      <c r="I159" s="10"/>
      <c r="J159" s="10"/>
    </row>
    <row r="160" spans="1:10" x14ac:dyDescent="0.25">
      <c r="B160" s="10"/>
      <c r="C160" s="10"/>
      <c r="D160" s="10"/>
      <c r="E160" s="10"/>
      <c r="F160" s="10"/>
      <c r="G160" s="10"/>
      <c r="H160" s="10"/>
      <c r="I160" s="10"/>
      <c r="J160" s="10"/>
    </row>
    <row r="161" spans="2:10" x14ac:dyDescent="0.25">
      <c r="B161" s="10"/>
      <c r="C161" s="10"/>
      <c r="D161" s="10"/>
      <c r="E161" s="10"/>
      <c r="F161" s="10"/>
      <c r="G161" s="10"/>
      <c r="H161" s="10"/>
      <c r="I161" s="10"/>
      <c r="J161" s="10"/>
    </row>
    <row r="162" spans="2:10" x14ac:dyDescent="0.25">
      <c r="B162" s="10"/>
      <c r="C162" s="10"/>
      <c r="D162" s="10"/>
      <c r="E162" s="10"/>
      <c r="F162" s="10"/>
      <c r="G162" s="10"/>
      <c r="H162" s="10"/>
      <c r="I162" s="10"/>
      <c r="J162" s="10"/>
    </row>
    <row r="163" spans="2:10" x14ac:dyDescent="0.25">
      <c r="B163" s="10"/>
      <c r="C163" s="10"/>
      <c r="D163" s="10"/>
      <c r="E163" s="10"/>
      <c r="F163" s="10"/>
      <c r="G163" s="10"/>
      <c r="H163" s="10"/>
      <c r="I163" s="10"/>
      <c r="J163" s="10"/>
    </row>
    <row r="164" spans="2:10" x14ac:dyDescent="0.25">
      <c r="B164" s="10"/>
      <c r="C164" s="10"/>
      <c r="D164" s="10"/>
      <c r="E164" s="10"/>
      <c r="F164" s="10"/>
      <c r="G164" s="10"/>
      <c r="H164" s="10"/>
      <c r="I164" s="10"/>
      <c r="J164" s="10"/>
    </row>
    <row r="165" spans="2:10" x14ac:dyDescent="0.25">
      <c r="B165" s="10"/>
      <c r="C165" s="10"/>
      <c r="D165" s="10"/>
      <c r="E165" s="10"/>
      <c r="F165" s="10"/>
      <c r="G165" s="10"/>
      <c r="H165" s="10"/>
      <c r="I165" s="10"/>
      <c r="J165" s="10"/>
    </row>
    <row r="166" spans="2:10" x14ac:dyDescent="0.25">
      <c r="B166" s="10"/>
      <c r="C166" s="10"/>
      <c r="D166" s="10"/>
      <c r="E166" s="10"/>
      <c r="F166" s="10"/>
      <c r="G166" s="10"/>
      <c r="H166" s="10"/>
      <c r="I166" s="10"/>
      <c r="J166" s="10"/>
    </row>
    <row r="167" spans="2:10" x14ac:dyDescent="0.25">
      <c r="B167" s="10"/>
      <c r="C167" s="10"/>
      <c r="D167" s="10"/>
      <c r="E167" s="10"/>
      <c r="F167" s="10"/>
      <c r="G167" s="10"/>
      <c r="H167" s="10"/>
      <c r="I167" s="10"/>
      <c r="J167" s="10"/>
    </row>
    <row r="168" spans="2:10" x14ac:dyDescent="0.25">
      <c r="B168" s="10"/>
      <c r="C168" s="10"/>
      <c r="D168" s="10"/>
      <c r="E168" s="10"/>
      <c r="F168" s="10"/>
      <c r="G168" s="10"/>
      <c r="H168" s="10"/>
      <c r="I168" s="10"/>
      <c r="J168" s="10"/>
    </row>
  </sheetData>
  <sheetProtection insertColumns="0" insertRows="0" deleteColumns="0" deleteRows="0" selectLockedCells="1" sort="0" autoFilter="0" selectUnlockedCells="1"/>
  <protectedRanges>
    <protectedRange sqref="B11:H12" name="Range22"/>
    <protectedRange sqref="B17:J17" name="Range20"/>
    <protectedRange sqref="B39:J39" name="Range18"/>
    <protectedRange sqref="B46:J46" name="Range16"/>
    <protectedRange sqref="B60:J60" name="Range14"/>
    <protectedRange sqref="F68:J74" name="Range12"/>
    <protectedRange sqref="B81:J81" name="Range10"/>
    <protectedRange sqref="B102:I102" name="Range8"/>
    <protectedRange sqref="D100:I101" name="Range7"/>
    <protectedRange sqref="D135:I140" name="Range5"/>
    <protectedRange sqref="D115:E116" name="Range1"/>
    <protectedRange sqref="D118:E119" name="Range2"/>
    <protectedRange sqref="D121:E122" name="Range3"/>
    <protectedRange sqref="B123:E124" name="Range4"/>
    <protectedRange sqref="B147:J147" name="Range6"/>
    <protectedRange sqref="B86:J86" name="Range9"/>
    <protectedRange sqref="B77:J77" name="Range11"/>
    <protectedRange sqref="B65:J65" name="Range13"/>
    <protectedRange sqref="B49:J51" name="Range15"/>
    <protectedRange sqref="B44:J44" name="Range17"/>
    <protectedRange sqref="B23:J23" name="Range19"/>
    <protectedRange sqref="B14:H15" name="Range21"/>
    <protectedRange sqref="C3:C6" name="Range23"/>
  </protectedRanges>
  <mergeCells count="117">
    <mergeCell ref="B1:C1"/>
    <mergeCell ref="D1:H1"/>
    <mergeCell ref="B2:C2"/>
    <mergeCell ref="D2:H2"/>
    <mergeCell ref="D3:H3"/>
    <mergeCell ref="D4:H4"/>
    <mergeCell ref="B8:J8"/>
    <mergeCell ref="B10:C10"/>
    <mergeCell ref="D10:E10"/>
    <mergeCell ref="F10:H10"/>
    <mergeCell ref="I10:J10"/>
    <mergeCell ref="I2:J4"/>
    <mergeCell ref="B11:C12"/>
    <mergeCell ref="D11:E12"/>
    <mergeCell ref="F11:H11"/>
    <mergeCell ref="F12:H12"/>
    <mergeCell ref="B50:C50"/>
    <mergeCell ref="D50:J50"/>
    <mergeCell ref="I13:J13"/>
    <mergeCell ref="B14:C15"/>
    <mergeCell ref="D14:E15"/>
    <mergeCell ref="F14:H15"/>
    <mergeCell ref="B16:C16"/>
    <mergeCell ref="D16:J16"/>
    <mergeCell ref="B17:J17"/>
    <mergeCell ref="B23:C23"/>
    <mergeCell ref="D23:F23"/>
    <mergeCell ref="G23:J23"/>
    <mergeCell ref="B30:D30"/>
    <mergeCell ref="B37:G37"/>
    <mergeCell ref="B13:C13"/>
    <mergeCell ref="D13:E13"/>
    <mergeCell ref="F13:H13"/>
    <mergeCell ref="B38:J38"/>
    <mergeCell ref="B39:J39"/>
    <mergeCell ref="B41:J41"/>
    <mergeCell ref="B43:J43"/>
    <mergeCell ref="B44:J44"/>
    <mergeCell ref="B45:J45"/>
    <mergeCell ref="B46:J46"/>
    <mergeCell ref="B48:J48"/>
    <mergeCell ref="B49:C49"/>
    <mergeCell ref="D49:J49"/>
    <mergeCell ref="B77:J77"/>
    <mergeCell ref="B80:J80"/>
    <mergeCell ref="B108:G108"/>
    <mergeCell ref="B81:J81"/>
    <mergeCell ref="B51:C51"/>
    <mergeCell ref="D51:J51"/>
    <mergeCell ref="B59:J59"/>
    <mergeCell ref="B60:J60"/>
    <mergeCell ref="B64:J64"/>
    <mergeCell ref="B65:J65"/>
    <mergeCell ref="B67:J67"/>
    <mergeCell ref="C68:E68"/>
    <mergeCell ref="F68:J68"/>
    <mergeCell ref="C69:E69"/>
    <mergeCell ref="F69:J69"/>
    <mergeCell ref="C70:E70"/>
    <mergeCell ref="F70:J70"/>
    <mergeCell ref="C71:E71"/>
    <mergeCell ref="F71:J71"/>
    <mergeCell ref="C72:E72"/>
    <mergeCell ref="F72:J72"/>
    <mergeCell ref="C73:E73"/>
    <mergeCell ref="F73:J73"/>
    <mergeCell ref="C74:E74"/>
    <mergeCell ref="F74:J74"/>
    <mergeCell ref="B76:J76"/>
    <mergeCell ref="B138:C138"/>
    <mergeCell ref="B111:J111"/>
    <mergeCell ref="B113:C113"/>
    <mergeCell ref="B114:C114"/>
    <mergeCell ref="B115:C115"/>
    <mergeCell ref="B85:J85"/>
    <mergeCell ref="B86:J86"/>
    <mergeCell ref="B90:J90"/>
    <mergeCell ref="B91:J91"/>
    <mergeCell ref="B93:C93"/>
    <mergeCell ref="B94:C94"/>
    <mergeCell ref="B95:C95"/>
    <mergeCell ref="B96:C96"/>
    <mergeCell ref="B97:C97"/>
    <mergeCell ref="B98:C98"/>
    <mergeCell ref="B99:C99"/>
    <mergeCell ref="B100:C100"/>
    <mergeCell ref="B101:C101"/>
    <mergeCell ref="B102:C102"/>
    <mergeCell ref="B103:C103"/>
    <mergeCell ref="B104:C104"/>
    <mergeCell ref="B106:J106"/>
    <mergeCell ref="B107:G107"/>
    <mergeCell ref="H107:I107"/>
    <mergeCell ref="B139:C139"/>
    <mergeCell ref="B110:J110"/>
    <mergeCell ref="B140:C140"/>
    <mergeCell ref="B141:C141"/>
    <mergeCell ref="B147:J147"/>
    <mergeCell ref="B116:C116"/>
    <mergeCell ref="B117:C117"/>
    <mergeCell ref="B118:C118"/>
    <mergeCell ref="B119:C119"/>
    <mergeCell ref="B120:C120"/>
    <mergeCell ref="B121:C121"/>
    <mergeCell ref="B122:C122"/>
    <mergeCell ref="B123:C123"/>
    <mergeCell ref="B124:C124"/>
    <mergeCell ref="B125:C125"/>
    <mergeCell ref="B126:C126"/>
    <mergeCell ref="B127:C127"/>
    <mergeCell ref="B128:C128"/>
    <mergeCell ref="B129:C129"/>
    <mergeCell ref="B132:J132"/>
    <mergeCell ref="B134:C134"/>
    <mergeCell ref="B135:C135"/>
    <mergeCell ref="B136:C136"/>
    <mergeCell ref="B137:C137"/>
  </mergeCells>
  <dataValidations count="6">
    <dataValidation type="list" allowBlank="1" showInputMessage="1" showErrorMessage="1" sqref="C3">
      <formula1>$X$3:$X$12</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9:C51">
      <formula1>$AA$47:$AA$67</formula1>
    </dataValidation>
    <dataValidation type="list" allowBlank="1" showInputMessage="1" showErrorMessage="1" sqref="C4">
      <formula1>$Y$3:$Y$10</formula1>
    </dataValidation>
    <dataValidation type="list" allowBlank="1" showInputMessage="1" showErrorMessage="1" sqref="C6">
      <formula1>$AA$3:$AA$17</formula1>
    </dataValidation>
  </dataValidations>
  <hyperlinks>
    <hyperlink ref="F12" r:id="rId1"/>
  </hyperlinks>
  <printOptions horizontalCentered="1"/>
  <pageMargins left="0.25" right="0.25" top="0.75" bottom="0.75" header="0.3" footer="0.3"/>
  <pageSetup scale="59" orientation="portrait" r:id="rId2"/>
  <headerFooter>
    <oddHeader>&amp;L&amp;10&amp;K000000FY19 Workplan&amp;R&amp;A</oddHeader>
    <oddFooter xml:space="preserve">&amp;L&amp;"+,Regular"&amp;10&amp;K01+019 &amp;C&amp;"+,Regular"&amp;9&amp;K01+019Durham - Bus/Park Rides &amp;P of &amp;N </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5121" r:id="rId5" name="Check Box 1">
              <controlPr defaultSize="0" autoFill="0" autoLine="0" autoPict="0">
                <anchor moveWithCells="1">
                  <from>
                    <xdr:col>6</xdr:col>
                    <xdr:colOff>866775</xdr:colOff>
                    <xdr:row>24</xdr:row>
                    <xdr:rowOff>0</xdr:rowOff>
                  </from>
                  <to>
                    <xdr:col>8</xdr:col>
                    <xdr:colOff>19050</xdr:colOff>
                    <xdr:row>36</xdr:row>
                    <xdr:rowOff>161925</xdr:rowOff>
                  </to>
                </anchor>
              </controlPr>
            </control>
          </mc:Choice>
        </mc:AlternateContent>
        <mc:AlternateContent xmlns:mc="http://schemas.openxmlformats.org/markup-compatibility/2006">
          <mc:Choice Requires="x14">
            <control shapeId="5122" r:id="rId6" name="Check Box 2">
              <controlPr defaultSize="0" autoFill="0" autoLine="0" autoPict="0">
                <anchor moveWithCells="1">
                  <from>
                    <xdr:col>5</xdr:col>
                    <xdr:colOff>495300</xdr:colOff>
                    <xdr:row>24</xdr:row>
                    <xdr:rowOff>0</xdr:rowOff>
                  </from>
                  <to>
                    <xdr:col>6</xdr:col>
                    <xdr:colOff>657225</xdr:colOff>
                    <xdr:row>36</xdr:row>
                    <xdr:rowOff>161925</xdr:rowOff>
                  </to>
                </anchor>
              </controlPr>
            </control>
          </mc:Choice>
        </mc:AlternateContent>
        <mc:AlternateContent xmlns:mc="http://schemas.openxmlformats.org/markup-compatibility/2006">
          <mc:Choice Requires="x14">
            <control shapeId="5123" r:id="rId7" name="Check Box 3">
              <controlPr defaultSize="0" autoFill="0" autoLine="0" autoPict="0">
                <anchor moveWithCells="1">
                  <from>
                    <xdr:col>4</xdr:col>
                    <xdr:colOff>314325</xdr:colOff>
                    <xdr:row>24</xdr:row>
                    <xdr:rowOff>0</xdr:rowOff>
                  </from>
                  <to>
                    <xdr:col>5</xdr:col>
                    <xdr:colOff>1000125</xdr:colOff>
                    <xdr:row>24</xdr:row>
                    <xdr:rowOff>0</xdr:rowOff>
                  </to>
                </anchor>
              </controlPr>
            </control>
          </mc:Choice>
        </mc:AlternateContent>
        <mc:AlternateContent xmlns:mc="http://schemas.openxmlformats.org/markup-compatibility/2006">
          <mc:Choice Requires="x14">
            <control shapeId="5124" r:id="rId8" name="Check Box 4">
              <controlPr defaultSize="0" autoFill="0" autoLine="0" autoPict="0">
                <anchor moveWithCells="1">
                  <from>
                    <xdr:col>6</xdr:col>
                    <xdr:colOff>866775</xdr:colOff>
                    <xdr:row>24</xdr:row>
                    <xdr:rowOff>0</xdr:rowOff>
                  </from>
                  <to>
                    <xdr:col>8</xdr:col>
                    <xdr:colOff>523875</xdr:colOff>
                    <xdr:row>24</xdr:row>
                    <xdr:rowOff>0</xdr:rowOff>
                  </to>
                </anchor>
              </controlPr>
            </control>
          </mc:Choice>
        </mc:AlternateContent>
        <mc:AlternateContent xmlns:mc="http://schemas.openxmlformats.org/markup-compatibility/2006">
          <mc:Choice Requires="x14">
            <control shapeId="5125" r:id="rId9" name="Check Box 5">
              <controlPr defaultSize="0" autoFill="0" autoLine="0" autoPict="0">
                <anchor moveWithCells="1">
                  <from>
                    <xdr:col>7</xdr:col>
                    <xdr:colOff>876300</xdr:colOff>
                    <xdr:row>24</xdr:row>
                    <xdr:rowOff>0</xdr:rowOff>
                  </from>
                  <to>
                    <xdr:col>9</xdr:col>
                    <xdr:colOff>133350</xdr:colOff>
                    <xdr:row>24</xdr:row>
                    <xdr:rowOff>0</xdr:rowOff>
                  </to>
                </anchor>
              </controlPr>
            </control>
          </mc:Choice>
        </mc:AlternateContent>
        <mc:AlternateContent xmlns:mc="http://schemas.openxmlformats.org/markup-compatibility/2006">
          <mc:Choice Requires="x14">
            <control shapeId="5126" r:id="rId10" name="Check Box 6">
              <controlPr defaultSize="0" autoFill="0" autoLine="0" autoPict="0">
                <anchor moveWithCells="1">
                  <from>
                    <xdr:col>4</xdr:col>
                    <xdr:colOff>209550</xdr:colOff>
                    <xdr:row>24</xdr:row>
                    <xdr:rowOff>0</xdr:rowOff>
                  </from>
                  <to>
                    <xdr:col>5</xdr:col>
                    <xdr:colOff>657225</xdr:colOff>
                    <xdr:row>24</xdr:row>
                    <xdr:rowOff>0</xdr:rowOff>
                  </to>
                </anchor>
              </controlPr>
            </control>
          </mc:Choice>
        </mc:AlternateContent>
        <mc:AlternateContent xmlns:mc="http://schemas.openxmlformats.org/markup-compatibility/2006">
          <mc:Choice Requires="x14">
            <control shapeId="5127" r:id="rId11" name="Check Box 7">
              <controlPr defaultSize="0" autoFill="0" autoLine="0" autoPict="0">
                <anchor moveWithCells="1">
                  <from>
                    <xdr:col>4</xdr:col>
                    <xdr:colOff>219075</xdr:colOff>
                    <xdr:row>24</xdr:row>
                    <xdr:rowOff>0</xdr:rowOff>
                  </from>
                  <to>
                    <xdr:col>5</xdr:col>
                    <xdr:colOff>647700</xdr:colOff>
                    <xdr:row>24</xdr:row>
                    <xdr:rowOff>0</xdr:rowOff>
                  </to>
                </anchor>
              </controlPr>
            </control>
          </mc:Choice>
        </mc:AlternateContent>
        <mc:AlternateContent xmlns:mc="http://schemas.openxmlformats.org/markup-compatibility/2006">
          <mc:Choice Requires="x14">
            <control shapeId="5128" r:id="rId12" name="Check Box 8">
              <controlPr defaultSize="0" autoFill="0" autoLine="0" autoPict="0">
                <anchor moveWithCells="1">
                  <from>
                    <xdr:col>4</xdr:col>
                    <xdr:colOff>209550</xdr:colOff>
                    <xdr:row>24</xdr:row>
                    <xdr:rowOff>0</xdr:rowOff>
                  </from>
                  <to>
                    <xdr:col>5</xdr:col>
                    <xdr:colOff>647700</xdr:colOff>
                    <xdr:row>24</xdr:row>
                    <xdr:rowOff>0</xdr:rowOff>
                  </to>
                </anchor>
              </controlPr>
            </control>
          </mc:Choice>
        </mc:AlternateContent>
        <mc:AlternateContent xmlns:mc="http://schemas.openxmlformats.org/markup-compatibility/2006">
          <mc:Choice Requires="x14">
            <control shapeId="5129" r:id="rId13" name="Check Box 9">
              <controlPr defaultSize="0" autoFill="0" autoLine="0" autoPict="0">
                <anchor moveWithCells="1">
                  <from>
                    <xdr:col>6</xdr:col>
                    <xdr:colOff>161925</xdr:colOff>
                    <xdr:row>24</xdr:row>
                    <xdr:rowOff>0</xdr:rowOff>
                  </from>
                  <to>
                    <xdr:col>7</xdr:col>
                    <xdr:colOff>600075</xdr:colOff>
                    <xdr:row>24</xdr:row>
                    <xdr:rowOff>0</xdr:rowOff>
                  </to>
                </anchor>
              </controlPr>
            </control>
          </mc:Choice>
        </mc:AlternateContent>
        <mc:AlternateContent xmlns:mc="http://schemas.openxmlformats.org/markup-compatibility/2006">
          <mc:Choice Requires="x14">
            <control shapeId="5130" r:id="rId14" name="Check Box 10">
              <controlPr defaultSize="0" autoFill="0" autoLine="0" autoPict="0">
                <anchor moveWithCells="1">
                  <from>
                    <xdr:col>8</xdr:col>
                    <xdr:colOff>123825</xdr:colOff>
                    <xdr:row>24</xdr:row>
                    <xdr:rowOff>0</xdr:rowOff>
                  </from>
                  <to>
                    <xdr:col>9</xdr:col>
                    <xdr:colOff>171450</xdr:colOff>
                    <xdr:row>24</xdr:row>
                    <xdr:rowOff>0</xdr:rowOff>
                  </to>
                </anchor>
              </controlPr>
            </control>
          </mc:Choice>
        </mc:AlternateContent>
        <mc:AlternateContent xmlns:mc="http://schemas.openxmlformats.org/markup-compatibility/2006">
          <mc:Choice Requires="x14">
            <control shapeId="5131" r:id="rId15" name="Check Box 11">
              <controlPr defaultSize="0" autoFill="0" autoLine="0" autoPict="0">
                <anchor moveWithCells="1">
                  <from>
                    <xdr:col>4</xdr:col>
                    <xdr:colOff>209550</xdr:colOff>
                    <xdr:row>24</xdr:row>
                    <xdr:rowOff>0</xdr:rowOff>
                  </from>
                  <to>
                    <xdr:col>5</xdr:col>
                    <xdr:colOff>647700</xdr:colOff>
                    <xdr:row>24</xdr:row>
                    <xdr:rowOff>0</xdr:rowOff>
                  </to>
                </anchor>
              </controlPr>
            </control>
          </mc:Choice>
        </mc:AlternateContent>
        <mc:AlternateContent xmlns:mc="http://schemas.openxmlformats.org/markup-compatibility/2006">
          <mc:Choice Requires="x14">
            <control shapeId="5132" r:id="rId16" name="Check Box 12">
              <controlPr defaultSize="0" autoFill="0" autoLine="0" autoPict="0">
                <anchor moveWithCells="1">
                  <from>
                    <xdr:col>8</xdr:col>
                    <xdr:colOff>133350</xdr:colOff>
                    <xdr:row>24</xdr:row>
                    <xdr:rowOff>0</xdr:rowOff>
                  </from>
                  <to>
                    <xdr:col>9</xdr:col>
                    <xdr:colOff>180975</xdr:colOff>
                    <xdr:row>24</xdr:row>
                    <xdr:rowOff>0</xdr:rowOff>
                  </to>
                </anchor>
              </controlPr>
            </control>
          </mc:Choice>
        </mc:AlternateContent>
        <mc:AlternateContent xmlns:mc="http://schemas.openxmlformats.org/markup-compatibility/2006">
          <mc:Choice Requires="x14">
            <control shapeId="5133" r:id="rId17" name="Check Box 13">
              <controlPr defaultSize="0" autoFill="0" autoLine="0" autoPict="0">
                <anchor moveWithCells="1">
                  <from>
                    <xdr:col>8</xdr:col>
                    <xdr:colOff>123825</xdr:colOff>
                    <xdr:row>24</xdr:row>
                    <xdr:rowOff>0</xdr:rowOff>
                  </from>
                  <to>
                    <xdr:col>9</xdr:col>
                    <xdr:colOff>161925</xdr:colOff>
                    <xdr:row>24</xdr:row>
                    <xdr:rowOff>0</xdr:rowOff>
                  </to>
                </anchor>
              </controlPr>
            </control>
          </mc:Choice>
        </mc:AlternateContent>
        <mc:AlternateContent xmlns:mc="http://schemas.openxmlformats.org/markup-compatibility/2006">
          <mc:Choice Requires="x14">
            <control shapeId="5134" r:id="rId18" name="Check Box 14">
              <controlPr defaultSize="0" autoFill="0" autoLine="0" autoPict="0">
                <anchor moveWithCells="1">
                  <from>
                    <xdr:col>6</xdr:col>
                    <xdr:colOff>180975</xdr:colOff>
                    <xdr:row>24</xdr:row>
                    <xdr:rowOff>0</xdr:rowOff>
                  </from>
                  <to>
                    <xdr:col>7</xdr:col>
                    <xdr:colOff>600075</xdr:colOff>
                    <xdr:row>24</xdr:row>
                    <xdr:rowOff>0</xdr:rowOff>
                  </to>
                </anchor>
              </controlPr>
            </control>
          </mc:Choice>
        </mc:AlternateContent>
        <mc:AlternateContent xmlns:mc="http://schemas.openxmlformats.org/markup-compatibility/2006">
          <mc:Choice Requires="x14">
            <control shapeId="5135" r:id="rId19" name="Check Box 15">
              <controlPr defaultSize="0" autoFill="0" autoLine="0" autoPict="0">
                <anchor moveWithCells="1">
                  <from>
                    <xdr:col>6</xdr:col>
                    <xdr:colOff>171450</xdr:colOff>
                    <xdr:row>24</xdr:row>
                    <xdr:rowOff>0</xdr:rowOff>
                  </from>
                  <to>
                    <xdr:col>7</xdr:col>
                    <xdr:colOff>600075</xdr:colOff>
                    <xdr:row>24</xdr:row>
                    <xdr:rowOff>0</xdr:rowOff>
                  </to>
                </anchor>
              </controlPr>
            </control>
          </mc:Choice>
        </mc:AlternateContent>
        <mc:AlternateContent xmlns:mc="http://schemas.openxmlformats.org/markup-compatibility/2006">
          <mc:Choice Requires="x14">
            <control shapeId="5136" r:id="rId20" name="Check Box 16">
              <controlPr defaultSize="0" autoFill="0" autoLine="0" autoPict="0">
                <anchor moveWithCells="1">
                  <from>
                    <xdr:col>5</xdr:col>
                    <xdr:colOff>838200</xdr:colOff>
                    <xdr:row>24</xdr:row>
                    <xdr:rowOff>0</xdr:rowOff>
                  </from>
                  <to>
                    <xdr:col>7</xdr:col>
                    <xdr:colOff>247650</xdr:colOff>
                    <xdr:row>24</xdr:row>
                    <xdr:rowOff>0</xdr:rowOff>
                  </to>
                </anchor>
              </controlPr>
            </control>
          </mc:Choice>
        </mc:AlternateContent>
        <mc:AlternateContent xmlns:mc="http://schemas.openxmlformats.org/markup-compatibility/2006">
          <mc:Choice Requires="x14">
            <control shapeId="5137" r:id="rId21" name="Check Box 17">
              <controlPr defaultSize="0" autoFill="0" autoLine="0" autoPict="0">
                <anchor moveWithCells="1">
                  <from>
                    <xdr:col>5</xdr:col>
                    <xdr:colOff>266700</xdr:colOff>
                    <xdr:row>37</xdr:row>
                    <xdr:rowOff>0</xdr:rowOff>
                  </from>
                  <to>
                    <xdr:col>7</xdr:col>
                    <xdr:colOff>57150</xdr:colOff>
                    <xdr:row>37</xdr:row>
                    <xdr:rowOff>0</xdr:rowOff>
                  </to>
                </anchor>
              </controlPr>
            </control>
          </mc:Choice>
        </mc:AlternateContent>
        <mc:AlternateContent xmlns:mc="http://schemas.openxmlformats.org/markup-compatibility/2006">
          <mc:Choice Requires="x14">
            <control shapeId="5138" r:id="rId22" name="Check Box 18">
              <controlPr defaultSize="0" autoFill="0" autoLine="0" autoPict="0">
                <anchor moveWithCells="1">
                  <from>
                    <xdr:col>6</xdr:col>
                    <xdr:colOff>923925</xdr:colOff>
                    <xdr:row>37</xdr:row>
                    <xdr:rowOff>0</xdr:rowOff>
                  </from>
                  <to>
                    <xdr:col>8</xdr:col>
                    <xdr:colOff>723900</xdr:colOff>
                    <xdr:row>37</xdr:row>
                    <xdr:rowOff>0</xdr:rowOff>
                  </to>
                </anchor>
              </controlPr>
            </control>
          </mc:Choice>
        </mc:AlternateContent>
        <mc:AlternateContent xmlns:mc="http://schemas.openxmlformats.org/markup-compatibility/2006">
          <mc:Choice Requires="x14">
            <control shapeId="5139" r:id="rId23" name="Check Box 19">
              <controlPr defaultSize="0" autoFill="0" autoLine="0" autoPict="0">
                <anchor moveWithCells="1">
                  <from>
                    <xdr:col>8</xdr:col>
                    <xdr:colOff>847725</xdr:colOff>
                    <xdr:row>105</xdr:row>
                    <xdr:rowOff>0</xdr:rowOff>
                  </from>
                  <to>
                    <xdr:col>9</xdr:col>
                    <xdr:colOff>171450</xdr:colOff>
                    <xdr:row>105</xdr:row>
                    <xdr:rowOff>0</xdr:rowOff>
                  </to>
                </anchor>
              </controlPr>
            </control>
          </mc:Choice>
        </mc:AlternateContent>
        <mc:AlternateContent xmlns:mc="http://schemas.openxmlformats.org/markup-compatibility/2006">
          <mc:Choice Requires="x14">
            <control shapeId="5140" r:id="rId24" name="Check Box 20">
              <controlPr defaultSize="0" autoFill="0" autoLine="0" autoPict="0">
                <anchor moveWithCells="1">
                  <from>
                    <xdr:col>6</xdr:col>
                    <xdr:colOff>762000</xdr:colOff>
                    <xdr:row>105</xdr:row>
                    <xdr:rowOff>0</xdr:rowOff>
                  </from>
                  <to>
                    <xdr:col>7</xdr:col>
                    <xdr:colOff>476250</xdr:colOff>
                    <xdr:row>105</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166"/>
  <sheetViews>
    <sheetView topLeftCell="B1" zoomScale="85" zoomScaleNormal="85" workbookViewId="0">
      <selection activeCell="F99" sqref="F99"/>
    </sheetView>
  </sheetViews>
  <sheetFormatPr defaultRowHeight="15" x14ac:dyDescent="0.25"/>
  <cols>
    <col min="1" max="1" width="0" style="120" hidden="1" customWidth="1"/>
    <col min="2" max="2" width="19.140625" style="100" customWidth="1"/>
    <col min="3" max="3" width="18.42578125" style="100" customWidth="1"/>
    <col min="4" max="8" width="15.28515625" style="100" customWidth="1"/>
    <col min="9" max="9" width="21.42578125" style="100" customWidth="1"/>
    <col min="10" max="10" width="19" style="100" customWidth="1"/>
    <col min="11" max="11" width="4" style="100" hidden="1" customWidth="1"/>
    <col min="12" max="16384" width="9.140625" style="120"/>
  </cols>
  <sheetData>
    <row r="1" spans="2:11" ht="29.25" customHeight="1" thickBot="1" x14ac:dyDescent="0.35">
      <c r="B1" s="473" t="s">
        <v>0</v>
      </c>
      <c r="C1" s="474"/>
      <c r="D1" s="475" t="s">
        <v>1</v>
      </c>
      <c r="E1" s="476"/>
      <c r="F1" s="476"/>
      <c r="G1" s="476"/>
      <c r="H1" s="477"/>
      <c r="I1" s="356" t="s">
        <v>2</v>
      </c>
      <c r="J1" s="269">
        <v>43282</v>
      </c>
    </row>
    <row r="2" spans="2:11" ht="39" customHeight="1" thickTop="1" x14ac:dyDescent="0.3">
      <c r="B2" s="580" t="str">
        <f>CONCATENATE(C3,C4,"_",C5,C6)</f>
        <v>18DCI_CD4</v>
      </c>
      <c r="C2" s="581"/>
      <c r="D2" s="480" t="s">
        <v>266</v>
      </c>
      <c r="E2" s="481"/>
      <c r="F2" s="481"/>
      <c r="G2" s="481"/>
      <c r="H2" s="482"/>
      <c r="I2" s="483" t="s">
        <v>3</v>
      </c>
      <c r="J2" s="484"/>
    </row>
    <row r="3" spans="2:11" ht="18" customHeight="1" x14ac:dyDescent="0.3">
      <c r="B3" s="633" t="s">
        <v>4</v>
      </c>
      <c r="C3" s="634">
        <v>18</v>
      </c>
      <c r="D3" s="632" t="s">
        <v>236</v>
      </c>
      <c r="E3" s="487"/>
      <c r="F3" s="487"/>
      <c r="G3" s="487"/>
      <c r="H3" s="488"/>
      <c r="I3" s="485"/>
      <c r="J3" s="486"/>
    </row>
    <row r="4" spans="2:11" ht="18.75" customHeight="1" x14ac:dyDescent="0.3">
      <c r="B4" s="635" t="s">
        <v>6</v>
      </c>
      <c r="C4" s="636" t="s">
        <v>7</v>
      </c>
      <c r="D4" s="637" t="s">
        <v>236</v>
      </c>
      <c r="E4" s="490"/>
      <c r="F4" s="490"/>
      <c r="G4" s="490"/>
      <c r="H4" s="491"/>
      <c r="I4" s="485"/>
      <c r="J4" s="486"/>
    </row>
    <row r="5" spans="2:11" hidden="1" x14ac:dyDescent="0.25">
      <c r="B5" s="227" t="s">
        <v>9</v>
      </c>
      <c r="C5" s="224" t="s">
        <v>10</v>
      </c>
      <c r="D5" s="148"/>
      <c r="E5" s="148"/>
      <c r="F5" s="148"/>
      <c r="G5" s="148"/>
      <c r="H5" s="148"/>
      <c r="I5" s="214"/>
      <c r="J5" s="309"/>
    </row>
    <row r="6" spans="2:11" hidden="1" x14ac:dyDescent="0.25">
      <c r="B6" s="227" t="s">
        <v>11</v>
      </c>
      <c r="C6" s="224">
        <v>4</v>
      </c>
      <c r="D6" s="146"/>
      <c r="E6" s="146"/>
      <c r="F6" s="146"/>
      <c r="G6" s="146"/>
      <c r="H6" s="146"/>
      <c r="I6" s="215"/>
      <c r="J6" s="310"/>
      <c r="K6" s="123"/>
    </row>
    <row r="7" spans="2:11" ht="26.25" hidden="1" x14ac:dyDescent="0.4">
      <c r="B7" s="230" t="s">
        <v>12</v>
      </c>
      <c r="C7" s="149"/>
      <c r="D7" s="149"/>
      <c r="E7" s="149"/>
      <c r="F7" s="149"/>
      <c r="G7" s="149"/>
      <c r="H7" s="149"/>
      <c r="I7" s="149"/>
      <c r="J7" s="270"/>
      <c r="K7" s="124"/>
    </row>
    <row r="8" spans="2:11" hidden="1" x14ac:dyDescent="0.25">
      <c r="B8" s="464" t="s">
        <v>13</v>
      </c>
      <c r="C8" s="465"/>
      <c r="D8" s="465"/>
      <c r="E8" s="465"/>
      <c r="F8" s="465"/>
      <c r="G8" s="465"/>
      <c r="H8" s="465"/>
      <c r="I8" s="465"/>
      <c r="J8" s="466"/>
      <c r="K8" s="125"/>
    </row>
    <row r="9" spans="2:11" hidden="1" x14ac:dyDescent="0.25">
      <c r="B9" s="232"/>
      <c r="C9" s="115"/>
      <c r="D9" s="115"/>
      <c r="E9" s="115"/>
      <c r="F9" s="115"/>
      <c r="G9" s="115"/>
      <c r="H9" s="115"/>
      <c r="I9" s="115"/>
      <c r="J9" s="271"/>
    </row>
    <row r="10" spans="2:11" x14ac:dyDescent="0.25">
      <c r="B10" s="467" t="s">
        <v>14</v>
      </c>
      <c r="C10" s="468"/>
      <c r="D10" s="468" t="s">
        <v>15</v>
      </c>
      <c r="E10" s="468"/>
      <c r="F10" s="468" t="s">
        <v>16</v>
      </c>
      <c r="G10" s="468"/>
      <c r="H10" s="468"/>
      <c r="I10" s="468" t="s">
        <v>17</v>
      </c>
      <c r="J10" s="450"/>
    </row>
    <row r="11" spans="2:11" x14ac:dyDescent="0.25">
      <c r="B11" s="469" t="s">
        <v>18</v>
      </c>
      <c r="C11" s="470"/>
      <c r="D11" s="470" t="s">
        <v>19</v>
      </c>
      <c r="E11" s="470"/>
      <c r="F11" s="471" t="s">
        <v>20</v>
      </c>
      <c r="G11" s="471"/>
      <c r="H11" s="471"/>
      <c r="I11" s="220" t="s">
        <v>21</v>
      </c>
      <c r="J11" s="272">
        <f>IF($J$2=$AD$2,IF($K$127&gt;0,$E$92*($E$127/($E$127+$E$139)),),)+IF($J$2=$AD$3,IF($K$127&gt;0,$F$92*($F$127/($F$127+$F$139)),),)</f>
        <v>0</v>
      </c>
    </row>
    <row r="12" spans="2:11" ht="15.75" x14ac:dyDescent="0.25">
      <c r="B12" s="469"/>
      <c r="C12" s="470"/>
      <c r="D12" s="470"/>
      <c r="E12" s="470"/>
      <c r="F12" s="472" t="s">
        <v>22</v>
      </c>
      <c r="G12" s="471"/>
      <c r="H12" s="471"/>
      <c r="I12" s="147" t="s">
        <v>23</v>
      </c>
      <c r="J12" s="311">
        <f>IF($K$127&gt;0,SUM($E$92:$J$92)*(SUM($E$127:$J$127)/(SUM($E$127:$J$127,$E$139:$J$139))),)</f>
        <v>0</v>
      </c>
    </row>
    <row r="13" spans="2:11" ht="15.75" x14ac:dyDescent="0.25">
      <c r="B13" s="446" t="s">
        <v>24</v>
      </c>
      <c r="C13" s="447"/>
      <c r="D13" s="447" t="s">
        <v>25</v>
      </c>
      <c r="E13" s="447"/>
      <c r="F13" s="448" t="s">
        <v>237</v>
      </c>
      <c r="G13" s="448"/>
      <c r="H13" s="448"/>
      <c r="I13" s="449" t="s">
        <v>26</v>
      </c>
      <c r="J13" s="450"/>
    </row>
    <row r="14" spans="2:11" ht="15" customHeight="1" x14ac:dyDescent="0.25">
      <c r="B14" s="451">
        <v>42917</v>
      </c>
      <c r="C14" s="452"/>
      <c r="D14" s="455">
        <v>45107</v>
      </c>
      <c r="E14" s="452"/>
      <c r="F14" s="458">
        <f>+J11+J14</f>
        <v>633494.5</v>
      </c>
      <c r="G14" s="459"/>
      <c r="H14" s="460"/>
      <c r="I14" s="355" t="s">
        <v>21</v>
      </c>
      <c r="J14" s="234">
        <f>+D92</f>
        <v>633494.5</v>
      </c>
    </row>
    <row r="15" spans="2:11" x14ac:dyDescent="0.25">
      <c r="B15" s="453"/>
      <c r="C15" s="454"/>
      <c r="D15" s="456"/>
      <c r="E15" s="457"/>
      <c r="F15" s="461"/>
      <c r="G15" s="462"/>
      <c r="H15" s="463"/>
      <c r="I15" s="216" t="s">
        <v>23</v>
      </c>
      <c r="J15" s="273">
        <f ca="1">J102</f>
        <v>1369822.5</v>
      </c>
    </row>
    <row r="16" spans="2:11" x14ac:dyDescent="0.25">
      <c r="B16" s="432" t="s">
        <v>27</v>
      </c>
      <c r="C16" s="433"/>
      <c r="D16" s="434" t="s">
        <v>236</v>
      </c>
      <c r="E16" s="435"/>
      <c r="F16" s="435"/>
      <c r="G16" s="435"/>
      <c r="H16" s="435"/>
      <c r="I16" s="435"/>
      <c r="J16" s="436"/>
    </row>
    <row r="17" spans="2:11" ht="111.75" customHeight="1" x14ac:dyDescent="0.25">
      <c r="B17" s="437" t="s">
        <v>28</v>
      </c>
      <c r="C17" s="438"/>
      <c r="D17" s="439"/>
      <c r="E17" s="439"/>
      <c r="F17" s="439"/>
      <c r="G17" s="439"/>
      <c r="H17" s="439"/>
      <c r="I17" s="439"/>
      <c r="J17" s="440"/>
    </row>
    <row r="18" spans="2:11" hidden="1" x14ac:dyDescent="0.25">
      <c r="B18" s="237"/>
      <c r="C18" s="122"/>
      <c r="D18" s="122"/>
      <c r="E18" s="122"/>
      <c r="F18" s="122"/>
      <c r="G18" s="122"/>
      <c r="H18" s="122"/>
      <c r="I18" s="122"/>
      <c r="J18" s="274"/>
    </row>
    <row r="19" spans="2:11" hidden="1" x14ac:dyDescent="0.25">
      <c r="B19" s="239" t="s">
        <v>29</v>
      </c>
      <c r="C19" s="115"/>
      <c r="D19" s="115"/>
      <c r="E19" s="115"/>
      <c r="F19" s="115"/>
      <c r="G19" s="115"/>
      <c r="H19" s="115"/>
      <c r="I19" s="115"/>
      <c r="J19" s="271"/>
    </row>
    <row r="20" spans="2:11" ht="37.5" customHeight="1" x14ac:dyDescent="0.25">
      <c r="B20" s="240" t="s">
        <v>30</v>
      </c>
      <c r="C20" s="150"/>
      <c r="D20" s="150"/>
      <c r="E20" s="150"/>
      <c r="F20" s="150"/>
      <c r="G20" s="150"/>
      <c r="H20" s="150"/>
      <c r="I20" s="150"/>
      <c r="J20" s="275"/>
    </row>
    <row r="21" spans="2:11" s="129" customFormat="1" x14ac:dyDescent="0.25">
      <c r="B21" s="441" t="s">
        <v>261</v>
      </c>
      <c r="C21" s="442"/>
      <c r="D21" s="443" t="s">
        <v>31</v>
      </c>
      <c r="E21" s="444"/>
      <c r="F21" s="442"/>
      <c r="G21" s="443" t="s">
        <v>32</v>
      </c>
      <c r="H21" s="444"/>
      <c r="I21" s="444"/>
      <c r="J21" s="445"/>
    </row>
    <row r="22" spans="2:11" x14ac:dyDescent="0.25">
      <c r="B22" s="426" t="s">
        <v>33</v>
      </c>
      <c r="C22" s="427"/>
      <c r="D22" s="427" t="s">
        <v>34</v>
      </c>
      <c r="E22" s="427"/>
      <c r="F22" s="427"/>
      <c r="G22" s="427" t="s">
        <v>35</v>
      </c>
      <c r="H22" s="427"/>
      <c r="I22" s="427"/>
      <c r="J22" s="428"/>
    </row>
    <row r="23" spans="2:11" hidden="1" x14ac:dyDescent="0.25">
      <c r="B23" s="232"/>
      <c r="C23" s="115"/>
      <c r="D23" s="115"/>
      <c r="E23" s="115"/>
      <c r="F23" s="115"/>
      <c r="G23" s="115"/>
      <c r="H23" s="115"/>
      <c r="I23" s="115"/>
      <c r="J23" s="271"/>
    </row>
    <row r="24" spans="2:11" hidden="1" x14ac:dyDescent="0.25">
      <c r="B24" s="240" t="s">
        <v>36</v>
      </c>
      <c r="C24" s="150"/>
      <c r="D24" s="115"/>
      <c r="E24" s="115"/>
      <c r="F24" s="115"/>
      <c r="G24" s="115"/>
      <c r="H24" s="115"/>
      <c r="I24" s="115"/>
      <c r="J24" s="271"/>
    </row>
    <row r="25" spans="2:11" hidden="1" x14ac:dyDescent="0.25">
      <c r="B25" s="242"/>
      <c r="C25" s="127"/>
      <c r="D25" s="127"/>
      <c r="E25" s="127"/>
      <c r="F25" s="127"/>
      <c r="G25" s="127"/>
      <c r="H25" s="127"/>
      <c r="I25" s="127"/>
      <c r="J25" s="276"/>
    </row>
    <row r="26" spans="2:11" hidden="1" x14ac:dyDescent="0.25">
      <c r="B26" s="240" t="s">
        <v>37</v>
      </c>
      <c r="C26" s="150"/>
      <c r="D26" s="150"/>
      <c r="E26" s="150"/>
      <c r="F26" s="150"/>
      <c r="G26" s="150"/>
      <c r="H26" s="150"/>
      <c r="I26" s="150"/>
      <c r="J26" s="275"/>
    </row>
    <row r="27" spans="2:11" hidden="1" x14ac:dyDescent="0.25">
      <c r="B27" s="240"/>
      <c r="C27" s="150"/>
      <c r="D27" s="150"/>
      <c r="E27" s="150"/>
      <c r="F27" s="150"/>
      <c r="G27" s="150"/>
      <c r="H27" s="150"/>
      <c r="I27" s="150"/>
      <c r="J27" s="275"/>
    </row>
    <row r="28" spans="2:11" hidden="1" x14ac:dyDescent="0.25">
      <c r="B28" s="232"/>
      <c r="C28" s="115"/>
      <c r="D28" s="115"/>
      <c r="E28" s="115"/>
      <c r="F28" s="115"/>
      <c r="G28" s="115"/>
      <c r="H28" s="115"/>
      <c r="I28" s="115"/>
      <c r="J28" s="271"/>
    </row>
    <row r="29" spans="2:11" hidden="1" x14ac:dyDescent="0.25">
      <c r="B29" s="411" t="s">
        <v>38</v>
      </c>
      <c r="C29" s="412"/>
      <c r="D29" s="412"/>
      <c r="E29" s="115"/>
      <c r="F29" s="115"/>
      <c r="G29" s="115"/>
      <c r="H29" s="115"/>
      <c r="I29" s="115"/>
      <c r="J29" s="277"/>
    </row>
    <row r="30" spans="2:11" hidden="1" x14ac:dyDescent="0.25">
      <c r="B30" s="232"/>
      <c r="C30" s="115"/>
      <c r="D30" s="115"/>
      <c r="E30" s="115"/>
      <c r="F30" s="115"/>
      <c r="G30" s="115"/>
      <c r="H30" s="115"/>
      <c r="I30" s="115"/>
      <c r="J30" s="271"/>
    </row>
    <row r="31" spans="2:11" ht="26.25" hidden="1" x14ac:dyDescent="0.4">
      <c r="B31" s="230" t="s">
        <v>39</v>
      </c>
      <c r="C31" s="149"/>
      <c r="D31" s="149"/>
      <c r="E31" s="149"/>
      <c r="F31" s="149"/>
      <c r="G31" s="149"/>
      <c r="H31" s="149"/>
      <c r="I31" s="149"/>
      <c r="J31" s="270"/>
      <c r="K31" s="124"/>
    </row>
    <row r="32" spans="2:11" ht="26.25" hidden="1" x14ac:dyDescent="0.4">
      <c r="B32" s="245"/>
      <c r="C32" s="149"/>
      <c r="D32" s="149"/>
      <c r="E32" s="149"/>
      <c r="F32" s="149"/>
      <c r="G32" s="149"/>
      <c r="H32" s="149"/>
      <c r="I32" s="149"/>
      <c r="J32" s="270"/>
      <c r="K32" s="124"/>
    </row>
    <row r="33" spans="2:11" ht="15.75" hidden="1" x14ac:dyDescent="0.25">
      <c r="B33" s="246"/>
      <c r="C33" s="115"/>
      <c r="D33" s="115"/>
      <c r="E33" s="115"/>
      <c r="F33" s="115"/>
      <c r="G33" s="115"/>
      <c r="H33" s="115"/>
      <c r="I33" s="115"/>
      <c r="J33" s="271"/>
    </row>
    <row r="34" spans="2:11" hidden="1" x14ac:dyDescent="0.25">
      <c r="B34" s="247" t="s">
        <v>40</v>
      </c>
      <c r="C34" s="115"/>
      <c r="D34" s="115"/>
      <c r="E34" s="115"/>
      <c r="F34" s="115"/>
      <c r="G34" s="115"/>
      <c r="H34" s="115"/>
      <c r="I34" s="115"/>
      <c r="J34" s="271"/>
    </row>
    <row r="35" spans="2:11" ht="15.75" hidden="1" x14ac:dyDescent="0.25">
      <c r="B35" s="246"/>
      <c r="C35" s="115"/>
      <c r="D35" s="115"/>
      <c r="E35" s="115"/>
      <c r="F35" s="115"/>
      <c r="G35" s="115"/>
      <c r="H35" s="115"/>
      <c r="I35" s="115"/>
      <c r="J35" s="271"/>
    </row>
    <row r="36" spans="2:11" hidden="1" x14ac:dyDescent="0.25">
      <c r="B36" s="408" t="s">
        <v>41</v>
      </c>
      <c r="C36" s="409"/>
      <c r="D36" s="409"/>
      <c r="E36" s="409"/>
      <c r="F36" s="409"/>
      <c r="G36" s="409"/>
      <c r="H36" s="123"/>
      <c r="I36" s="123"/>
      <c r="J36" s="278"/>
    </row>
    <row r="37" spans="2:11" hidden="1" x14ac:dyDescent="0.25">
      <c r="B37" s="429" t="s">
        <v>42</v>
      </c>
      <c r="C37" s="430"/>
      <c r="D37" s="430"/>
      <c r="E37" s="430"/>
      <c r="F37" s="430"/>
      <c r="G37" s="430"/>
      <c r="H37" s="430"/>
      <c r="I37" s="430"/>
      <c r="J37" s="431"/>
    </row>
    <row r="38" spans="2:11" hidden="1" x14ac:dyDescent="0.25">
      <c r="B38" s="414" t="s">
        <v>43</v>
      </c>
      <c r="C38" s="415"/>
      <c r="D38" s="415"/>
      <c r="E38" s="415"/>
      <c r="F38" s="415"/>
      <c r="G38" s="415"/>
      <c r="H38" s="415"/>
      <c r="I38" s="415"/>
      <c r="J38" s="416"/>
    </row>
    <row r="39" spans="2:11" hidden="1" x14ac:dyDescent="0.25">
      <c r="B39" s="249"/>
      <c r="C39" s="102"/>
      <c r="D39" s="102"/>
      <c r="E39" s="102"/>
      <c r="F39" s="102"/>
      <c r="G39" s="102"/>
      <c r="H39" s="102"/>
      <c r="I39" s="102"/>
      <c r="J39" s="279"/>
    </row>
    <row r="40" spans="2:11" hidden="1" x14ac:dyDescent="0.25">
      <c r="B40" s="408" t="s">
        <v>44</v>
      </c>
      <c r="C40" s="409"/>
      <c r="D40" s="409"/>
      <c r="E40" s="409"/>
      <c r="F40" s="409"/>
      <c r="G40" s="409"/>
      <c r="H40" s="409"/>
      <c r="I40" s="409"/>
      <c r="J40" s="410"/>
      <c r="K40" s="129"/>
    </row>
    <row r="41" spans="2:11" hidden="1" x14ac:dyDescent="0.25">
      <c r="B41" s="232"/>
      <c r="C41" s="115"/>
      <c r="D41" s="115"/>
      <c r="E41" s="115"/>
      <c r="F41" s="115"/>
      <c r="G41" s="115"/>
      <c r="H41" s="115"/>
      <c r="I41" s="115"/>
      <c r="J41" s="271"/>
    </row>
    <row r="42" spans="2:11" x14ac:dyDescent="0.25">
      <c r="B42" s="408" t="s">
        <v>45</v>
      </c>
      <c r="C42" s="409"/>
      <c r="D42" s="409"/>
      <c r="E42" s="409"/>
      <c r="F42" s="409"/>
      <c r="G42" s="409"/>
      <c r="H42" s="409"/>
      <c r="I42" s="409"/>
      <c r="J42" s="410"/>
      <c r="K42" s="129"/>
    </row>
    <row r="43" spans="2:11" x14ac:dyDescent="0.25">
      <c r="B43" s="414" t="s">
        <v>46</v>
      </c>
      <c r="C43" s="415"/>
      <c r="D43" s="415"/>
      <c r="E43" s="415"/>
      <c r="F43" s="415"/>
      <c r="G43" s="415"/>
      <c r="H43" s="415"/>
      <c r="I43" s="415"/>
      <c r="J43" s="416"/>
    </row>
    <row r="44" spans="2:11" x14ac:dyDescent="0.25">
      <c r="B44" s="408" t="s">
        <v>47</v>
      </c>
      <c r="C44" s="409"/>
      <c r="D44" s="409"/>
      <c r="E44" s="409"/>
      <c r="F44" s="409"/>
      <c r="G44" s="409"/>
      <c r="H44" s="409"/>
      <c r="I44" s="409"/>
      <c r="J44" s="410"/>
      <c r="K44" s="129"/>
    </row>
    <row r="45" spans="2:11" x14ac:dyDescent="0.25">
      <c r="B45" s="414" t="s">
        <v>48</v>
      </c>
      <c r="C45" s="415"/>
      <c r="D45" s="415"/>
      <c r="E45" s="415"/>
      <c r="F45" s="415"/>
      <c r="G45" s="415"/>
      <c r="H45" s="415"/>
      <c r="I45" s="415"/>
      <c r="J45" s="416"/>
    </row>
    <row r="46" spans="2:11" x14ac:dyDescent="0.25">
      <c r="B46" s="249"/>
      <c r="C46" s="102"/>
      <c r="D46" s="102"/>
      <c r="E46" s="102"/>
      <c r="F46" s="102"/>
      <c r="G46" s="102"/>
      <c r="H46" s="102"/>
      <c r="I46" s="102"/>
      <c r="J46" s="279"/>
    </row>
    <row r="47" spans="2:11" x14ac:dyDescent="0.25">
      <c r="B47" s="408" t="s">
        <v>49</v>
      </c>
      <c r="C47" s="409"/>
      <c r="D47" s="409"/>
      <c r="E47" s="409"/>
      <c r="F47" s="409"/>
      <c r="G47" s="409"/>
      <c r="H47" s="409"/>
      <c r="I47" s="409"/>
      <c r="J47" s="410"/>
      <c r="K47" s="129"/>
    </row>
    <row r="48" spans="2:11" x14ac:dyDescent="0.25">
      <c r="B48" s="420" t="s">
        <v>50</v>
      </c>
      <c r="C48" s="421"/>
      <c r="D48" s="422" t="s">
        <v>51</v>
      </c>
      <c r="E48" s="422"/>
      <c r="F48" s="422"/>
      <c r="G48" s="422"/>
      <c r="H48" s="422"/>
      <c r="I48" s="422"/>
      <c r="J48" s="423"/>
    </row>
    <row r="49" spans="2:11" x14ac:dyDescent="0.25">
      <c r="B49" s="424" t="s">
        <v>52</v>
      </c>
      <c r="C49" s="425"/>
      <c r="D49" s="422" t="str">
        <f>+B49</f>
        <v>CD-Right-of-Way Acquisition</v>
      </c>
      <c r="E49" s="422"/>
      <c r="F49" s="422"/>
      <c r="G49" s="422"/>
      <c r="H49" s="422"/>
      <c r="I49" s="422"/>
      <c r="J49" s="423"/>
    </row>
    <row r="50" spans="2:11" x14ac:dyDescent="0.25">
      <c r="B50" s="424" t="s">
        <v>53</v>
      </c>
      <c r="C50" s="425"/>
      <c r="D50" s="422" t="str">
        <f>+B50</f>
        <v>CD-Construction Start</v>
      </c>
      <c r="E50" s="422"/>
      <c r="F50" s="422"/>
      <c r="G50" s="422"/>
      <c r="H50" s="422"/>
      <c r="I50" s="422"/>
      <c r="J50" s="423"/>
    </row>
    <row r="51" spans="2:11" hidden="1" x14ac:dyDescent="0.25">
      <c r="B51" s="357"/>
      <c r="C51" s="358"/>
      <c r="D51" s="123">
        <f>+B51</f>
        <v>0</v>
      </c>
      <c r="E51" s="123"/>
      <c r="F51" s="123"/>
      <c r="G51" s="123"/>
      <c r="H51" s="123"/>
      <c r="I51" s="123"/>
      <c r="J51" s="278"/>
    </row>
    <row r="52" spans="2:11" ht="26.25" hidden="1" x14ac:dyDescent="0.4">
      <c r="B52" s="230" t="s">
        <v>54</v>
      </c>
      <c r="C52" s="149"/>
      <c r="D52" s="149"/>
      <c r="E52" s="149"/>
      <c r="F52" s="149"/>
      <c r="G52" s="149"/>
      <c r="H52" s="149"/>
      <c r="I52" s="149"/>
      <c r="J52" s="270"/>
      <c r="K52" s="124"/>
    </row>
    <row r="53" spans="2:11" ht="26.25" hidden="1" x14ac:dyDescent="0.4">
      <c r="B53" s="245"/>
      <c r="C53" s="149"/>
      <c r="D53" s="149"/>
      <c r="E53" s="149"/>
      <c r="F53" s="149"/>
      <c r="G53" s="149"/>
      <c r="H53" s="149"/>
      <c r="I53" s="149"/>
      <c r="J53" s="270"/>
      <c r="K53" s="124"/>
    </row>
    <row r="54" spans="2:11" hidden="1" x14ac:dyDescent="0.25">
      <c r="B54" s="232"/>
      <c r="C54" s="115"/>
      <c r="D54" s="115"/>
      <c r="E54" s="115"/>
      <c r="F54" s="115"/>
      <c r="G54" s="115"/>
      <c r="H54" s="115"/>
      <c r="I54" s="115"/>
      <c r="J54" s="271"/>
    </row>
    <row r="55" spans="2:11" hidden="1" x14ac:dyDescent="0.25">
      <c r="B55" s="239" t="s">
        <v>55</v>
      </c>
      <c r="C55" s="115"/>
      <c r="D55" s="115"/>
      <c r="E55" s="115"/>
      <c r="F55" s="115"/>
      <c r="G55" s="115"/>
      <c r="H55" s="115"/>
      <c r="I55" s="115"/>
      <c r="J55" s="271"/>
    </row>
    <row r="56" spans="2:11" hidden="1" x14ac:dyDescent="0.25">
      <c r="B56" s="252"/>
      <c r="C56" s="115"/>
      <c r="D56" s="115"/>
      <c r="E56" s="115"/>
      <c r="F56" s="115"/>
      <c r="G56" s="115"/>
      <c r="H56" s="115"/>
      <c r="I56" s="115"/>
      <c r="J56" s="271"/>
    </row>
    <row r="57" spans="2:11" x14ac:dyDescent="0.25">
      <c r="B57" s="408" t="s">
        <v>56</v>
      </c>
      <c r="C57" s="409"/>
      <c r="D57" s="409"/>
      <c r="E57" s="409"/>
      <c r="F57" s="409"/>
      <c r="G57" s="409"/>
      <c r="H57" s="409"/>
      <c r="I57" s="409"/>
      <c r="J57" s="410"/>
    </row>
    <row r="58" spans="2:11" x14ac:dyDescent="0.25">
      <c r="B58" s="414" t="s">
        <v>57</v>
      </c>
      <c r="C58" s="415"/>
      <c r="D58" s="415"/>
      <c r="E58" s="415"/>
      <c r="F58" s="415"/>
      <c r="G58" s="415"/>
      <c r="H58" s="415"/>
      <c r="I58" s="415"/>
      <c r="J58" s="416"/>
    </row>
    <row r="59" spans="2:11" hidden="1" x14ac:dyDescent="0.25">
      <c r="B59" s="251"/>
      <c r="C59" s="123"/>
      <c r="D59" s="123"/>
      <c r="E59" s="123"/>
      <c r="F59" s="123"/>
      <c r="G59" s="123"/>
      <c r="H59" s="123"/>
      <c r="I59" s="123"/>
      <c r="J59" s="278"/>
    </row>
    <row r="60" spans="2:11" hidden="1" x14ac:dyDescent="0.25">
      <c r="B60" s="239" t="s">
        <v>58</v>
      </c>
      <c r="C60" s="115"/>
      <c r="D60" s="115"/>
      <c r="E60" s="115"/>
      <c r="F60" s="115"/>
      <c r="G60" s="115"/>
      <c r="H60" s="115"/>
      <c r="I60" s="115"/>
      <c r="J60" s="271"/>
    </row>
    <row r="61" spans="2:11" hidden="1" x14ac:dyDescent="0.25">
      <c r="B61" s="252"/>
      <c r="C61" s="115"/>
      <c r="D61" s="115"/>
      <c r="E61" s="115"/>
      <c r="F61" s="115"/>
      <c r="G61" s="115"/>
      <c r="H61" s="115"/>
      <c r="I61" s="115"/>
      <c r="J61" s="271"/>
    </row>
    <row r="62" spans="2:11" hidden="1" x14ac:dyDescent="0.25">
      <c r="B62" s="408" t="s">
        <v>59</v>
      </c>
      <c r="C62" s="409"/>
      <c r="D62" s="409"/>
      <c r="E62" s="409"/>
      <c r="F62" s="409"/>
      <c r="G62" s="409"/>
      <c r="H62" s="409"/>
      <c r="I62" s="409"/>
      <c r="J62" s="410"/>
    </row>
    <row r="63" spans="2:11" hidden="1" x14ac:dyDescent="0.25">
      <c r="B63" s="414" t="s">
        <v>43</v>
      </c>
      <c r="C63" s="415"/>
      <c r="D63" s="415"/>
      <c r="E63" s="415"/>
      <c r="F63" s="415"/>
      <c r="G63" s="415"/>
      <c r="H63" s="415"/>
      <c r="I63" s="415"/>
      <c r="J63" s="416"/>
    </row>
    <row r="64" spans="2:11" hidden="1" x14ac:dyDescent="0.25">
      <c r="B64" s="252"/>
      <c r="C64" s="115"/>
      <c r="D64" s="115"/>
      <c r="E64" s="115"/>
      <c r="F64" s="115"/>
      <c r="G64" s="115"/>
      <c r="H64" s="115"/>
      <c r="I64" s="115"/>
      <c r="J64" s="271"/>
    </row>
    <row r="65" spans="2:11" hidden="1" x14ac:dyDescent="0.25">
      <c r="B65" s="408" t="s">
        <v>60</v>
      </c>
      <c r="C65" s="409"/>
      <c r="D65" s="409"/>
      <c r="E65" s="409"/>
      <c r="F65" s="409"/>
      <c r="G65" s="409"/>
      <c r="H65" s="409"/>
      <c r="I65" s="409"/>
      <c r="J65" s="410"/>
      <c r="K65" s="129"/>
    </row>
    <row r="66" spans="2:11" hidden="1" x14ac:dyDescent="0.25">
      <c r="B66" s="253"/>
      <c r="C66" s="417" t="s">
        <v>61</v>
      </c>
      <c r="D66" s="417"/>
      <c r="E66" s="417"/>
      <c r="F66" s="418" t="s">
        <v>43</v>
      </c>
      <c r="G66" s="418"/>
      <c r="H66" s="418"/>
      <c r="I66" s="418"/>
      <c r="J66" s="419"/>
    </row>
    <row r="67" spans="2:11" hidden="1" x14ac:dyDescent="0.25">
      <c r="B67" s="253"/>
      <c r="C67" s="417" t="s">
        <v>62</v>
      </c>
      <c r="D67" s="417"/>
      <c r="E67" s="417"/>
      <c r="F67" s="418" t="s">
        <v>43</v>
      </c>
      <c r="G67" s="418"/>
      <c r="H67" s="418"/>
      <c r="I67" s="418"/>
      <c r="J67" s="419"/>
    </row>
    <row r="68" spans="2:11" hidden="1" x14ac:dyDescent="0.25">
      <c r="B68" s="253"/>
      <c r="C68" s="417" t="s">
        <v>63</v>
      </c>
      <c r="D68" s="417"/>
      <c r="E68" s="417"/>
      <c r="F68" s="418" t="s">
        <v>43</v>
      </c>
      <c r="G68" s="418"/>
      <c r="H68" s="418"/>
      <c r="I68" s="418"/>
      <c r="J68" s="419"/>
    </row>
    <row r="69" spans="2:11" hidden="1" x14ac:dyDescent="0.25">
      <c r="B69" s="253"/>
      <c r="C69" s="417" t="s">
        <v>64</v>
      </c>
      <c r="D69" s="417"/>
      <c r="E69" s="417"/>
      <c r="F69" s="418" t="s">
        <v>43</v>
      </c>
      <c r="G69" s="418"/>
      <c r="H69" s="418"/>
      <c r="I69" s="418"/>
      <c r="J69" s="419"/>
    </row>
    <row r="70" spans="2:11" hidden="1" x14ac:dyDescent="0.25">
      <c r="B70" s="253"/>
      <c r="C70" s="417" t="s">
        <v>65</v>
      </c>
      <c r="D70" s="417"/>
      <c r="E70" s="417"/>
      <c r="F70" s="418" t="s">
        <v>43</v>
      </c>
      <c r="G70" s="418"/>
      <c r="H70" s="418"/>
      <c r="I70" s="418"/>
      <c r="J70" s="419"/>
    </row>
    <row r="71" spans="2:11" hidden="1" x14ac:dyDescent="0.25">
      <c r="B71" s="253"/>
      <c r="C71" s="417" t="s">
        <v>66</v>
      </c>
      <c r="D71" s="417"/>
      <c r="E71" s="417"/>
      <c r="F71" s="418" t="s">
        <v>43</v>
      </c>
      <c r="G71" s="418"/>
      <c r="H71" s="418"/>
      <c r="I71" s="418"/>
      <c r="J71" s="419"/>
    </row>
    <row r="72" spans="2:11" hidden="1" x14ac:dyDescent="0.25">
      <c r="B72" s="253"/>
      <c r="C72" s="417" t="s">
        <v>67</v>
      </c>
      <c r="D72" s="417"/>
      <c r="E72" s="417"/>
      <c r="F72" s="418" t="s">
        <v>43</v>
      </c>
      <c r="G72" s="418"/>
      <c r="H72" s="418"/>
      <c r="I72" s="418"/>
      <c r="J72" s="419"/>
    </row>
    <row r="73" spans="2:11" hidden="1" x14ac:dyDescent="0.25">
      <c r="B73" s="232"/>
      <c r="C73" s="115"/>
      <c r="D73" s="115"/>
      <c r="E73" s="115"/>
      <c r="F73" s="115"/>
      <c r="G73" s="115"/>
      <c r="H73" s="115"/>
      <c r="I73" s="115"/>
      <c r="J73" s="271"/>
    </row>
    <row r="74" spans="2:11" hidden="1" x14ac:dyDescent="0.25">
      <c r="B74" s="411" t="s">
        <v>68</v>
      </c>
      <c r="C74" s="412"/>
      <c r="D74" s="412"/>
      <c r="E74" s="412"/>
      <c r="F74" s="412"/>
      <c r="G74" s="412"/>
      <c r="H74" s="412"/>
      <c r="I74" s="412"/>
      <c r="J74" s="413"/>
      <c r="K74" s="129"/>
    </row>
    <row r="75" spans="2:11" hidden="1" x14ac:dyDescent="0.25">
      <c r="B75" s="414" t="s">
        <v>43</v>
      </c>
      <c r="C75" s="415"/>
      <c r="D75" s="415"/>
      <c r="E75" s="415"/>
      <c r="F75" s="415"/>
      <c r="G75" s="415"/>
      <c r="H75" s="415"/>
      <c r="I75" s="415"/>
      <c r="J75" s="416"/>
    </row>
    <row r="76" spans="2:11" hidden="1" x14ac:dyDescent="0.25">
      <c r="B76" s="251"/>
      <c r="C76" s="115"/>
      <c r="D76" s="115"/>
      <c r="E76" s="115"/>
      <c r="F76" s="115"/>
      <c r="G76" s="115"/>
      <c r="H76" s="115"/>
      <c r="I76" s="115"/>
      <c r="J76" s="271"/>
    </row>
    <row r="77" spans="2:11" hidden="1" x14ac:dyDescent="0.25">
      <c r="B77" s="239" t="s">
        <v>69</v>
      </c>
      <c r="C77" s="115"/>
      <c r="D77" s="115"/>
      <c r="E77" s="115"/>
      <c r="F77" s="115"/>
      <c r="G77" s="115"/>
      <c r="H77" s="115"/>
      <c r="I77" s="115"/>
      <c r="J77" s="271"/>
    </row>
    <row r="78" spans="2:11" hidden="1" x14ac:dyDescent="0.25">
      <c r="B78" s="408" t="s">
        <v>70</v>
      </c>
      <c r="C78" s="409"/>
      <c r="D78" s="409"/>
      <c r="E78" s="409"/>
      <c r="F78" s="409"/>
      <c r="G78" s="409"/>
      <c r="H78" s="409"/>
      <c r="I78" s="409"/>
      <c r="J78" s="410"/>
      <c r="K78" s="129"/>
    </row>
    <row r="79" spans="2:11" hidden="1" x14ac:dyDescent="0.25">
      <c r="B79" s="414" t="s">
        <v>43</v>
      </c>
      <c r="C79" s="415"/>
      <c r="D79" s="415"/>
      <c r="E79" s="415"/>
      <c r="F79" s="415"/>
      <c r="G79" s="415"/>
      <c r="H79" s="415"/>
      <c r="I79" s="415"/>
      <c r="J79" s="416"/>
    </row>
    <row r="80" spans="2:11" hidden="1" x14ac:dyDescent="0.25">
      <c r="B80" s="253"/>
      <c r="C80" s="105"/>
      <c r="D80" s="105"/>
      <c r="E80" s="105"/>
      <c r="F80" s="105"/>
      <c r="G80" s="105"/>
      <c r="H80" s="105"/>
      <c r="I80" s="105"/>
      <c r="J80" s="280"/>
    </row>
    <row r="81" spans="2:11" ht="26.25" hidden="1" x14ac:dyDescent="0.4">
      <c r="B81" s="245"/>
      <c r="C81" s="149"/>
      <c r="D81" s="149"/>
      <c r="E81" s="149"/>
      <c r="F81" s="149"/>
      <c r="G81" s="149"/>
      <c r="H81" s="149"/>
      <c r="I81" s="149"/>
      <c r="J81" s="270"/>
      <c r="K81" s="124"/>
    </row>
    <row r="82" spans="2:11" hidden="1" x14ac:dyDescent="0.25">
      <c r="B82" s="253"/>
      <c r="C82" s="105"/>
      <c r="D82" s="105"/>
      <c r="E82" s="105"/>
      <c r="F82" s="105"/>
      <c r="G82" s="105"/>
      <c r="H82" s="105"/>
      <c r="I82" s="105"/>
      <c r="J82" s="280"/>
      <c r="K82" s="119"/>
    </row>
    <row r="83" spans="2:11" hidden="1" x14ac:dyDescent="0.25">
      <c r="B83" s="408" t="s">
        <v>71</v>
      </c>
      <c r="C83" s="409"/>
      <c r="D83" s="409"/>
      <c r="E83" s="409"/>
      <c r="F83" s="409"/>
      <c r="G83" s="409"/>
      <c r="H83" s="409"/>
      <c r="I83" s="409"/>
      <c r="J83" s="410"/>
      <c r="K83" s="129"/>
    </row>
    <row r="84" spans="2:11" hidden="1" x14ac:dyDescent="0.25">
      <c r="B84" s="414" t="s">
        <v>43</v>
      </c>
      <c r="C84" s="415"/>
      <c r="D84" s="415"/>
      <c r="E84" s="415"/>
      <c r="F84" s="415"/>
      <c r="G84" s="415"/>
      <c r="H84" s="415"/>
      <c r="I84" s="415"/>
      <c r="J84" s="416"/>
    </row>
    <row r="85" spans="2:11" hidden="1" x14ac:dyDescent="0.25">
      <c r="B85" s="232"/>
      <c r="C85" s="115"/>
      <c r="D85" s="115"/>
      <c r="E85" s="115"/>
      <c r="F85" s="115"/>
      <c r="G85" s="115"/>
      <c r="H85" s="115"/>
      <c r="I85" s="115"/>
      <c r="J85" s="271"/>
    </row>
    <row r="86" spans="2:11" ht="26.25" hidden="1" x14ac:dyDescent="0.4">
      <c r="B86" s="230" t="s">
        <v>72</v>
      </c>
      <c r="C86" s="149"/>
      <c r="D86" s="149"/>
      <c r="E86" s="149"/>
      <c r="F86" s="149"/>
      <c r="G86" s="149"/>
      <c r="H86" s="149"/>
      <c r="I86" s="149"/>
      <c r="J86" s="270"/>
      <c r="K86" s="124"/>
    </row>
    <row r="87" spans="2:11" ht="26.25" hidden="1" x14ac:dyDescent="0.4">
      <c r="B87" s="245"/>
      <c r="C87" s="149"/>
      <c r="D87" s="149"/>
      <c r="E87" s="149"/>
      <c r="F87" s="149"/>
      <c r="G87" s="149"/>
      <c r="H87" s="149"/>
      <c r="I87" s="149"/>
      <c r="J87" s="270"/>
      <c r="K87" s="124"/>
    </row>
    <row r="88" spans="2:11" hidden="1" x14ac:dyDescent="0.25">
      <c r="B88" s="408" t="s">
        <v>73</v>
      </c>
      <c r="C88" s="409"/>
      <c r="D88" s="409"/>
      <c r="E88" s="409"/>
      <c r="F88" s="409"/>
      <c r="G88" s="409"/>
      <c r="H88" s="409"/>
      <c r="I88" s="409"/>
      <c r="J88" s="410"/>
      <c r="K88" s="129"/>
    </row>
    <row r="89" spans="2:11" hidden="1" x14ac:dyDescent="0.25">
      <c r="B89" s="395" t="s">
        <v>74</v>
      </c>
      <c r="C89" s="396"/>
      <c r="D89" s="396"/>
      <c r="E89" s="396"/>
      <c r="F89" s="396"/>
      <c r="G89" s="396"/>
      <c r="H89" s="396"/>
      <c r="I89" s="396"/>
      <c r="J89" s="397"/>
    </row>
    <row r="90" spans="2:11" hidden="1" x14ac:dyDescent="0.25">
      <c r="B90" s="255" t="s">
        <v>75</v>
      </c>
      <c r="C90" s="107"/>
      <c r="D90" s="107"/>
      <c r="E90" s="107"/>
      <c r="F90" s="107"/>
      <c r="G90" s="107"/>
      <c r="H90" s="107"/>
      <c r="I90" s="107"/>
      <c r="J90" s="281"/>
    </row>
    <row r="91" spans="2:11" x14ac:dyDescent="0.25">
      <c r="B91" s="400" t="s">
        <v>76</v>
      </c>
      <c r="C91" s="401"/>
      <c r="D91" s="221" t="str">
        <f t="shared" ref="D91:I91" si="0">D$111</f>
        <v>FY19</v>
      </c>
      <c r="E91" s="221" t="str">
        <f t="shared" si="0"/>
        <v>FY20</v>
      </c>
      <c r="F91" s="221" t="str">
        <f t="shared" si="0"/>
        <v>FY21</v>
      </c>
      <c r="G91" s="221" t="str">
        <f t="shared" si="0"/>
        <v>FY22</v>
      </c>
      <c r="H91" s="221" t="str">
        <f t="shared" si="0"/>
        <v>FY23</v>
      </c>
      <c r="I91" s="221" t="str">
        <f t="shared" si="0"/>
        <v>FY24</v>
      </c>
      <c r="J91" s="282" t="s">
        <v>77</v>
      </c>
    </row>
    <row r="92" spans="2:11" x14ac:dyDescent="0.25">
      <c r="B92" s="406" t="s">
        <v>262</v>
      </c>
      <c r="C92" s="407"/>
      <c r="D92" s="132">
        <f t="shared" ref="D92:I92" si="1">(D127+D139)-SUM(D101)</f>
        <v>633494.5</v>
      </c>
      <c r="E92" s="132">
        <f t="shared" si="1"/>
        <v>0</v>
      </c>
      <c r="F92" s="132">
        <f t="shared" ca="1" si="1"/>
        <v>0</v>
      </c>
      <c r="G92" s="132">
        <f t="shared" ca="1" si="1"/>
        <v>0</v>
      </c>
      <c r="H92" s="132">
        <f t="shared" ca="1" si="1"/>
        <v>0</v>
      </c>
      <c r="I92" s="132">
        <f t="shared" ca="1" si="1"/>
        <v>0</v>
      </c>
      <c r="J92" s="283">
        <f ca="1">SUM(D92:I92)</f>
        <v>633494.5</v>
      </c>
    </row>
    <row r="93" spans="2:11" ht="15" hidden="1" customHeight="1" x14ac:dyDescent="0.25">
      <c r="B93" s="404" t="s">
        <v>79</v>
      </c>
      <c r="C93" s="405"/>
      <c r="D93" s="133">
        <v>0</v>
      </c>
      <c r="E93" s="133">
        <v>0</v>
      </c>
      <c r="F93" s="133">
        <v>0</v>
      </c>
      <c r="G93" s="133">
        <v>0</v>
      </c>
      <c r="H93" s="133">
        <v>0</v>
      </c>
      <c r="I93" s="133">
        <v>0</v>
      </c>
      <c r="J93" s="283">
        <f t="shared" ref="J93:J96" si="2">SUM(D93:I93)</f>
        <v>0</v>
      </c>
    </row>
    <row r="94" spans="2:11" ht="15" hidden="1" customHeight="1" x14ac:dyDescent="0.25">
      <c r="B94" s="404" t="s">
        <v>80</v>
      </c>
      <c r="C94" s="405"/>
      <c r="D94" s="133">
        <v>0</v>
      </c>
      <c r="E94" s="133">
        <v>0</v>
      </c>
      <c r="F94" s="133">
        <v>0</v>
      </c>
      <c r="G94" s="133">
        <v>0</v>
      </c>
      <c r="H94" s="133">
        <v>0</v>
      </c>
      <c r="I94" s="133">
        <v>0</v>
      </c>
      <c r="J94" s="283">
        <f t="shared" si="2"/>
        <v>0</v>
      </c>
    </row>
    <row r="95" spans="2:11" ht="15" hidden="1" customHeight="1" x14ac:dyDescent="0.25">
      <c r="B95" s="404" t="s">
        <v>81</v>
      </c>
      <c r="C95" s="405"/>
      <c r="D95" s="133">
        <v>0</v>
      </c>
      <c r="E95" s="133">
        <v>0</v>
      </c>
      <c r="F95" s="133">
        <v>0</v>
      </c>
      <c r="G95" s="133">
        <v>0</v>
      </c>
      <c r="H95" s="133">
        <v>0</v>
      </c>
      <c r="I95" s="133">
        <v>0</v>
      </c>
      <c r="J95" s="283">
        <f t="shared" si="2"/>
        <v>0</v>
      </c>
    </row>
    <row r="96" spans="2:11" ht="15" hidden="1" customHeight="1" x14ac:dyDescent="0.25">
      <c r="B96" s="404" t="s">
        <v>82</v>
      </c>
      <c r="C96" s="405"/>
      <c r="D96" s="133">
        <v>0</v>
      </c>
      <c r="E96" s="133">
        <v>0</v>
      </c>
      <c r="F96" s="133">
        <v>0</v>
      </c>
      <c r="G96" s="133">
        <v>0</v>
      </c>
      <c r="H96" s="133">
        <v>0</v>
      </c>
      <c r="I96" s="133">
        <v>0</v>
      </c>
      <c r="J96" s="283">
        <f t="shared" si="2"/>
        <v>0</v>
      </c>
    </row>
    <row r="97" spans="2:11" x14ac:dyDescent="0.25">
      <c r="B97" s="400" t="s">
        <v>83</v>
      </c>
      <c r="C97" s="401"/>
      <c r="D97" s="134"/>
      <c r="E97" s="134"/>
      <c r="F97" s="135"/>
      <c r="G97" s="135"/>
      <c r="H97" s="135"/>
      <c r="I97" s="135"/>
      <c r="J97" s="312"/>
    </row>
    <row r="98" spans="2:11" x14ac:dyDescent="0.25">
      <c r="B98" s="406" t="s">
        <v>84</v>
      </c>
      <c r="C98" s="407"/>
      <c r="D98" s="144"/>
      <c r="E98" s="144"/>
      <c r="F98" s="144"/>
      <c r="G98" s="144"/>
      <c r="H98" s="144"/>
      <c r="I98" s="144"/>
      <c r="J98" s="283">
        <f t="shared" ref="J98:J101" si="3">SUM(D98:I98)</f>
        <v>0</v>
      </c>
    </row>
    <row r="99" spans="2:11" x14ac:dyDescent="0.25">
      <c r="B99" s="406" t="s">
        <v>85</v>
      </c>
      <c r="C99" s="407"/>
      <c r="D99" s="136"/>
      <c r="E99" s="144"/>
      <c r="F99" s="144"/>
      <c r="G99" s="144"/>
      <c r="H99" s="144"/>
      <c r="I99" s="144"/>
      <c r="J99" s="283">
        <f t="shared" si="3"/>
        <v>0</v>
      </c>
    </row>
    <row r="100" spans="2:11" x14ac:dyDescent="0.25">
      <c r="B100" s="379" t="s">
        <v>86</v>
      </c>
      <c r="C100" s="380"/>
      <c r="D100" s="144">
        <v>736328</v>
      </c>
      <c r="E100" s="144"/>
      <c r="F100" s="144"/>
      <c r="G100" s="144"/>
      <c r="H100" s="144"/>
      <c r="I100" s="144"/>
      <c r="J100" s="283">
        <f t="shared" si="3"/>
        <v>736328</v>
      </c>
    </row>
    <row r="101" spans="2:11" x14ac:dyDescent="0.25">
      <c r="B101" s="400" t="s">
        <v>87</v>
      </c>
      <c r="C101" s="401"/>
      <c r="D101" s="152">
        <f>SUM(D98:D100)</f>
        <v>736328</v>
      </c>
      <c r="E101" s="152">
        <f>SUM(E98:E100)</f>
        <v>0</v>
      </c>
      <c r="F101" s="152">
        <f t="shared" ref="F101:I101" si="4">SUM(F98:F100)</f>
        <v>0</v>
      </c>
      <c r="G101" s="152">
        <f t="shared" si="4"/>
        <v>0</v>
      </c>
      <c r="H101" s="152">
        <f t="shared" si="4"/>
        <v>0</v>
      </c>
      <c r="I101" s="152">
        <f t="shared" si="4"/>
        <v>0</v>
      </c>
      <c r="J101" s="283">
        <f t="shared" si="3"/>
        <v>736328</v>
      </c>
    </row>
    <row r="102" spans="2:11" ht="15.75" thickBot="1" x14ac:dyDescent="0.3">
      <c r="B102" s="386" t="s">
        <v>263</v>
      </c>
      <c r="C102" s="387"/>
      <c r="D102" s="137">
        <f t="shared" ref="D102:J102" si="5">SUM(D92:D96)+D101</f>
        <v>1369822.5</v>
      </c>
      <c r="E102" s="137">
        <f t="shared" si="5"/>
        <v>0</v>
      </c>
      <c r="F102" s="137">
        <f t="shared" ca="1" si="5"/>
        <v>0</v>
      </c>
      <c r="G102" s="137">
        <f t="shared" ca="1" si="5"/>
        <v>0</v>
      </c>
      <c r="H102" s="137">
        <f t="shared" ca="1" si="5"/>
        <v>0</v>
      </c>
      <c r="I102" s="137">
        <f t="shared" ca="1" si="5"/>
        <v>0</v>
      </c>
      <c r="J102" s="284">
        <f t="shared" ca="1" si="5"/>
        <v>1369822.5</v>
      </c>
      <c r="K102" s="129"/>
    </row>
    <row r="103" spans="2:11" ht="15.75" thickTop="1" x14ac:dyDescent="0.25">
      <c r="B103" s="261"/>
      <c r="C103" s="115"/>
      <c r="D103" s="115"/>
      <c r="E103" s="115"/>
      <c r="F103" s="115"/>
      <c r="G103" s="115"/>
      <c r="H103" s="115"/>
      <c r="I103" s="115"/>
      <c r="J103" s="271"/>
    </row>
    <row r="104" spans="2:11" x14ac:dyDescent="0.25">
      <c r="B104" s="388" t="s">
        <v>89</v>
      </c>
      <c r="C104" s="389"/>
      <c r="D104" s="389"/>
      <c r="E104" s="389"/>
      <c r="F104" s="389"/>
      <c r="G104" s="389"/>
      <c r="H104" s="389"/>
      <c r="I104" s="389"/>
      <c r="J104" s="390"/>
    </row>
    <row r="105" spans="2:11" x14ac:dyDescent="0.25">
      <c r="B105" s="395" t="s">
        <v>90</v>
      </c>
      <c r="C105" s="396"/>
      <c r="D105" s="396"/>
      <c r="E105" s="396"/>
      <c r="F105" s="396"/>
      <c r="G105" s="396"/>
      <c r="H105" s="402">
        <f>(580000*0.25)</f>
        <v>145000</v>
      </c>
      <c r="I105" s="403"/>
      <c r="J105" s="278"/>
    </row>
    <row r="106" spans="2:11" x14ac:dyDescent="0.25">
      <c r="B106" s="395" t="s">
        <v>91</v>
      </c>
      <c r="C106" s="396"/>
      <c r="D106" s="396"/>
      <c r="E106" s="396"/>
      <c r="F106" s="396"/>
      <c r="G106" s="396"/>
      <c r="H106" s="123"/>
      <c r="I106" s="123"/>
      <c r="J106" s="278"/>
    </row>
    <row r="107" spans="2:11" x14ac:dyDescent="0.25">
      <c r="B107" s="232"/>
      <c r="C107" s="115"/>
      <c r="D107" s="115"/>
      <c r="E107" s="115"/>
      <c r="F107" s="115"/>
      <c r="G107" s="115"/>
      <c r="H107" s="115"/>
      <c r="I107" s="115"/>
      <c r="J107" s="271"/>
    </row>
    <row r="108" spans="2:11" hidden="1" x14ac:dyDescent="0.25">
      <c r="B108" s="388" t="s">
        <v>92</v>
      </c>
      <c r="C108" s="389"/>
      <c r="D108" s="389"/>
      <c r="E108" s="389"/>
      <c r="F108" s="389"/>
      <c r="G108" s="389"/>
      <c r="H108" s="389"/>
      <c r="I108" s="389"/>
      <c r="J108" s="390"/>
      <c r="K108" s="129"/>
    </row>
    <row r="109" spans="2:11" hidden="1" x14ac:dyDescent="0.25">
      <c r="B109" s="395" t="s">
        <v>93</v>
      </c>
      <c r="C109" s="396"/>
      <c r="D109" s="396"/>
      <c r="E109" s="396"/>
      <c r="F109" s="396"/>
      <c r="G109" s="396"/>
      <c r="H109" s="396"/>
      <c r="I109" s="396"/>
      <c r="J109" s="397"/>
    </row>
    <row r="110" spans="2:11" hidden="1" x14ac:dyDescent="0.25">
      <c r="B110" s="255" t="s">
        <v>94</v>
      </c>
      <c r="C110" s="107"/>
      <c r="D110" s="107"/>
      <c r="E110" s="107"/>
      <c r="F110" s="107"/>
      <c r="G110" s="107"/>
      <c r="H110" s="107"/>
      <c r="I110" s="107"/>
      <c r="J110" s="281"/>
    </row>
    <row r="111" spans="2:11" hidden="1" x14ac:dyDescent="0.25">
      <c r="B111" s="391" t="s">
        <v>95</v>
      </c>
      <c r="C111" s="392"/>
      <c r="D111" s="221" t="s">
        <v>96</v>
      </c>
      <c r="E111" s="113" t="s">
        <v>97</v>
      </c>
      <c r="F111" s="113" t="s">
        <v>98</v>
      </c>
      <c r="G111" s="113" t="s">
        <v>99</v>
      </c>
      <c r="H111" s="113" t="s">
        <v>100</v>
      </c>
      <c r="I111" s="113" t="s">
        <v>101</v>
      </c>
      <c r="J111" s="282" t="s">
        <v>77</v>
      </c>
    </row>
    <row r="112" spans="2:11" ht="15.75" hidden="1" thickBot="1" x14ac:dyDescent="0.3">
      <c r="B112" s="393" t="s">
        <v>102</v>
      </c>
      <c r="C112" s="394"/>
      <c r="D112" s="5"/>
      <c r="E112" s="7">
        <v>2.5000000000000001E-2</v>
      </c>
      <c r="F112" s="7">
        <v>2.5000000000000001E-2</v>
      </c>
      <c r="G112" s="7">
        <f ca="1">$G112</f>
        <v>2.5000000000000001E-2</v>
      </c>
      <c r="H112" s="7">
        <f ca="1">$G112</f>
        <v>2.5000000000000001E-2</v>
      </c>
      <c r="I112" s="7">
        <f ca="1">$G112</f>
        <v>2.5000000000000001E-2</v>
      </c>
      <c r="J112" s="285"/>
    </row>
    <row r="113" spans="2:11" hidden="1" x14ac:dyDescent="0.25">
      <c r="B113" s="393" t="s">
        <v>103</v>
      </c>
      <c r="C113" s="394"/>
      <c r="D113" s="136"/>
      <c r="E113" s="136"/>
      <c r="F113" s="138">
        <f ca="1">E113*(1+$H$112)</f>
        <v>0</v>
      </c>
      <c r="G113" s="138">
        <f ca="1">F113*(1+$H$112)</f>
        <v>0</v>
      </c>
      <c r="H113" s="138">
        <f ca="1">G113*(1+$I$112)</f>
        <v>0</v>
      </c>
      <c r="I113" s="138">
        <f ca="1">H113*(1+$J$112)</f>
        <v>0</v>
      </c>
      <c r="J113" s="286">
        <f t="shared" ref="J113:J126" ca="1" si="6">SUM(D113:I113)</f>
        <v>0</v>
      </c>
    </row>
    <row r="114" spans="2:11" hidden="1" x14ac:dyDescent="0.25">
      <c r="B114" s="398" t="s">
        <v>104</v>
      </c>
      <c r="C114" s="399"/>
      <c r="D114" s="136"/>
      <c r="E114" s="136"/>
      <c r="F114" s="139">
        <f ca="1">E114*(1+$H$112)</f>
        <v>0</v>
      </c>
      <c r="G114" s="139">
        <f ca="1">F114*(1+$H$112)</f>
        <v>0</v>
      </c>
      <c r="H114" s="139">
        <f ca="1">G114*(1+$I$112)</f>
        <v>0</v>
      </c>
      <c r="I114" s="139">
        <f ca="1">H114*(1+$J$112)</f>
        <v>0</v>
      </c>
      <c r="J114" s="286">
        <f t="shared" ca="1" si="6"/>
        <v>0</v>
      </c>
    </row>
    <row r="115" spans="2:11" hidden="1" x14ac:dyDescent="0.25">
      <c r="B115" s="393" t="s">
        <v>105</v>
      </c>
      <c r="C115" s="394"/>
      <c r="D115" s="140"/>
      <c r="E115" s="140"/>
      <c r="F115" s="141"/>
      <c r="G115" s="141"/>
      <c r="H115" s="141"/>
      <c r="I115" s="141"/>
      <c r="J115" s="287"/>
    </row>
    <row r="116" spans="2:11" hidden="1" x14ac:dyDescent="0.25">
      <c r="B116" s="393" t="s">
        <v>106</v>
      </c>
      <c r="C116" s="394"/>
      <c r="D116" s="136"/>
      <c r="E116" s="136"/>
      <c r="F116" s="139">
        <f>E116</f>
        <v>0</v>
      </c>
      <c r="G116" s="139">
        <f>F116</f>
        <v>0</v>
      </c>
      <c r="H116" s="139">
        <f t="shared" ref="H116:I116" si="7">G116</f>
        <v>0</v>
      </c>
      <c r="I116" s="139">
        <f t="shared" si="7"/>
        <v>0</v>
      </c>
      <c r="J116" s="286"/>
    </row>
    <row r="117" spans="2:11" hidden="1" x14ac:dyDescent="0.25">
      <c r="B117" s="393" t="s">
        <v>107</v>
      </c>
      <c r="C117" s="394"/>
      <c r="D117" s="136"/>
      <c r="E117" s="136"/>
      <c r="F117" s="139">
        <f t="shared" ref="F117:I117" si="8">ROUND(E117*(1+F112),0)</f>
        <v>0</v>
      </c>
      <c r="G117" s="139">
        <f t="shared" ca="1" si="8"/>
        <v>0</v>
      </c>
      <c r="H117" s="139">
        <f t="shared" ca="1" si="8"/>
        <v>0</v>
      </c>
      <c r="I117" s="139">
        <f t="shared" ca="1" si="8"/>
        <v>0</v>
      </c>
      <c r="J117" s="286"/>
    </row>
    <row r="118" spans="2:11" hidden="1" x14ac:dyDescent="0.25">
      <c r="B118" s="393" t="s">
        <v>108</v>
      </c>
      <c r="C118" s="394"/>
      <c r="D118" s="139">
        <f>D116*D117</f>
        <v>0</v>
      </c>
      <c r="E118" s="139">
        <f>E116*E117</f>
        <v>0</v>
      </c>
      <c r="F118" s="139">
        <f t="shared" ref="F118:I118" si="9">F116*F117</f>
        <v>0</v>
      </c>
      <c r="G118" s="139">
        <f t="shared" ca="1" si="9"/>
        <v>0</v>
      </c>
      <c r="H118" s="139">
        <f t="shared" ca="1" si="9"/>
        <v>0</v>
      </c>
      <c r="I118" s="139">
        <f t="shared" ca="1" si="9"/>
        <v>0</v>
      </c>
      <c r="J118" s="286">
        <f t="shared" ca="1" si="6"/>
        <v>0</v>
      </c>
    </row>
    <row r="119" spans="2:11" hidden="1" x14ac:dyDescent="0.25">
      <c r="B119" s="393" t="s">
        <v>109</v>
      </c>
      <c r="C119" s="394"/>
      <c r="D119" s="136"/>
      <c r="E119" s="136"/>
      <c r="F119" s="139">
        <f t="shared" ref="F119:G122" ca="1" si="10">E119*(1+$H$112)</f>
        <v>0</v>
      </c>
      <c r="G119" s="139">
        <f t="shared" ca="1" si="10"/>
        <v>0</v>
      </c>
      <c r="H119" s="139">
        <f t="shared" ref="H119:H122" ca="1" si="11">G119*(1+$I$112)</f>
        <v>0</v>
      </c>
      <c r="I119" s="139">
        <f t="shared" ref="I119:I122" ca="1" si="12">H119*(1+$J$112)</f>
        <v>0</v>
      </c>
      <c r="J119" s="286"/>
    </row>
    <row r="120" spans="2:11" hidden="1" x14ac:dyDescent="0.25">
      <c r="B120" s="393" t="s">
        <v>110</v>
      </c>
      <c r="C120" s="394"/>
      <c r="D120" s="136"/>
      <c r="E120" s="136"/>
      <c r="F120" s="139">
        <f t="shared" ca="1" si="10"/>
        <v>0</v>
      </c>
      <c r="G120" s="139">
        <f t="shared" ca="1" si="10"/>
        <v>0</v>
      </c>
      <c r="H120" s="139">
        <f t="shared" ca="1" si="11"/>
        <v>0</v>
      </c>
      <c r="I120" s="139">
        <f t="shared" ca="1" si="12"/>
        <v>0</v>
      </c>
      <c r="J120" s="286"/>
    </row>
    <row r="121" spans="2:11" hidden="1" x14ac:dyDescent="0.25">
      <c r="B121" s="379" t="s">
        <v>111</v>
      </c>
      <c r="C121" s="380"/>
      <c r="D121" s="136"/>
      <c r="E121" s="136"/>
      <c r="F121" s="139">
        <f t="shared" ca="1" si="10"/>
        <v>0</v>
      </c>
      <c r="G121" s="139">
        <f t="shared" ca="1" si="10"/>
        <v>0</v>
      </c>
      <c r="H121" s="139">
        <f t="shared" ca="1" si="11"/>
        <v>0</v>
      </c>
      <c r="I121" s="139">
        <f t="shared" ca="1" si="12"/>
        <v>0</v>
      </c>
      <c r="J121" s="286"/>
    </row>
    <row r="122" spans="2:11" hidden="1" x14ac:dyDescent="0.25">
      <c r="B122" s="379" t="s">
        <v>111</v>
      </c>
      <c r="C122" s="380"/>
      <c r="D122" s="136"/>
      <c r="E122" s="136"/>
      <c r="F122" s="139">
        <f t="shared" ca="1" si="10"/>
        <v>0</v>
      </c>
      <c r="G122" s="139">
        <f t="shared" ca="1" si="10"/>
        <v>0</v>
      </c>
      <c r="H122" s="139">
        <f t="shared" ca="1" si="11"/>
        <v>0</v>
      </c>
      <c r="I122" s="139">
        <f t="shared" ca="1" si="12"/>
        <v>0</v>
      </c>
      <c r="J122" s="286"/>
    </row>
    <row r="123" spans="2:11" hidden="1" x14ac:dyDescent="0.25">
      <c r="B123" s="393" t="s">
        <v>112</v>
      </c>
      <c r="C123" s="394"/>
      <c r="D123" s="139">
        <f>SUM(D118:D122)</f>
        <v>0</v>
      </c>
      <c r="E123" s="139">
        <f>SUM(E118:E122)</f>
        <v>0</v>
      </c>
      <c r="F123" s="139">
        <f t="shared" ref="F123:H123" ca="1" si="13">SUM(F118:F122)</f>
        <v>0</v>
      </c>
      <c r="G123" s="139">
        <f t="shared" ca="1" si="13"/>
        <v>0</v>
      </c>
      <c r="H123" s="139">
        <f t="shared" ca="1" si="13"/>
        <v>0</v>
      </c>
      <c r="I123" s="139">
        <f ca="1">SUM(I118:I122)</f>
        <v>0</v>
      </c>
      <c r="J123" s="286">
        <f t="shared" ca="1" si="6"/>
        <v>0</v>
      </c>
    </row>
    <row r="124" spans="2:11" hidden="1" x14ac:dyDescent="0.25">
      <c r="B124" s="379" t="s">
        <v>113</v>
      </c>
      <c r="C124" s="380"/>
      <c r="D124" s="136"/>
      <c r="E124" s="136"/>
      <c r="F124" s="139">
        <f t="shared" ref="F124:G126" ca="1" si="14">E124*(1+$H$112)</f>
        <v>0</v>
      </c>
      <c r="G124" s="139">
        <f t="shared" ca="1" si="14"/>
        <v>0</v>
      </c>
      <c r="H124" s="139">
        <f t="shared" ref="H124:H126" ca="1" si="15">G124*(1+$I$112)</f>
        <v>0</v>
      </c>
      <c r="I124" s="139">
        <f t="shared" ref="I124:I126" ca="1" si="16">H124*(1+$J$112)</f>
        <v>0</v>
      </c>
      <c r="J124" s="286">
        <f t="shared" ca="1" si="6"/>
        <v>0</v>
      </c>
    </row>
    <row r="125" spans="2:11" hidden="1" x14ac:dyDescent="0.25">
      <c r="B125" s="379" t="s">
        <v>113</v>
      </c>
      <c r="C125" s="380"/>
      <c r="D125" s="136"/>
      <c r="E125" s="136"/>
      <c r="F125" s="139">
        <f t="shared" ca="1" si="14"/>
        <v>0</v>
      </c>
      <c r="G125" s="139">
        <f t="shared" ca="1" si="14"/>
        <v>0</v>
      </c>
      <c r="H125" s="139">
        <f t="shared" ca="1" si="15"/>
        <v>0</v>
      </c>
      <c r="I125" s="139">
        <f t="shared" ca="1" si="16"/>
        <v>0</v>
      </c>
      <c r="J125" s="286">
        <f t="shared" ca="1" si="6"/>
        <v>0</v>
      </c>
    </row>
    <row r="126" spans="2:11" hidden="1" x14ac:dyDescent="0.25">
      <c r="B126" s="379" t="s">
        <v>113</v>
      </c>
      <c r="C126" s="380"/>
      <c r="D126" s="136"/>
      <c r="E126" s="136"/>
      <c r="F126" s="139">
        <f t="shared" ca="1" si="14"/>
        <v>0</v>
      </c>
      <c r="G126" s="139">
        <f t="shared" ca="1" si="14"/>
        <v>0</v>
      </c>
      <c r="H126" s="139">
        <f t="shared" ca="1" si="15"/>
        <v>0</v>
      </c>
      <c r="I126" s="139">
        <f t="shared" ca="1" si="16"/>
        <v>0</v>
      </c>
      <c r="J126" s="286">
        <f t="shared" ca="1" si="6"/>
        <v>0</v>
      </c>
    </row>
    <row r="127" spans="2:11" ht="15.75" hidden="1" thickBot="1" x14ac:dyDescent="0.3">
      <c r="B127" s="386" t="s">
        <v>114</v>
      </c>
      <c r="C127" s="387"/>
      <c r="D127" s="142">
        <f t="shared" ref="D127:J127" si="17">D113+D114+D123+D124+D126+D125</f>
        <v>0</v>
      </c>
      <c r="E127" s="142">
        <f t="shared" si="17"/>
        <v>0</v>
      </c>
      <c r="F127" s="142">
        <f t="shared" ca="1" si="17"/>
        <v>0</v>
      </c>
      <c r="G127" s="142">
        <f t="shared" ca="1" si="17"/>
        <v>0</v>
      </c>
      <c r="H127" s="142">
        <f t="shared" ca="1" si="17"/>
        <v>0</v>
      </c>
      <c r="I127" s="142">
        <f t="shared" ca="1" si="17"/>
        <v>0</v>
      </c>
      <c r="J127" s="288">
        <f t="shared" ca="1" si="17"/>
        <v>0</v>
      </c>
      <c r="K127" s="129"/>
    </row>
    <row r="128" spans="2:11" hidden="1" x14ac:dyDescent="0.25">
      <c r="B128" s="261"/>
      <c r="C128" s="115"/>
      <c r="D128" s="115"/>
      <c r="E128" s="115"/>
      <c r="F128" s="115"/>
      <c r="G128" s="115"/>
      <c r="H128" s="115"/>
      <c r="I128" s="115"/>
      <c r="J128" s="271"/>
    </row>
    <row r="129" spans="2:11" hidden="1" x14ac:dyDescent="0.25">
      <c r="B129" s="261"/>
      <c r="C129" s="115"/>
      <c r="D129" s="115"/>
      <c r="E129" s="115"/>
      <c r="F129" s="115"/>
      <c r="G129" s="115"/>
      <c r="H129" s="115"/>
      <c r="I129" s="115"/>
      <c r="J129" s="271"/>
    </row>
    <row r="130" spans="2:11" x14ac:dyDescent="0.25">
      <c r="B130" s="388" t="s">
        <v>115</v>
      </c>
      <c r="C130" s="389"/>
      <c r="D130" s="389"/>
      <c r="E130" s="389"/>
      <c r="F130" s="389"/>
      <c r="G130" s="389"/>
      <c r="H130" s="389"/>
      <c r="I130" s="389"/>
      <c r="J130" s="390"/>
      <c r="K130" s="129"/>
    </row>
    <row r="131" spans="2:11" x14ac:dyDescent="0.25">
      <c r="B131" s="255" t="s">
        <v>94</v>
      </c>
      <c r="C131" s="107"/>
      <c r="D131" s="107"/>
      <c r="E131" s="107"/>
      <c r="F131" s="107"/>
      <c r="G131" s="107"/>
      <c r="H131" s="107"/>
      <c r="I131" s="107"/>
      <c r="J131" s="281"/>
    </row>
    <row r="132" spans="2:11" x14ac:dyDescent="0.25">
      <c r="B132" s="391" t="s">
        <v>116</v>
      </c>
      <c r="C132" s="392"/>
      <c r="D132" s="187" t="s">
        <v>96</v>
      </c>
      <c r="E132" s="113" t="s">
        <v>97</v>
      </c>
      <c r="F132" s="113" t="s">
        <v>98</v>
      </c>
      <c r="G132" s="113" t="s">
        <v>99</v>
      </c>
      <c r="H132" s="113" t="s">
        <v>100</v>
      </c>
      <c r="I132" s="113" t="s">
        <v>101</v>
      </c>
      <c r="J132" s="289" t="s">
        <v>77</v>
      </c>
    </row>
    <row r="133" spans="2:11" x14ac:dyDescent="0.25">
      <c r="B133" s="377" t="s">
        <v>117</v>
      </c>
      <c r="C133" s="378"/>
      <c r="D133" s="177"/>
      <c r="E133" s="144"/>
      <c r="F133" s="144"/>
      <c r="G133" s="144"/>
      <c r="H133" s="144"/>
      <c r="I133" s="144"/>
      <c r="J133" s="313">
        <f t="shared" ref="J133:J138" si="18">SUM(D133:I133)</f>
        <v>0</v>
      </c>
    </row>
    <row r="134" spans="2:11" x14ac:dyDescent="0.25">
      <c r="B134" s="377" t="s">
        <v>118</v>
      </c>
      <c r="C134" s="378"/>
      <c r="D134" s="177"/>
      <c r="E134" s="144"/>
      <c r="F134" s="144"/>
      <c r="G134" s="144"/>
      <c r="H134" s="144"/>
      <c r="I134" s="144"/>
      <c r="J134" s="313">
        <f t="shared" si="18"/>
        <v>0</v>
      </c>
    </row>
    <row r="135" spans="2:11" x14ac:dyDescent="0.25">
      <c r="B135" s="377" t="s">
        <v>119</v>
      </c>
      <c r="C135" s="378"/>
      <c r="D135" s="177">
        <v>435000</v>
      </c>
      <c r="E135" s="144"/>
      <c r="F135" s="144"/>
      <c r="G135" s="144"/>
      <c r="H135" s="144"/>
      <c r="I135" s="144"/>
      <c r="J135" s="313">
        <f t="shared" si="18"/>
        <v>435000</v>
      </c>
    </row>
    <row r="136" spans="2:11" x14ac:dyDescent="0.25">
      <c r="B136" s="377" t="s">
        <v>120</v>
      </c>
      <c r="C136" s="378"/>
      <c r="D136" s="177">
        <v>366000</v>
      </c>
      <c r="E136" s="144"/>
      <c r="F136" s="144"/>
      <c r="G136" s="144"/>
      <c r="H136" s="144"/>
      <c r="I136" s="144"/>
      <c r="J136" s="313">
        <f t="shared" si="18"/>
        <v>366000</v>
      </c>
    </row>
    <row r="137" spans="2:11" x14ac:dyDescent="0.25">
      <c r="B137" s="377" t="s">
        <v>121</v>
      </c>
      <c r="C137" s="378"/>
      <c r="D137" s="177">
        <v>522500</v>
      </c>
      <c r="E137" s="144"/>
      <c r="F137" s="144"/>
      <c r="G137" s="144"/>
      <c r="H137" s="144"/>
      <c r="I137" s="144"/>
      <c r="J137" s="313">
        <f t="shared" si="18"/>
        <v>522500</v>
      </c>
    </row>
    <row r="138" spans="2:11" x14ac:dyDescent="0.25">
      <c r="B138" s="379" t="s">
        <v>122</v>
      </c>
      <c r="C138" s="380"/>
      <c r="D138" s="177">
        <f>SUM(D133:D137)*3.5%</f>
        <v>46322.500000000007</v>
      </c>
      <c r="E138" s="144"/>
      <c r="F138" s="144"/>
      <c r="G138" s="144"/>
      <c r="H138" s="144"/>
      <c r="I138" s="144"/>
      <c r="J138" s="313">
        <f t="shared" si="18"/>
        <v>46322.500000000007</v>
      </c>
    </row>
    <row r="139" spans="2:11" ht="15.75" thickBot="1" x14ac:dyDescent="0.3">
      <c r="B139" s="381" t="s">
        <v>123</v>
      </c>
      <c r="C139" s="382"/>
      <c r="D139" s="212">
        <f>SUM(D133:D138)</f>
        <v>1369822.5</v>
      </c>
      <c r="E139" s="145">
        <f t="shared" ref="E139:J139" si="19">SUM(E133:E138)</f>
        <v>0</v>
      </c>
      <c r="F139" s="145">
        <f t="shared" si="19"/>
        <v>0</v>
      </c>
      <c r="G139" s="145">
        <f t="shared" si="19"/>
        <v>0</v>
      </c>
      <c r="H139" s="145">
        <f t="shared" si="19"/>
        <v>0</v>
      </c>
      <c r="I139" s="145">
        <f t="shared" si="19"/>
        <v>0</v>
      </c>
      <c r="J139" s="290">
        <f t="shared" si="19"/>
        <v>1369822.5</v>
      </c>
      <c r="K139" s="129"/>
    </row>
    <row r="140" spans="2:11" ht="15.75" hidden="1" thickTop="1" x14ac:dyDescent="0.25">
      <c r="B140" s="261"/>
      <c r="C140" s="115"/>
      <c r="D140" s="115"/>
      <c r="E140" s="115"/>
      <c r="F140" s="115"/>
      <c r="G140" s="115"/>
      <c r="H140" s="115"/>
      <c r="I140" s="115"/>
      <c r="J140" s="271"/>
    </row>
    <row r="141" spans="2:11" ht="15.75" hidden="1" thickTop="1" x14ac:dyDescent="0.25">
      <c r="B141" s="367"/>
      <c r="C141" s="365"/>
      <c r="D141" s="365"/>
      <c r="E141" s="365"/>
      <c r="F141" s="365"/>
      <c r="G141" s="365"/>
      <c r="H141" s="365"/>
      <c r="I141" s="365"/>
      <c r="J141" s="368"/>
    </row>
    <row r="142" spans="2:11" ht="15.75" hidden="1" thickTop="1" x14ac:dyDescent="0.25">
      <c r="B142" s="267" t="s">
        <v>124</v>
      </c>
      <c r="C142" s="115"/>
      <c r="D142" s="115"/>
      <c r="E142" s="115"/>
      <c r="F142" s="115"/>
      <c r="G142" s="115"/>
      <c r="H142" s="115"/>
      <c r="I142" s="115"/>
      <c r="J142" s="271"/>
    </row>
    <row r="143" spans="2:11" ht="15.75" hidden="1" thickTop="1" x14ac:dyDescent="0.25">
      <c r="B143" s="232"/>
      <c r="C143" s="115"/>
      <c r="D143" s="115"/>
      <c r="E143" s="115"/>
      <c r="F143" s="115"/>
      <c r="G143" s="115"/>
      <c r="H143" s="115"/>
      <c r="I143" s="115"/>
      <c r="J143" s="271"/>
    </row>
    <row r="144" spans="2:11" ht="16.5" thickTop="1" thickBot="1" x14ac:dyDescent="0.3">
      <c r="B144" s="291" t="s">
        <v>125</v>
      </c>
      <c r="C144" s="292"/>
      <c r="D144" s="292"/>
      <c r="E144" s="292"/>
      <c r="F144" s="292"/>
      <c r="G144" s="292"/>
      <c r="H144" s="292"/>
      <c r="I144" s="292"/>
      <c r="J144" s="293"/>
      <c r="K144" s="129"/>
    </row>
    <row r="145" spans="2:10" ht="150.75" customHeight="1" x14ac:dyDescent="0.25">
      <c r="B145" s="383" t="s">
        <v>265</v>
      </c>
      <c r="C145" s="384"/>
      <c r="D145" s="384"/>
      <c r="E145" s="384"/>
      <c r="F145" s="384"/>
      <c r="G145" s="384"/>
      <c r="H145" s="384"/>
      <c r="I145" s="384"/>
      <c r="J145" s="385"/>
    </row>
    <row r="146" spans="2:10" x14ac:dyDescent="0.25">
      <c r="B146" s="89"/>
      <c r="C146" s="89"/>
      <c r="D146" s="89"/>
      <c r="E146" s="89"/>
      <c r="F146" s="89"/>
      <c r="G146" s="89"/>
      <c r="H146" s="89"/>
      <c r="I146" s="89"/>
      <c r="J146" s="89"/>
    </row>
    <row r="147" spans="2:10" x14ac:dyDescent="0.25">
      <c r="B147" s="117"/>
      <c r="C147" s="89"/>
      <c r="D147" s="89"/>
      <c r="E147" s="89"/>
      <c r="F147" s="89"/>
      <c r="G147" s="89"/>
      <c r="H147" s="89"/>
      <c r="I147" s="89"/>
      <c r="J147" s="89"/>
    </row>
    <row r="148" spans="2:10" hidden="1" x14ac:dyDescent="0.25">
      <c r="B148" s="117"/>
      <c r="C148" s="89"/>
      <c r="D148" s="117"/>
      <c r="E148" s="89"/>
      <c r="F148" s="117"/>
      <c r="G148" s="89"/>
      <c r="H148" s="89"/>
      <c r="I148" s="89"/>
      <c r="J148" s="89"/>
    </row>
    <row r="149" spans="2:10" x14ac:dyDescent="0.25">
      <c r="B149" s="89"/>
      <c r="C149" s="89"/>
      <c r="D149" s="89"/>
      <c r="E149" s="89"/>
      <c r="F149" s="89"/>
      <c r="G149" s="89"/>
      <c r="H149" s="89"/>
      <c r="I149" s="89"/>
      <c r="J149" s="89"/>
    </row>
    <row r="150" spans="2:10" x14ac:dyDescent="0.25">
      <c r="B150" s="89"/>
      <c r="C150" s="89"/>
      <c r="D150" s="89"/>
      <c r="E150" s="89"/>
      <c r="F150" s="89"/>
      <c r="G150" s="89"/>
      <c r="H150" s="89"/>
      <c r="I150" s="89"/>
      <c r="J150" s="89"/>
    </row>
    <row r="151" spans="2:10" x14ac:dyDescent="0.25">
      <c r="B151" s="89"/>
      <c r="C151" s="89"/>
      <c r="D151" s="89"/>
      <c r="E151" s="89"/>
      <c r="F151" s="89"/>
      <c r="G151" s="89"/>
      <c r="H151" s="89"/>
      <c r="I151" s="89"/>
      <c r="J151" s="89"/>
    </row>
    <row r="152" spans="2:10" x14ac:dyDescent="0.25">
      <c r="B152" s="89"/>
      <c r="C152" s="89"/>
      <c r="D152" s="89"/>
      <c r="E152" s="89"/>
      <c r="F152" s="89"/>
      <c r="G152" s="89"/>
      <c r="H152" s="89"/>
      <c r="I152" s="89"/>
      <c r="J152" s="89"/>
    </row>
    <row r="153" spans="2:10" x14ac:dyDescent="0.25">
      <c r="B153" s="89"/>
      <c r="C153" s="89"/>
      <c r="D153" s="89"/>
      <c r="E153" s="89"/>
      <c r="F153" s="89"/>
      <c r="G153" s="89"/>
      <c r="H153" s="89"/>
      <c r="I153" s="89"/>
      <c r="J153" s="89"/>
    </row>
    <row r="154" spans="2:10" x14ac:dyDescent="0.25">
      <c r="B154" s="118"/>
      <c r="C154" s="118"/>
      <c r="D154" s="118"/>
      <c r="E154" s="118"/>
      <c r="F154" s="118"/>
      <c r="G154" s="118"/>
      <c r="H154" s="118"/>
      <c r="I154" s="118"/>
      <c r="J154" s="118"/>
    </row>
    <row r="155" spans="2:10" x14ac:dyDescent="0.25">
      <c r="B155" s="118"/>
      <c r="C155" s="118"/>
      <c r="D155" s="118"/>
      <c r="E155" s="118"/>
      <c r="F155" s="118"/>
      <c r="G155" s="118"/>
      <c r="H155" s="118"/>
      <c r="I155" s="118"/>
      <c r="J155" s="118"/>
    </row>
    <row r="156" spans="2:10" x14ac:dyDescent="0.25">
      <c r="B156" s="118"/>
      <c r="C156" s="118"/>
      <c r="D156" s="118"/>
      <c r="E156" s="118"/>
      <c r="F156" s="118"/>
      <c r="G156" s="118"/>
      <c r="H156" s="118"/>
      <c r="I156" s="118"/>
      <c r="J156" s="118"/>
    </row>
    <row r="157" spans="2:10" x14ac:dyDescent="0.25">
      <c r="B157" s="118"/>
      <c r="C157" s="118"/>
      <c r="D157" s="118"/>
      <c r="E157" s="118"/>
      <c r="F157" s="118"/>
      <c r="G157" s="118"/>
      <c r="H157" s="118"/>
      <c r="I157" s="118"/>
      <c r="J157" s="118"/>
    </row>
    <row r="158" spans="2:10" x14ac:dyDescent="0.25">
      <c r="B158" s="118"/>
      <c r="C158" s="118"/>
      <c r="D158" s="118"/>
      <c r="E158" s="118"/>
      <c r="F158" s="118"/>
      <c r="G158" s="118"/>
      <c r="H158" s="118"/>
      <c r="I158" s="118"/>
      <c r="J158" s="118"/>
    </row>
    <row r="159" spans="2:10" x14ac:dyDescent="0.25">
      <c r="B159" s="118"/>
      <c r="C159" s="118"/>
      <c r="D159" s="118"/>
      <c r="E159" s="118"/>
      <c r="F159" s="118"/>
      <c r="G159" s="118"/>
      <c r="H159" s="118"/>
      <c r="I159" s="118"/>
      <c r="J159" s="118"/>
    </row>
    <row r="160" spans="2:10" x14ac:dyDescent="0.25">
      <c r="B160" s="118"/>
      <c r="C160" s="118"/>
      <c r="D160" s="118"/>
      <c r="E160" s="118"/>
      <c r="F160" s="118"/>
      <c r="G160" s="118"/>
      <c r="H160" s="118"/>
      <c r="I160" s="118"/>
      <c r="J160" s="118"/>
    </row>
    <row r="161" spans="2:10" x14ac:dyDescent="0.25">
      <c r="B161" s="118"/>
      <c r="C161" s="118"/>
      <c r="D161" s="118"/>
      <c r="E161" s="118"/>
      <c r="F161" s="118"/>
      <c r="G161" s="118"/>
      <c r="H161" s="118"/>
      <c r="I161" s="118"/>
      <c r="J161" s="118"/>
    </row>
    <row r="162" spans="2:10" x14ac:dyDescent="0.25">
      <c r="B162" s="118"/>
      <c r="C162" s="118"/>
      <c r="D162" s="118"/>
      <c r="E162" s="118"/>
      <c r="F162" s="118"/>
      <c r="G162" s="118"/>
      <c r="H162" s="118"/>
      <c r="I162" s="118"/>
      <c r="J162" s="118"/>
    </row>
    <row r="163" spans="2:10" x14ac:dyDescent="0.25">
      <c r="B163" s="118"/>
      <c r="C163" s="118"/>
      <c r="D163" s="118"/>
      <c r="E163" s="118"/>
      <c r="F163" s="118"/>
      <c r="G163" s="118"/>
      <c r="H163" s="118"/>
      <c r="I163" s="118"/>
      <c r="J163" s="118"/>
    </row>
    <row r="164" spans="2:10" x14ac:dyDescent="0.25">
      <c r="B164" s="118"/>
      <c r="C164" s="118"/>
      <c r="D164" s="118"/>
      <c r="E164" s="118"/>
      <c r="F164" s="118"/>
      <c r="G164" s="118"/>
      <c r="H164" s="118"/>
      <c r="I164" s="118"/>
      <c r="J164" s="118"/>
    </row>
    <row r="165" spans="2:10" x14ac:dyDescent="0.25">
      <c r="B165" s="118"/>
      <c r="C165" s="118"/>
      <c r="D165" s="118"/>
      <c r="E165" s="118"/>
      <c r="F165" s="118"/>
      <c r="G165" s="118"/>
      <c r="H165" s="118"/>
      <c r="I165" s="118"/>
      <c r="J165" s="118"/>
    </row>
    <row r="166" spans="2:10" x14ac:dyDescent="0.25">
      <c r="B166" s="118"/>
      <c r="C166" s="118"/>
      <c r="D166" s="118"/>
      <c r="E166" s="118"/>
      <c r="F166" s="118"/>
      <c r="G166" s="118"/>
      <c r="H166" s="118"/>
      <c r="I166" s="118"/>
      <c r="J166" s="118"/>
    </row>
  </sheetData>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E15" name="Range21"/>
    <protectedRange sqref="C3:C6" name="Range23"/>
    <protectedRange sqref="F14:H15" name="Range21_1"/>
  </protectedRanges>
  <mergeCells count="122">
    <mergeCell ref="B1:C1"/>
    <mergeCell ref="D1:H1"/>
    <mergeCell ref="B2:C2"/>
    <mergeCell ref="D2:H2"/>
    <mergeCell ref="D3:H3"/>
    <mergeCell ref="B17:J17"/>
    <mergeCell ref="B22:C22"/>
    <mergeCell ref="D22:F22"/>
    <mergeCell ref="G22:J22"/>
    <mergeCell ref="B11:C12"/>
    <mergeCell ref="D11:E12"/>
    <mergeCell ref="F11:H11"/>
    <mergeCell ref="F12:H12"/>
    <mergeCell ref="B3:C3"/>
    <mergeCell ref="B4:C4"/>
    <mergeCell ref="D4:H4"/>
    <mergeCell ref="B8:J8"/>
    <mergeCell ref="B10:C10"/>
    <mergeCell ref="D10:E10"/>
    <mergeCell ref="F10:H10"/>
    <mergeCell ref="I10:J10"/>
    <mergeCell ref="I2:J4"/>
    <mergeCell ref="B29:D29"/>
    <mergeCell ref="B36:G36"/>
    <mergeCell ref="B21:C21"/>
    <mergeCell ref="D21:F21"/>
    <mergeCell ref="I13:J13"/>
    <mergeCell ref="B14:C15"/>
    <mergeCell ref="D14:E15"/>
    <mergeCell ref="F14:H15"/>
    <mergeCell ref="B16:C16"/>
    <mergeCell ref="D16:J16"/>
    <mergeCell ref="G21:J21"/>
    <mergeCell ref="B13:C13"/>
    <mergeCell ref="D13:E13"/>
    <mergeCell ref="F13:H13"/>
    <mergeCell ref="B45:J45"/>
    <mergeCell ref="B47:J47"/>
    <mergeCell ref="B48:C48"/>
    <mergeCell ref="D48:J48"/>
    <mergeCell ref="B49:C49"/>
    <mergeCell ref="D49:J49"/>
    <mergeCell ref="B37:J37"/>
    <mergeCell ref="B38:J38"/>
    <mergeCell ref="B40:J40"/>
    <mergeCell ref="B42:J42"/>
    <mergeCell ref="B43:J43"/>
    <mergeCell ref="B44:J44"/>
    <mergeCell ref="B65:J65"/>
    <mergeCell ref="C66:E66"/>
    <mergeCell ref="F66:J66"/>
    <mergeCell ref="C67:E67"/>
    <mergeCell ref="F67:J67"/>
    <mergeCell ref="C68:E68"/>
    <mergeCell ref="F68:J68"/>
    <mergeCell ref="B50:C50"/>
    <mergeCell ref="D50:J50"/>
    <mergeCell ref="B57:J57"/>
    <mergeCell ref="B58:J58"/>
    <mergeCell ref="B62:J62"/>
    <mergeCell ref="B63:J63"/>
    <mergeCell ref="C72:E72"/>
    <mergeCell ref="F72:J72"/>
    <mergeCell ref="B74:J74"/>
    <mergeCell ref="B75:J75"/>
    <mergeCell ref="B78:J78"/>
    <mergeCell ref="B79:J79"/>
    <mergeCell ref="C69:E69"/>
    <mergeCell ref="F69:J69"/>
    <mergeCell ref="C70:E70"/>
    <mergeCell ref="F70:J70"/>
    <mergeCell ref="C71:E71"/>
    <mergeCell ref="F71:J71"/>
    <mergeCell ref="B93:C93"/>
    <mergeCell ref="B94:C94"/>
    <mergeCell ref="B95:C95"/>
    <mergeCell ref="B96:C96"/>
    <mergeCell ref="B97:C97"/>
    <mergeCell ref="B98:C98"/>
    <mergeCell ref="B83:J83"/>
    <mergeCell ref="B84:J84"/>
    <mergeCell ref="B88:J88"/>
    <mergeCell ref="B89:J89"/>
    <mergeCell ref="B91:C91"/>
    <mergeCell ref="B92:C92"/>
    <mergeCell ref="B106:G106"/>
    <mergeCell ref="B108:J108"/>
    <mergeCell ref="B109:J109"/>
    <mergeCell ref="B111:C111"/>
    <mergeCell ref="B112:C112"/>
    <mergeCell ref="B113:C113"/>
    <mergeCell ref="B99:C99"/>
    <mergeCell ref="B100:C100"/>
    <mergeCell ref="B101:C101"/>
    <mergeCell ref="B102:C102"/>
    <mergeCell ref="B104:J104"/>
    <mergeCell ref="B105:G105"/>
    <mergeCell ref="H105:I105"/>
    <mergeCell ref="B135:C135"/>
    <mergeCell ref="B136:C136"/>
    <mergeCell ref="B137:C137"/>
    <mergeCell ref="B138:C138"/>
    <mergeCell ref="B139:C139"/>
    <mergeCell ref="B145:J145"/>
    <mergeCell ref="B126:C126"/>
    <mergeCell ref="B127:C127"/>
    <mergeCell ref="B130:J130"/>
    <mergeCell ref="B132:C132"/>
    <mergeCell ref="B133:C133"/>
    <mergeCell ref="B134:C134"/>
    <mergeCell ref="B120:C120"/>
    <mergeCell ref="B121:C121"/>
    <mergeCell ref="B122:C122"/>
    <mergeCell ref="B123:C123"/>
    <mergeCell ref="B124:C124"/>
    <mergeCell ref="B125:C125"/>
    <mergeCell ref="B114:C114"/>
    <mergeCell ref="B115:C115"/>
    <mergeCell ref="B116:C116"/>
    <mergeCell ref="B117:C117"/>
    <mergeCell ref="B118:C118"/>
    <mergeCell ref="B119:C119"/>
  </mergeCells>
  <dataValidations count="6">
    <dataValidation type="list" allowBlank="1" showInputMessage="1" showErrorMessage="1" sqref="C4">
      <formula1>$Z$3:$Z$10</formula1>
    </dataValidation>
    <dataValidation type="list" allowBlank="1" showInputMessage="1" showErrorMessage="1" sqref="B48:C50">
      <formula1>$AB$46:$AB$65</formula1>
    </dataValidation>
    <dataValidation type="list" allowBlank="1" showInputMessage="1" showErrorMessage="1" sqref="I2:J2">
      <formula1>$AD$2:$AD$6</formula1>
    </dataValidation>
    <dataValidation type="list" allowBlank="1" showInputMessage="1" showErrorMessage="1" sqref="C5">
      <formula1>$AA$3:$AA$9</formula1>
    </dataValidation>
    <dataValidation type="list" allowBlank="1" showInputMessage="1" showErrorMessage="1" sqref="C6">
      <formula1>$AB$3:$AB$17</formula1>
    </dataValidation>
    <dataValidation type="list" allowBlank="1" showInputMessage="1" showErrorMessage="1" sqref="C3">
      <formula1>$Y$3:$Y$12</formula1>
    </dataValidation>
  </dataValidations>
  <hyperlinks>
    <hyperlink ref="F12" r:id="rId1"/>
  </hyperlinks>
  <printOptions horizontalCentered="1"/>
  <pageMargins left="0.25" right="0.25" top="0.75" bottom="0.75" header="0.3" footer="0.3"/>
  <pageSetup scale="66" orientation="portrait" r:id="rId2"/>
  <headerFooter>
    <oddHeader>&amp;L&amp;10&amp;K000000FY19 Workplan&amp;R&amp;A</oddHeader>
    <oddFooter xml:space="preserve">&amp;L&amp;"+,Regular"&amp;10&amp;K01+019 &amp;C&amp;"+,Regular"&amp;9&amp;K01+019Durham - Bus/Park Rides &amp;P of &amp;N </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4</xdr:col>
                    <xdr:colOff>180975</xdr:colOff>
                    <xdr:row>13</xdr:row>
                    <xdr:rowOff>28575</xdr:rowOff>
                  </from>
                  <to>
                    <xdr:col>5</xdr:col>
                    <xdr:colOff>133350</xdr:colOff>
                    <xdr:row>13</xdr:row>
                    <xdr:rowOff>28575</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3</xdr:col>
                    <xdr:colOff>590550</xdr:colOff>
                    <xdr:row>13</xdr:row>
                    <xdr:rowOff>28575</xdr:rowOff>
                  </from>
                  <to>
                    <xdr:col>4</xdr:col>
                    <xdr:colOff>533400</xdr:colOff>
                    <xdr:row>13</xdr:row>
                    <xdr:rowOff>28575</xdr:rowOff>
                  </to>
                </anchor>
              </controlPr>
            </control>
          </mc:Choice>
        </mc:AlternateContent>
        <mc:AlternateContent xmlns:mc="http://schemas.openxmlformats.org/markup-compatibility/2006">
          <mc:Choice Requires="x14">
            <control shapeId="1027" r:id="rId7" name="Check Box 3">
              <controlPr defaultSize="0" autoFill="0" autoLine="0" autoPict="0">
                <anchor moveWithCells="1">
                  <from>
                    <xdr:col>2</xdr:col>
                    <xdr:colOff>1076325</xdr:colOff>
                    <xdr:row>13</xdr:row>
                    <xdr:rowOff>28575</xdr:rowOff>
                  </from>
                  <to>
                    <xdr:col>3</xdr:col>
                    <xdr:colOff>762000</xdr:colOff>
                    <xdr:row>13</xdr:row>
                    <xdr:rowOff>28575</xdr:rowOff>
                  </to>
                </anchor>
              </controlPr>
            </control>
          </mc:Choice>
        </mc:AlternateContent>
        <mc:AlternateContent xmlns:mc="http://schemas.openxmlformats.org/markup-compatibility/2006">
          <mc:Choice Requires="x14">
            <control shapeId="1028" r:id="rId8" name="Check Box 4">
              <controlPr defaultSize="0" autoFill="0" autoLine="0" autoPict="0">
                <anchor moveWithCells="1">
                  <from>
                    <xdr:col>3</xdr:col>
                    <xdr:colOff>857250</xdr:colOff>
                    <xdr:row>13</xdr:row>
                    <xdr:rowOff>28575</xdr:rowOff>
                  </from>
                  <to>
                    <xdr:col>4</xdr:col>
                    <xdr:colOff>752475</xdr:colOff>
                    <xdr:row>13</xdr:row>
                    <xdr:rowOff>28575</xdr:rowOff>
                  </to>
                </anchor>
              </controlPr>
            </control>
          </mc:Choice>
        </mc:AlternateContent>
        <mc:AlternateContent xmlns:mc="http://schemas.openxmlformats.org/markup-compatibility/2006">
          <mc:Choice Requires="x14">
            <control shapeId="1029" r:id="rId9" name="Check Box 5">
              <controlPr defaultSize="0" autoFill="0" autoLine="0" autoPict="0">
                <anchor moveWithCells="1">
                  <from>
                    <xdr:col>5</xdr:col>
                    <xdr:colOff>180975</xdr:colOff>
                    <xdr:row>13</xdr:row>
                    <xdr:rowOff>28575</xdr:rowOff>
                  </from>
                  <to>
                    <xdr:col>6</xdr:col>
                    <xdr:colOff>76200</xdr:colOff>
                    <xdr:row>13</xdr:row>
                    <xdr:rowOff>28575</xdr:rowOff>
                  </to>
                </anchor>
              </controlPr>
            </control>
          </mc:Choice>
        </mc:AlternateContent>
        <mc:AlternateContent xmlns:mc="http://schemas.openxmlformats.org/markup-compatibility/2006">
          <mc:Choice Requires="x14">
            <control shapeId="1030" r:id="rId10" name="Check Box 6">
              <controlPr defaultSize="0" autoFill="0" autoLine="0" autoPict="0">
                <anchor moveWithCells="1">
                  <from>
                    <xdr:col>2</xdr:col>
                    <xdr:colOff>1019175</xdr:colOff>
                    <xdr:row>13</xdr:row>
                    <xdr:rowOff>28575</xdr:rowOff>
                  </from>
                  <to>
                    <xdr:col>3</xdr:col>
                    <xdr:colOff>819150</xdr:colOff>
                    <xdr:row>13</xdr:row>
                    <xdr:rowOff>28575</xdr:rowOff>
                  </to>
                </anchor>
              </controlPr>
            </control>
          </mc:Choice>
        </mc:AlternateContent>
        <mc:AlternateContent xmlns:mc="http://schemas.openxmlformats.org/markup-compatibility/2006">
          <mc:Choice Requires="x14">
            <control shapeId="1031" r:id="rId11" name="Check Box 7">
              <controlPr defaultSize="0" autoFill="0" autoLine="0" autoPict="0">
                <anchor moveWithCells="1">
                  <from>
                    <xdr:col>2</xdr:col>
                    <xdr:colOff>1028700</xdr:colOff>
                    <xdr:row>13</xdr:row>
                    <xdr:rowOff>28575</xdr:rowOff>
                  </from>
                  <to>
                    <xdr:col>3</xdr:col>
                    <xdr:colOff>819150</xdr:colOff>
                    <xdr:row>13</xdr:row>
                    <xdr:rowOff>28575</xdr:rowOff>
                  </to>
                </anchor>
              </controlPr>
            </control>
          </mc:Choice>
        </mc:AlternateContent>
        <mc:AlternateContent xmlns:mc="http://schemas.openxmlformats.org/markup-compatibility/2006">
          <mc:Choice Requires="x14">
            <control shapeId="1032" r:id="rId12" name="Check Box 8">
              <controlPr defaultSize="0" autoFill="0" autoLine="0" autoPict="0">
                <anchor moveWithCells="1">
                  <from>
                    <xdr:col>2</xdr:col>
                    <xdr:colOff>1019175</xdr:colOff>
                    <xdr:row>13</xdr:row>
                    <xdr:rowOff>28575</xdr:rowOff>
                  </from>
                  <to>
                    <xdr:col>3</xdr:col>
                    <xdr:colOff>819150</xdr:colOff>
                    <xdr:row>13</xdr:row>
                    <xdr:rowOff>28575</xdr:rowOff>
                  </to>
                </anchor>
              </controlPr>
            </control>
          </mc:Choice>
        </mc:AlternateContent>
        <mc:AlternateContent xmlns:mc="http://schemas.openxmlformats.org/markup-compatibility/2006">
          <mc:Choice Requires="x14">
            <control shapeId="1033" r:id="rId13" name="Check Box 9">
              <controlPr defaultSize="0" autoFill="0" autoLine="0" autoPict="0">
                <anchor moveWithCells="1">
                  <from>
                    <xdr:col>3</xdr:col>
                    <xdr:colOff>952500</xdr:colOff>
                    <xdr:row>13</xdr:row>
                    <xdr:rowOff>28575</xdr:rowOff>
                  </from>
                  <to>
                    <xdr:col>4</xdr:col>
                    <xdr:colOff>962025</xdr:colOff>
                    <xdr:row>13</xdr:row>
                    <xdr:rowOff>28575</xdr:rowOff>
                  </to>
                </anchor>
              </controlPr>
            </control>
          </mc:Choice>
        </mc:AlternateContent>
        <mc:AlternateContent xmlns:mc="http://schemas.openxmlformats.org/markup-compatibility/2006">
          <mc:Choice Requires="x14">
            <control shapeId="1034" r:id="rId14" name="Check Box 10">
              <controlPr defaultSize="0" autoFill="0" autoLine="0" autoPict="0">
                <anchor moveWithCells="1">
                  <from>
                    <xdr:col>5</xdr:col>
                    <xdr:colOff>76200</xdr:colOff>
                    <xdr:row>13</xdr:row>
                    <xdr:rowOff>28575</xdr:rowOff>
                  </from>
                  <to>
                    <xdr:col>6</xdr:col>
                    <xdr:colOff>95250</xdr:colOff>
                    <xdr:row>13</xdr:row>
                    <xdr:rowOff>28575</xdr:rowOff>
                  </to>
                </anchor>
              </controlPr>
            </control>
          </mc:Choice>
        </mc:AlternateContent>
        <mc:AlternateContent xmlns:mc="http://schemas.openxmlformats.org/markup-compatibility/2006">
          <mc:Choice Requires="x14">
            <control shapeId="1035" r:id="rId15" name="Check Box 11">
              <controlPr defaultSize="0" autoFill="0" autoLine="0" autoPict="0">
                <anchor moveWithCells="1">
                  <from>
                    <xdr:col>2</xdr:col>
                    <xdr:colOff>1019175</xdr:colOff>
                    <xdr:row>13</xdr:row>
                    <xdr:rowOff>28575</xdr:rowOff>
                  </from>
                  <to>
                    <xdr:col>3</xdr:col>
                    <xdr:colOff>819150</xdr:colOff>
                    <xdr:row>13</xdr:row>
                    <xdr:rowOff>28575</xdr:rowOff>
                  </to>
                </anchor>
              </controlPr>
            </control>
          </mc:Choice>
        </mc:AlternateContent>
        <mc:AlternateContent xmlns:mc="http://schemas.openxmlformats.org/markup-compatibility/2006">
          <mc:Choice Requires="x14">
            <control shapeId="1036" r:id="rId16" name="Check Box 12">
              <controlPr defaultSize="0" autoFill="0" autoLine="0" autoPict="0">
                <anchor moveWithCells="1">
                  <from>
                    <xdr:col>5</xdr:col>
                    <xdr:colOff>76200</xdr:colOff>
                    <xdr:row>13</xdr:row>
                    <xdr:rowOff>28575</xdr:rowOff>
                  </from>
                  <to>
                    <xdr:col>6</xdr:col>
                    <xdr:colOff>95250</xdr:colOff>
                    <xdr:row>13</xdr:row>
                    <xdr:rowOff>28575</xdr:rowOff>
                  </to>
                </anchor>
              </controlPr>
            </control>
          </mc:Choice>
        </mc:AlternateContent>
        <mc:AlternateContent xmlns:mc="http://schemas.openxmlformats.org/markup-compatibility/2006">
          <mc:Choice Requires="x14">
            <control shapeId="1037" r:id="rId17" name="Check Box 13">
              <controlPr defaultSize="0" autoFill="0" autoLine="0" autoPict="0">
                <anchor moveWithCells="1">
                  <from>
                    <xdr:col>5</xdr:col>
                    <xdr:colOff>76200</xdr:colOff>
                    <xdr:row>13</xdr:row>
                    <xdr:rowOff>28575</xdr:rowOff>
                  </from>
                  <to>
                    <xdr:col>6</xdr:col>
                    <xdr:colOff>85725</xdr:colOff>
                    <xdr:row>13</xdr:row>
                    <xdr:rowOff>28575</xdr:rowOff>
                  </to>
                </anchor>
              </controlPr>
            </control>
          </mc:Choice>
        </mc:AlternateContent>
        <mc:AlternateContent xmlns:mc="http://schemas.openxmlformats.org/markup-compatibility/2006">
          <mc:Choice Requires="x14">
            <control shapeId="1038" r:id="rId18" name="Check Box 14">
              <controlPr defaultSize="0" autoFill="0" autoLine="0" autoPict="0">
                <anchor moveWithCells="1">
                  <from>
                    <xdr:col>3</xdr:col>
                    <xdr:colOff>962025</xdr:colOff>
                    <xdr:row>13</xdr:row>
                    <xdr:rowOff>28575</xdr:rowOff>
                  </from>
                  <to>
                    <xdr:col>4</xdr:col>
                    <xdr:colOff>962025</xdr:colOff>
                    <xdr:row>13</xdr:row>
                    <xdr:rowOff>28575</xdr:rowOff>
                  </to>
                </anchor>
              </controlPr>
            </control>
          </mc:Choice>
        </mc:AlternateContent>
        <mc:AlternateContent xmlns:mc="http://schemas.openxmlformats.org/markup-compatibility/2006">
          <mc:Choice Requires="x14">
            <control shapeId="1039" r:id="rId19" name="Check Box 15">
              <controlPr defaultSize="0" autoFill="0" autoLine="0" autoPict="0">
                <anchor moveWithCells="1">
                  <from>
                    <xdr:col>3</xdr:col>
                    <xdr:colOff>952500</xdr:colOff>
                    <xdr:row>13</xdr:row>
                    <xdr:rowOff>28575</xdr:rowOff>
                  </from>
                  <to>
                    <xdr:col>4</xdr:col>
                    <xdr:colOff>952500</xdr:colOff>
                    <xdr:row>13</xdr:row>
                    <xdr:rowOff>28575</xdr:rowOff>
                  </to>
                </anchor>
              </controlPr>
            </control>
          </mc:Choice>
        </mc:AlternateContent>
        <mc:AlternateContent xmlns:mc="http://schemas.openxmlformats.org/markup-compatibility/2006">
          <mc:Choice Requires="x14">
            <control shapeId="1040" r:id="rId20" name="Check Box 16">
              <controlPr defaultSize="0" autoFill="0" autoLine="0" autoPict="0">
                <anchor moveWithCells="1">
                  <from>
                    <xdr:col>4</xdr:col>
                    <xdr:colOff>333375</xdr:colOff>
                    <xdr:row>13</xdr:row>
                    <xdr:rowOff>28575</xdr:rowOff>
                  </from>
                  <to>
                    <xdr:col>5</xdr:col>
                    <xdr:colOff>342900</xdr:colOff>
                    <xdr:row>13</xdr:row>
                    <xdr:rowOff>28575</xdr:rowOff>
                  </to>
                </anchor>
              </controlPr>
            </control>
          </mc:Choice>
        </mc:AlternateContent>
        <mc:AlternateContent xmlns:mc="http://schemas.openxmlformats.org/markup-compatibility/2006">
          <mc:Choice Requires="x14">
            <control shapeId="1041" r:id="rId21" name="Check Box 17">
              <controlPr defaultSize="0" autoFill="0" autoLine="0" autoPict="0">
                <anchor moveWithCells="1">
                  <from>
                    <xdr:col>3</xdr:col>
                    <xdr:colOff>447675</xdr:colOff>
                    <xdr:row>13</xdr:row>
                    <xdr:rowOff>28575</xdr:rowOff>
                  </from>
                  <to>
                    <xdr:col>4</xdr:col>
                    <xdr:colOff>276225</xdr:colOff>
                    <xdr:row>13</xdr:row>
                    <xdr:rowOff>28575</xdr:rowOff>
                  </to>
                </anchor>
              </controlPr>
            </control>
          </mc:Choice>
        </mc:AlternateContent>
        <mc:AlternateContent xmlns:mc="http://schemas.openxmlformats.org/markup-compatibility/2006">
          <mc:Choice Requires="x14">
            <control shapeId="1042" r:id="rId22" name="Check Box 18">
              <controlPr defaultSize="0" autoFill="0" autoLine="0" autoPict="0">
                <anchor moveWithCells="1">
                  <from>
                    <xdr:col>4</xdr:col>
                    <xdr:colOff>666750</xdr:colOff>
                    <xdr:row>13</xdr:row>
                    <xdr:rowOff>28575</xdr:rowOff>
                  </from>
                  <to>
                    <xdr:col>5</xdr:col>
                    <xdr:colOff>495300</xdr:colOff>
                    <xdr:row>13</xdr:row>
                    <xdr:rowOff>28575</xdr:rowOff>
                  </to>
                </anchor>
              </controlPr>
            </control>
          </mc:Choice>
        </mc:AlternateContent>
        <mc:AlternateContent xmlns:mc="http://schemas.openxmlformats.org/markup-compatibility/2006">
          <mc:Choice Requires="x14">
            <control shapeId="1043" r:id="rId23" name="Check Box 19">
              <controlPr defaultSize="0" autoFill="0" autoLine="0" autoPict="0">
                <anchor moveWithCells="1">
                  <from>
                    <xdr:col>8</xdr:col>
                    <xdr:colOff>400050</xdr:colOff>
                    <xdr:row>103</xdr:row>
                    <xdr:rowOff>9525</xdr:rowOff>
                  </from>
                  <to>
                    <xdr:col>9</xdr:col>
                    <xdr:colOff>171450</xdr:colOff>
                    <xdr:row>103</xdr:row>
                    <xdr:rowOff>190500</xdr:rowOff>
                  </to>
                </anchor>
              </controlPr>
            </control>
          </mc:Choice>
        </mc:AlternateContent>
        <mc:AlternateContent xmlns:mc="http://schemas.openxmlformats.org/markup-compatibility/2006">
          <mc:Choice Requires="x14">
            <control shapeId="1044" r:id="rId24" name="Check Box 20">
              <controlPr defaultSize="0" autoFill="0" autoLine="0" autoPict="0">
                <anchor moveWithCells="1">
                  <from>
                    <xdr:col>7</xdr:col>
                    <xdr:colOff>0</xdr:colOff>
                    <xdr:row>103</xdr:row>
                    <xdr:rowOff>9525</xdr:rowOff>
                  </from>
                  <to>
                    <xdr:col>8</xdr:col>
                    <xdr:colOff>180975</xdr:colOff>
                    <xdr:row>103</xdr:row>
                    <xdr:rowOff>190500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6"/>
  <sheetViews>
    <sheetView topLeftCell="B10" zoomScale="85" zoomScaleNormal="85" workbookViewId="0">
      <selection activeCell="B105" sqref="B105:G105"/>
    </sheetView>
  </sheetViews>
  <sheetFormatPr defaultRowHeight="15" x14ac:dyDescent="0.25"/>
  <cols>
    <col min="1" max="1" width="9" style="100" hidden="1" customWidth="1"/>
    <col min="2" max="2" width="19.140625" style="100" customWidth="1"/>
    <col min="3" max="3" width="18.42578125" style="100" customWidth="1"/>
    <col min="4" max="8" width="15.28515625" style="100" customWidth="1"/>
    <col min="9" max="9" width="21.42578125" style="100" customWidth="1"/>
    <col min="10" max="10" width="17.28515625" style="100" customWidth="1"/>
    <col min="11" max="11" width="4" style="100" hidden="1" customWidth="1"/>
    <col min="12" max="16384" width="9.140625" style="120"/>
  </cols>
  <sheetData>
    <row r="1" spans="1:11" ht="29.25" customHeight="1" thickBot="1" x14ac:dyDescent="0.35">
      <c r="A1" s="119"/>
      <c r="B1" s="473" t="s">
        <v>0</v>
      </c>
      <c r="C1" s="474"/>
      <c r="D1" s="475" t="s">
        <v>1</v>
      </c>
      <c r="E1" s="476"/>
      <c r="F1" s="476"/>
      <c r="G1" s="476"/>
      <c r="H1" s="477"/>
      <c r="I1" s="356" t="s">
        <v>2</v>
      </c>
      <c r="J1" s="269">
        <v>43282</v>
      </c>
    </row>
    <row r="2" spans="1:11" ht="43.5" customHeight="1" thickTop="1" thickBot="1" x14ac:dyDescent="0.35">
      <c r="A2" s="119"/>
      <c r="B2" s="680" t="str">
        <f>CONCATENATE(C3,C4,"_",C5,C6)</f>
        <v>18GOT_CD2</v>
      </c>
      <c r="C2" s="681"/>
      <c r="D2" s="480" t="s">
        <v>266</v>
      </c>
      <c r="E2" s="481"/>
      <c r="F2" s="481"/>
      <c r="G2" s="481"/>
      <c r="H2" s="482"/>
      <c r="I2" s="483" t="s">
        <v>3</v>
      </c>
      <c r="J2" s="484"/>
    </row>
    <row r="3" spans="1:11" ht="17.25" x14ac:dyDescent="0.3">
      <c r="A3" s="119"/>
      <c r="B3" s="633" t="s">
        <v>4</v>
      </c>
      <c r="C3" s="634">
        <v>18</v>
      </c>
      <c r="D3" s="487" t="s">
        <v>236</v>
      </c>
      <c r="E3" s="487"/>
      <c r="F3" s="487"/>
      <c r="G3" s="487"/>
      <c r="H3" s="487"/>
      <c r="I3" s="485"/>
      <c r="J3" s="486"/>
    </row>
    <row r="4" spans="1:11" ht="17.25" x14ac:dyDescent="0.3">
      <c r="A4" s="119"/>
      <c r="B4" s="635" t="s">
        <v>6</v>
      </c>
      <c r="C4" s="636" t="s">
        <v>127</v>
      </c>
      <c r="D4" s="629" t="s">
        <v>236</v>
      </c>
      <c r="E4" s="487"/>
      <c r="F4" s="487"/>
      <c r="G4" s="487"/>
      <c r="H4" s="487"/>
      <c r="I4" s="485"/>
      <c r="J4" s="486"/>
    </row>
    <row r="5" spans="1:11" hidden="1" x14ac:dyDescent="0.25">
      <c r="A5" s="119"/>
      <c r="B5" s="227" t="s">
        <v>9</v>
      </c>
      <c r="C5" s="224" t="s">
        <v>10</v>
      </c>
      <c r="D5" s="148"/>
      <c r="E5" s="148"/>
      <c r="F5" s="148"/>
      <c r="G5" s="148"/>
      <c r="H5" s="148"/>
      <c r="I5" s="214"/>
      <c r="J5" s="228"/>
    </row>
    <row r="6" spans="1:11" hidden="1" x14ac:dyDescent="0.25">
      <c r="A6" s="121"/>
      <c r="B6" s="227" t="s">
        <v>11</v>
      </c>
      <c r="C6" s="224">
        <v>2</v>
      </c>
      <c r="D6" s="146"/>
      <c r="E6" s="146"/>
      <c r="F6" s="146"/>
      <c r="G6" s="146"/>
      <c r="H6" s="146"/>
      <c r="I6" s="215"/>
      <c r="J6" s="229"/>
      <c r="K6" s="123"/>
    </row>
    <row r="7" spans="1:11" ht="26.25" hidden="1" x14ac:dyDescent="0.4">
      <c r="A7" s="124"/>
      <c r="B7" s="230" t="s">
        <v>12</v>
      </c>
      <c r="C7" s="149"/>
      <c r="D7" s="149"/>
      <c r="E7" s="149"/>
      <c r="F7" s="149"/>
      <c r="G7" s="149"/>
      <c r="H7" s="149"/>
      <c r="I7" s="149"/>
      <c r="J7" s="270"/>
      <c r="K7" s="124"/>
    </row>
    <row r="8" spans="1:11" hidden="1" x14ac:dyDescent="0.25">
      <c r="A8" s="125"/>
      <c r="B8" s="464" t="s">
        <v>13</v>
      </c>
      <c r="C8" s="465"/>
      <c r="D8" s="465"/>
      <c r="E8" s="465"/>
      <c r="F8" s="465"/>
      <c r="G8" s="465"/>
      <c r="H8" s="465"/>
      <c r="I8" s="465"/>
      <c r="J8" s="466"/>
      <c r="K8" s="125"/>
    </row>
    <row r="9" spans="1:11" hidden="1" x14ac:dyDescent="0.25">
      <c r="A9" s="89"/>
      <c r="B9" s="232"/>
      <c r="C9" s="115"/>
      <c r="D9" s="115"/>
      <c r="E9" s="115"/>
      <c r="F9" s="115"/>
      <c r="G9" s="115"/>
      <c r="H9" s="115"/>
      <c r="I9" s="115"/>
      <c r="J9" s="271"/>
    </row>
    <row r="10" spans="1:11" x14ac:dyDescent="0.25">
      <c r="A10" s="119"/>
      <c r="B10" s="467" t="s">
        <v>14</v>
      </c>
      <c r="C10" s="468"/>
      <c r="D10" s="468" t="s">
        <v>15</v>
      </c>
      <c r="E10" s="468"/>
      <c r="F10" s="468" t="s">
        <v>16</v>
      </c>
      <c r="G10" s="468"/>
      <c r="H10" s="468"/>
      <c r="I10" s="468" t="s">
        <v>17</v>
      </c>
      <c r="J10" s="450"/>
    </row>
    <row r="11" spans="1:11" x14ac:dyDescent="0.25">
      <c r="A11" s="119"/>
      <c r="B11" s="469" t="s">
        <v>128</v>
      </c>
      <c r="C11" s="470"/>
      <c r="D11" s="470" t="s">
        <v>129</v>
      </c>
      <c r="E11" s="470"/>
      <c r="F11" s="471" t="s">
        <v>20</v>
      </c>
      <c r="G11" s="471"/>
      <c r="H11" s="471"/>
      <c r="I11" s="220" t="s">
        <v>21</v>
      </c>
      <c r="J11" s="272">
        <f>IF($I$2=$AC$2,IF($J$127&gt;0,$D$92*($D$127/($D$127+$D$139)),),)+IF($I$2=$AC$3,IF($J$127&gt;0,$E$92*($E$127/($E$127+$E$139)),),)</f>
        <v>0</v>
      </c>
    </row>
    <row r="12" spans="1:11" x14ac:dyDescent="0.25">
      <c r="A12" s="119"/>
      <c r="B12" s="469"/>
      <c r="C12" s="470"/>
      <c r="D12" s="470"/>
      <c r="E12" s="470"/>
      <c r="F12" s="471" t="s">
        <v>22</v>
      </c>
      <c r="G12" s="471"/>
      <c r="H12" s="471"/>
      <c r="I12" s="220" t="s">
        <v>23</v>
      </c>
      <c r="J12" s="272">
        <f>IF($J$127&gt;0,SUM($D$92:$I$92)*(SUM($D$127:$I$127)/(SUM($D$127:$I$127,$D$139:$I$139))),)</f>
        <v>0</v>
      </c>
    </row>
    <row r="13" spans="1:11" ht="15.75" x14ac:dyDescent="0.25">
      <c r="A13" s="119"/>
      <c r="B13" s="446" t="s">
        <v>24</v>
      </c>
      <c r="C13" s="447"/>
      <c r="D13" s="447" t="s">
        <v>25</v>
      </c>
      <c r="E13" s="447"/>
      <c r="F13" s="448" t="s">
        <v>237</v>
      </c>
      <c r="G13" s="448"/>
      <c r="H13" s="448"/>
      <c r="I13" s="447" t="s">
        <v>26</v>
      </c>
      <c r="J13" s="618"/>
    </row>
    <row r="14" spans="1:11" ht="15" customHeight="1" x14ac:dyDescent="0.25">
      <c r="A14" s="119"/>
      <c r="B14" s="619">
        <v>45108</v>
      </c>
      <c r="C14" s="620"/>
      <c r="D14" s="620">
        <v>46568</v>
      </c>
      <c r="E14" s="620"/>
      <c r="F14" s="458">
        <f>+J11+J14</f>
        <v>103100</v>
      </c>
      <c r="G14" s="459"/>
      <c r="H14" s="460"/>
      <c r="I14" s="220" t="s">
        <v>21</v>
      </c>
      <c r="J14" s="234">
        <f>+D92</f>
        <v>103100</v>
      </c>
    </row>
    <row r="15" spans="1:11" x14ac:dyDescent="0.25">
      <c r="A15" s="119"/>
      <c r="B15" s="621"/>
      <c r="C15" s="622"/>
      <c r="D15" s="623"/>
      <c r="E15" s="623"/>
      <c r="F15" s="461"/>
      <c r="G15" s="462"/>
      <c r="H15" s="463"/>
      <c r="I15" s="153" t="s">
        <v>23</v>
      </c>
      <c r="J15" s="273">
        <f>J102</f>
        <v>1546500</v>
      </c>
    </row>
    <row r="16" spans="1:11" x14ac:dyDescent="0.25">
      <c r="A16" s="119"/>
      <c r="B16" s="432" t="s">
        <v>27</v>
      </c>
      <c r="C16" s="433"/>
      <c r="D16" s="434" t="s">
        <v>236</v>
      </c>
      <c r="E16" s="435"/>
      <c r="F16" s="435"/>
      <c r="G16" s="435"/>
      <c r="H16" s="435"/>
      <c r="I16" s="435"/>
      <c r="J16" s="436"/>
    </row>
    <row r="17" spans="1:11" x14ac:dyDescent="0.25">
      <c r="A17" s="119"/>
      <c r="B17" s="682" t="s">
        <v>130</v>
      </c>
      <c r="C17" s="384"/>
      <c r="D17" s="683"/>
      <c r="E17" s="683"/>
      <c r="F17" s="683"/>
      <c r="G17" s="683"/>
      <c r="H17" s="683"/>
      <c r="I17" s="683"/>
      <c r="J17" s="684"/>
    </row>
    <row r="18" spans="1:11" hidden="1" x14ac:dyDescent="0.25">
      <c r="A18" s="119"/>
      <c r="B18" s="237"/>
      <c r="C18" s="122"/>
      <c r="D18" s="122"/>
      <c r="E18" s="122"/>
      <c r="F18" s="122"/>
      <c r="G18" s="122"/>
      <c r="H18" s="122"/>
      <c r="I18" s="122"/>
      <c r="J18" s="274"/>
    </row>
    <row r="19" spans="1:11" hidden="1" x14ac:dyDescent="0.25">
      <c r="A19" s="126"/>
      <c r="B19" s="239" t="s">
        <v>29</v>
      </c>
      <c r="C19" s="115"/>
      <c r="D19" s="115"/>
      <c r="E19" s="115"/>
      <c r="F19" s="115"/>
      <c r="G19" s="115"/>
      <c r="H19" s="115"/>
      <c r="I19" s="115"/>
      <c r="J19" s="271"/>
    </row>
    <row r="20" spans="1:11" hidden="1" x14ac:dyDescent="0.25">
      <c r="A20" s="116" t="s">
        <v>131</v>
      </c>
      <c r="B20" s="240" t="s">
        <v>30</v>
      </c>
      <c r="C20" s="150"/>
      <c r="D20" s="150"/>
      <c r="E20" s="150"/>
      <c r="F20" s="150"/>
      <c r="G20" s="150"/>
      <c r="H20" s="150"/>
      <c r="I20" s="150"/>
      <c r="J20" s="275"/>
    </row>
    <row r="21" spans="1:11" s="129" customFormat="1" x14ac:dyDescent="0.25">
      <c r="A21" s="116"/>
      <c r="B21" s="441" t="s">
        <v>261</v>
      </c>
      <c r="C21" s="442"/>
      <c r="D21" s="443" t="s">
        <v>31</v>
      </c>
      <c r="E21" s="444"/>
      <c r="F21" s="442"/>
      <c r="G21" s="443" t="s">
        <v>32</v>
      </c>
      <c r="H21" s="444"/>
      <c r="I21" s="444"/>
      <c r="J21" s="445"/>
    </row>
    <row r="22" spans="1:11" x14ac:dyDescent="0.25">
      <c r="A22" s="116"/>
      <c r="B22" s="426" t="s">
        <v>132</v>
      </c>
      <c r="C22" s="427"/>
      <c r="D22" s="427" t="s">
        <v>133</v>
      </c>
      <c r="E22" s="427"/>
      <c r="F22" s="427"/>
      <c r="G22" s="427" t="s">
        <v>134</v>
      </c>
      <c r="H22" s="427"/>
      <c r="I22" s="427"/>
      <c r="J22" s="428"/>
    </row>
    <row r="23" spans="1:11" hidden="1" x14ac:dyDescent="0.25">
      <c r="A23" s="116"/>
      <c r="B23" s="232"/>
      <c r="C23" s="115"/>
      <c r="D23" s="115"/>
      <c r="E23" s="115"/>
      <c r="F23" s="115"/>
      <c r="G23" s="115"/>
      <c r="H23" s="115"/>
      <c r="I23" s="115"/>
      <c r="J23" s="271"/>
    </row>
    <row r="24" spans="1:11" hidden="1" x14ac:dyDescent="0.25">
      <c r="A24" s="116" t="s">
        <v>135</v>
      </c>
      <c r="B24" s="240" t="s">
        <v>36</v>
      </c>
      <c r="C24" s="150"/>
      <c r="D24" s="115"/>
      <c r="E24" s="115"/>
      <c r="F24" s="115"/>
      <c r="G24" s="115"/>
      <c r="H24" s="115"/>
      <c r="I24" s="115"/>
      <c r="J24" s="271"/>
    </row>
    <row r="25" spans="1:11" hidden="1" x14ac:dyDescent="0.25">
      <c r="A25" s="116"/>
      <c r="B25" s="242"/>
      <c r="C25" s="127"/>
      <c r="D25" s="127"/>
      <c r="E25" s="127"/>
      <c r="F25" s="127"/>
      <c r="G25" s="127"/>
      <c r="H25" s="127"/>
      <c r="I25" s="127"/>
      <c r="J25" s="276"/>
    </row>
    <row r="26" spans="1:11" hidden="1" x14ac:dyDescent="0.25">
      <c r="A26" s="116" t="s">
        <v>136</v>
      </c>
      <c r="B26" s="240" t="s">
        <v>37</v>
      </c>
      <c r="C26" s="150"/>
      <c r="D26" s="150"/>
      <c r="E26" s="150"/>
      <c r="F26" s="150"/>
      <c r="G26" s="150"/>
      <c r="H26" s="150"/>
      <c r="I26" s="150"/>
      <c r="J26" s="275"/>
    </row>
    <row r="27" spans="1:11" hidden="1" x14ac:dyDescent="0.25">
      <c r="A27" s="116"/>
      <c r="B27" s="240"/>
      <c r="C27" s="150"/>
      <c r="D27" s="150"/>
      <c r="E27" s="150"/>
      <c r="F27" s="150"/>
      <c r="G27" s="150"/>
      <c r="H27" s="150"/>
      <c r="I27" s="150"/>
      <c r="J27" s="275"/>
    </row>
    <row r="28" spans="1:11" hidden="1" x14ac:dyDescent="0.25">
      <c r="A28" s="116"/>
      <c r="B28" s="232"/>
      <c r="C28" s="115"/>
      <c r="D28" s="115"/>
      <c r="E28" s="115"/>
      <c r="F28" s="115"/>
      <c r="G28" s="115"/>
      <c r="H28" s="115"/>
      <c r="I28" s="115"/>
      <c r="J28" s="271"/>
    </row>
    <row r="29" spans="1:11" hidden="1" x14ac:dyDescent="0.25">
      <c r="A29" s="116" t="s">
        <v>137</v>
      </c>
      <c r="B29" s="411" t="s">
        <v>38</v>
      </c>
      <c r="C29" s="412"/>
      <c r="D29" s="412"/>
      <c r="E29" s="115"/>
      <c r="F29" s="115"/>
      <c r="G29" s="115"/>
      <c r="H29" s="115"/>
      <c r="I29" s="115"/>
      <c r="J29" s="277"/>
    </row>
    <row r="30" spans="1:11" hidden="1" x14ac:dyDescent="0.25">
      <c r="A30" s="116"/>
      <c r="B30" s="232"/>
      <c r="C30" s="115"/>
      <c r="D30" s="115"/>
      <c r="E30" s="115"/>
      <c r="F30" s="115"/>
      <c r="G30" s="115"/>
      <c r="H30" s="115"/>
      <c r="I30" s="115"/>
      <c r="J30" s="271"/>
    </row>
    <row r="31" spans="1:11" ht="26.25" hidden="1" x14ac:dyDescent="0.4">
      <c r="A31" s="124"/>
      <c r="B31" s="230" t="s">
        <v>39</v>
      </c>
      <c r="C31" s="149"/>
      <c r="D31" s="149"/>
      <c r="E31" s="149"/>
      <c r="F31" s="149"/>
      <c r="G31" s="149"/>
      <c r="H31" s="149"/>
      <c r="I31" s="149"/>
      <c r="J31" s="270"/>
      <c r="K31" s="124"/>
    </row>
    <row r="32" spans="1:11" ht="26.25" hidden="1" x14ac:dyDescent="0.4">
      <c r="A32" s="124"/>
      <c r="B32" s="245"/>
      <c r="C32" s="149"/>
      <c r="D32" s="149"/>
      <c r="E32" s="149"/>
      <c r="F32" s="149"/>
      <c r="G32" s="149"/>
      <c r="H32" s="149"/>
      <c r="I32" s="149"/>
      <c r="J32" s="270"/>
      <c r="K32" s="124"/>
    </row>
    <row r="33" spans="1:11" ht="15.75" hidden="1" x14ac:dyDescent="0.25">
      <c r="A33" s="116"/>
      <c r="B33" s="246"/>
      <c r="C33" s="115"/>
      <c r="D33" s="115"/>
      <c r="E33" s="115"/>
      <c r="F33" s="115"/>
      <c r="G33" s="115"/>
      <c r="H33" s="115"/>
      <c r="I33" s="115"/>
      <c r="J33" s="271"/>
    </row>
    <row r="34" spans="1:11" hidden="1" x14ac:dyDescent="0.25">
      <c r="A34" s="128" t="s">
        <v>138</v>
      </c>
      <c r="B34" s="247" t="s">
        <v>40</v>
      </c>
      <c r="C34" s="115"/>
      <c r="D34" s="115"/>
      <c r="E34" s="115"/>
      <c r="F34" s="115"/>
      <c r="G34" s="115"/>
      <c r="H34" s="115"/>
      <c r="I34" s="115"/>
      <c r="J34" s="271"/>
    </row>
    <row r="35" spans="1:11" ht="15.75" hidden="1" x14ac:dyDescent="0.25">
      <c r="A35" s="116"/>
      <c r="B35" s="246"/>
      <c r="C35" s="115"/>
      <c r="D35" s="115"/>
      <c r="E35" s="115"/>
      <c r="F35" s="115"/>
      <c r="G35" s="115"/>
      <c r="H35" s="115"/>
      <c r="I35" s="115"/>
      <c r="J35" s="271"/>
    </row>
    <row r="36" spans="1:11" hidden="1" x14ac:dyDescent="0.25">
      <c r="A36" s="128" t="s">
        <v>139</v>
      </c>
      <c r="B36" s="408" t="s">
        <v>41</v>
      </c>
      <c r="C36" s="409"/>
      <c r="D36" s="409"/>
      <c r="E36" s="409"/>
      <c r="F36" s="409"/>
      <c r="G36" s="409"/>
      <c r="H36" s="123"/>
      <c r="I36" s="123"/>
      <c r="J36" s="278"/>
    </row>
    <row r="37" spans="1:11" hidden="1" x14ac:dyDescent="0.25">
      <c r="A37" s="128"/>
      <c r="B37" s="429" t="s">
        <v>42</v>
      </c>
      <c r="C37" s="430"/>
      <c r="D37" s="430"/>
      <c r="E37" s="430"/>
      <c r="F37" s="430"/>
      <c r="G37" s="430"/>
      <c r="H37" s="430"/>
      <c r="I37" s="430"/>
      <c r="J37" s="431"/>
    </row>
    <row r="38" spans="1:11" hidden="1" x14ac:dyDescent="0.25">
      <c r="A38" s="128"/>
      <c r="B38" s="414" t="s">
        <v>43</v>
      </c>
      <c r="C38" s="415"/>
      <c r="D38" s="415"/>
      <c r="E38" s="415"/>
      <c r="F38" s="415"/>
      <c r="G38" s="415"/>
      <c r="H38" s="415"/>
      <c r="I38" s="415"/>
      <c r="J38" s="416"/>
    </row>
    <row r="39" spans="1:11" hidden="1" x14ac:dyDescent="0.25">
      <c r="A39" s="128"/>
      <c r="B39" s="249"/>
      <c r="C39" s="102"/>
      <c r="D39" s="102"/>
      <c r="E39" s="102"/>
      <c r="F39" s="102"/>
      <c r="G39" s="102"/>
      <c r="H39" s="102"/>
      <c r="I39" s="102"/>
      <c r="J39" s="279"/>
    </row>
    <row r="40" spans="1:11" hidden="1" x14ac:dyDescent="0.25">
      <c r="A40" s="128" t="s">
        <v>140</v>
      </c>
      <c r="B40" s="408" t="s">
        <v>44</v>
      </c>
      <c r="C40" s="409"/>
      <c r="D40" s="409"/>
      <c r="E40" s="409"/>
      <c r="F40" s="409"/>
      <c r="G40" s="409"/>
      <c r="H40" s="409"/>
      <c r="I40" s="409"/>
      <c r="J40" s="410"/>
      <c r="K40" s="129"/>
    </row>
    <row r="41" spans="1:11" hidden="1" x14ac:dyDescent="0.25">
      <c r="A41" s="128"/>
      <c r="B41" s="232"/>
      <c r="C41" s="115"/>
      <c r="D41" s="115"/>
      <c r="E41" s="115"/>
      <c r="F41" s="115"/>
      <c r="G41" s="115"/>
      <c r="H41" s="115"/>
      <c r="I41" s="115"/>
      <c r="J41" s="271"/>
    </row>
    <row r="42" spans="1:11" x14ac:dyDescent="0.25">
      <c r="A42" s="128" t="s">
        <v>141</v>
      </c>
      <c r="B42" s="408" t="s">
        <v>45</v>
      </c>
      <c r="C42" s="409"/>
      <c r="D42" s="409"/>
      <c r="E42" s="409"/>
      <c r="F42" s="409"/>
      <c r="G42" s="409"/>
      <c r="H42" s="409"/>
      <c r="I42" s="409"/>
      <c r="J42" s="410"/>
      <c r="K42" s="129"/>
    </row>
    <row r="43" spans="1:11" x14ac:dyDescent="0.25">
      <c r="A43" s="128"/>
      <c r="B43" s="414" t="s">
        <v>142</v>
      </c>
      <c r="C43" s="415"/>
      <c r="D43" s="415"/>
      <c r="E43" s="415"/>
      <c r="F43" s="415"/>
      <c r="G43" s="415"/>
      <c r="H43" s="415"/>
      <c r="I43" s="415"/>
      <c r="J43" s="416"/>
    </row>
    <row r="44" spans="1:11" x14ac:dyDescent="0.25">
      <c r="A44" s="128" t="s">
        <v>141</v>
      </c>
      <c r="B44" s="408" t="s">
        <v>47</v>
      </c>
      <c r="C44" s="409"/>
      <c r="D44" s="409"/>
      <c r="E44" s="409"/>
      <c r="F44" s="409"/>
      <c r="G44" s="409"/>
      <c r="H44" s="409"/>
      <c r="I44" s="409"/>
      <c r="J44" s="410"/>
      <c r="K44" s="129"/>
    </row>
    <row r="45" spans="1:11" x14ac:dyDescent="0.25">
      <c r="A45" s="128"/>
      <c r="B45" s="414" t="s">
        <v>143</v>
      </c>
      <c r="C45" s="415"/>
      <c r="D45" s="415"/>
      <c r="E45" s="415"/>
      <c r="F45" s="415"/>
      <c r="G45" s="415"/>
      <c r="H45" s="415"/>
      <c r="I45" s="415"/>
      <c r="J45" s="416"/>
    </row>
    <row r="46" spans="1:11" x14ac:dyDescent="0.25">
      <c r="A46" s="128"/>
      <c r="B46" s="249"/>
      <c r="C46" s="102"/>
      <c r="D46" s="102"/>
      <c r="E46" s="102"/>
      <c r="F46" s="102"/>
      <c r="G46" s="102"/>
      <c r="H46" s="102"/>
      <c r="I46" s="102"/>
      <c r="J46" s="279"/>
    </row>
    <row r="47" spans="1:11" x14ac:dyDescent="0.25">
      <c r="A47" s="128" t="s">
        <v>144</v>
      </c>
      <c r="B47" s="408" t="s">
        <v>49</v>
      </c>
      <c r="C47" s="409"/>
      <c r="D47" s="409"/>
      <c r="E47" s="409"/>
      <c r="F47" s="409"/>
      <c r="G47" s="409"/>
      <c r="H47" s="409"/>
      <c r="I47" s="409"/>
      <c r="J47" s="410"/>
      <c r="K47" s="129"/>
    </row>
    <row r="48" spans="1:11" x14ac:dyDescent="0.25">
      <c r="A48" s="130" t="s">
        <v>145</v>
      </c>
      <c r="B48" s="420" t="s">
        <v>50</v>
      </c>
      <c r="C48" s="421"/>
      <c r="D48" s="422" t="s">
        <v>146</v>
      </c>
      <c r="E48" s="422"/>
      <c r="F48" s="422"/>
      <c r="G48" s="422"/>
      <c r="H48" s="422"/>
      <c r="I48" s="422"/>
      <c r="J48" s="423"/>
    </row>
    <row r="49" spans="1:11" x14ac:dyDescent="0.25">
      <c r="A49" s="130" t="s">
        <v>147</v>
      </c>
      <c r="B49" s="424" t="s">
        <v>52</v>
      </c>
      <c r="C49" s="425"/>
      <c r="D49" s="422" t="str">
        <f>+B49</f>
        <v>CD-Right-of-Way Acquisition</v>
      </c>
      <c r="E49" s="422"/>
      <c r="F49" s="422"/>
      <c r="G49" s="422"/>
      <c r="H49" s="422"/>
      <c r="I49" s="422"/>
      <c r="J49" s="423"/>
    </row>
    <row r="50" spans="1:11" x14ac:dyDescent="0.25">
      <c r="A50" s="130" t="s">
        <v>148</v>
      </c>
      <c r="B50" s="424" t="s">
        <v>53</v>
      </c>
      <c r="C50" s="425"/>
      <c r="D50" s="678" t="str">
        <f>+B50</f>
        <v>CD-Construction Start</v>
      </c>
      <c r="E50" s="678"/>
      <c r="F50" s="678"/>
      <c r="G50" s="678"/>
      <c r="H50" s="678"/>
      <c r="I50" s="678"/>
      <c r="J50" s="679"/>
    </row>
    <row r="51" spans="1:11" hidden="1" x14ac:dyDescent="0.25">
      <c r="B51" s="357"/>
      <c r="C51" s="358"/>
      <c r="D51" s="3">
        <f>+B51</f>
        <v>0</v>
      </c>
      <c r="E51" s="3"/>
      <c r="F51" s="3"/>
      <c r="G51" s="3"/>
      <c r="H51" s="3"/>
      <c r="I51" s="3"/>
      <c r="J51" s="248"/>
    </row>
    <row r="52" spans="1:11" ht="26.25" hidden="1" x14ac:dyDescent="0.4">
      <c r="A52" s="124"/>
      <c r="B52" s="295" t="s">
        <v>54</v>
      </c>
      <c r="C52" s="196"/>
      <c r="D52" s="196"/>
      <c r="E52" s="196"/>
      <c r="F52" s="196"/>
      <c r="G52" s="196"/>
      <c r="H52" s="196"/>
      <c r="I52" s="196"/>
      <c r="J52" s="231"/>
      <c r="K52" s="124"/>
    </row>
    <row r="53" spans="1:11" ht="26.25" hidden="1" x14ac:dyDescent="0.4">
      <c r="A53" s="124"/>
      <c r="B53" s="296"/>
      <c r="C53" s="196"/>
      <c r="D53" s="196"/>
      <c r="E53" s="196"/>
      <c r="F53" s="196"/>
      <c r="G53" s="196"/>
      <c r="H53" s="196"/>
      <c r="I53" s="196"/>
      <c r="J53" s="231"/>
      <c r="K53" s="124"/>
    </row>
    <row r="54" spans="1:11" hidden="1" x14ac:dyDescent="0.25">
      <c r="A54" s="126"/>
      <c r="B54" s="297"/>
      <c r="C54" s="8"/>
      <c r="D54" s="8"/>
      <c r="E54" s="8"/>
      <c r="F54" s="8"/>
      <c r="G54" s="8"/>
      <c r="H54" s="8"/>
      <c r="I54" s="8"/>
      <c r="J54" s="233"/>
    </row>
    <row r="55" spans="1:11" hidden="1" x14ac:dyDescent="0.25">
      <c r="A55" s="126"/>
      <c r="B55" s="298" t="s">
        <v>55</v>
      </c>
      <c r="C55" s="8"/>
      <c r="D55" s="8"/>
      <c r="E55" s="8"/>
      <c r="F55" s="8"/>
      <c r="G55" s="8"/>
      <c r="H55" s="8"/>
      <c r="I55" s="8"/>
      <c r="J55" s="233"/>
    </row>
    <row r="56" spans="1:11" hidden="1" x14ac:dyDescent="0.25">
      <c r="A56" s="126"/>
      <c r="B56" s="299"/>
      <c r="C56" s="8"/>
      <c r="D56" s="8"/>
      <c r="E56" s="8"/>
      <c r="F56" s="8"/>
      <c r="G56" s="8"/>
      <c r="H56" s="8"/>
      <c r="I56" s="8"/>
      <c r="J56" s="233"/>
    </row>
    <row r="57" spans="1:11" x14ac:dyDescent="0.25">
      <c r="A57" s="128" t="s">
        <v>149</v>
      </c>
      <c r="B57" s="666" t="s">
        <v>56</v>
      </c>
      <c r="C57" s="667"/>
      <c r="D57" s="667"/>
      <c r="E57" s="667"/>
      <c r="F57" s="667"/>
      <c r="G57" s="667"/>
      <c r="H57" s="667"/>
      <c r="I57" s="667"/>
      <c r="J57" s="668"/>
    </row>
    <row r="58" spans="1:11" x14ac:dyDescent="0.25">
      <c r="B58" s="669" t="s">
        <v>150</v>
      </c>
      <c r="C58" s="670"/>
      <c r="D58" s="670"/>
      <c r="E58" s="670"/>
      <c r="F58" s="670"/>
      <c r="G58" s="670"/>
      <c r="H58" s="670"/>
      <c r="I58" s="670"/>
      <c r="J58" s="671"/>
    </row>
    <row r="59" spans="1:11" hidden="1" x14ac:dyDescent="0.25">
      <c r="B59" s="294"/>
      <c r="C59" s="3"/>
      <c r="D59" s="3"/>
      <c r="E59" s="3"/>
      <c r="F59" s="3"/>
      <c r="G59" s="3"/>
      <c r="H59" s="3"/>
      <c r="I59" s="3"/>
      <c r="J59" s="248"/>
    </row>
    <row r="60" spans="1:11" hidden="1" x14ac:dyDescent="0.25">
      <c r="A60" s="126"/>
      <c r="B60" s="298" t="s">
        <v>58</v>
      </c>
      <c r="C60" s="8"/>
      <c r="D60" s="8"/>
      <c r="E60" s="8"/>
      <c r="F60" s="8"/>
      <c r="G60" s="8"/>
      <c r="H60" s="8"/>
      <c r="I60" s="8"/>
      <c r="J60" s="233"/>
    </row>
    <row r="61" spans="1:11" hidden="1" x14ac:dyDescent="0.25">
      <c r="A61" s="126"/>
      <c r="B61" s="299"/>
      <c r="C61" s="8"/>
      <c r="D61" s="8"/>
      <c r="E61" s="8"/>
      <c r="F61" s="8"/>
      <c r="G61" s="8"/>
      <c r="H61" s="8"/>
      <c r="I61" s="8"/>
      <c r="J61" s="233"/>
    </row>
    <row r="62" spans="1:11" hidden="1" x14ac:dyDescent="0.25">
      <c r="A62" s="128" t="s">
        <v>151</v>
      </c>
      <c r="B62" s="666" t="s">
        <v>59</v>
      </c>
      <c r="C62" s="667"/>
      <c r="D62" s="667"/>
      <c r="E62" s="667"/>
      <c r="F62" s="667"/>
      <c r="G62" s="667"/>
      <c r="H62" s="667"/>
      <c r="I62" s="667"/>
      <c r="J62" s="668"/>
    </row>
    <row r="63" spans="1:11" hidden="1" x14ac:dyDescent="0.25">
      <c r="A63" s="128"/>
      <c r="B63" s="669" t="s">
        <v>43</v>
      </c>
      <c r="C63" s="670"/>
      <c r="D63" s="670"/>
      <c r="E63" s="670"/>
      <c r="F63" s="670"/>
      <c r="G63" s="670"/>
      <c r="H63" s="670"/>
      <c r="I63" s="670"/>
      <c r="J63" s="671"/>
    </row>
    <row r="64" spans="1:11" hidden="1" x14ac:dyDescent="0.25">
      <c r="A64" s="128"/>
      <c r="B64" s="299"/>
      <c r="C64" s="8"/>
      <c r="D64" s="8"/>
      <c r="E64" s="8"/>
      <c r="F64" s="8"/>
      <c r="G64" s="8"/>
      <c r="H64" s="8"/>
      <c r="I64" s="8"/>
      <c r="J64" s="233"/>
    </row>
    <row r="65" spans="1:11" hidden="1" x14ac:dyDescent="0.25">
      <c r="A65" s="128" t="s">
        <v>152</v>
      </c>
      <c r="B65" s="666" t="s">
        <v>60</v>
      </c>
      <c r="C65" s="667"/>
      <c r="D65" s="667"/>
      <c r="E65" s="667"/>
      <c r="F65" s="667"/>
      <c r="G65" s="667"/>
      <c r="H65" s="667"/>
      <c r="I65" s="667"/>
      <c r="J65" s="668"/>
      <c r="K65" s="129"/>
    </row>
    <row r="66" spans="1:11" hidden="1" x14ac:dyDescent="0.25">
      <c r="A66" s="128"/>
      <c r="B66" s="300"/>
      <c r="C66" s="672" t="s">
        <v>61</v>
      </c>
      <c r="D66" s="672"/>
      <c r="E66" s="672"/>
      <c r="F66" s="673" t="s">
        <v>43</v>
      </c>
      <c r="G66" s="673"/>
      <c r="H66" s="673"/>
      <c r="I66" s="673"/>
      <c r="J66" s="674"/>
    </row>
    <row r="67" spans="1:11" hidden="1" x14ac:dyDescent="0.25">
      <c r="A67" s="128"/>
      <c r="B67" s="300"/>
      <c r="C67" s="672" t="s">
        <v>62</v>
      </c>
      <c r="D67" s="672"/>
      <c r="E67" s="672"/>
      <c r="F67" s="673" t="s">
        <v>43</v>
      </c>
      <c r="G67" s="673"/>
      <c r="H67" s="673"/>
      <c r="I67" s="673"/>
      <c r="J67" s="674"/>
    </row>
    <row r="68" spans="1:11" hidden="1" x14ac:dyDescent="0.25">
      <c r="A68" s="128"/>
      <c r="B68" s="300"/>
      <c r="C68" s="672" t="s">
        <v>63</v>
      </c>
      <c r="D68" s="672"/>
      <c r="E68" s="672"/>
      <c r="F68" s="673" t="s">
        <v>43</v>
      </c>
      <c r="G68" s="673"/>
      <c r="H68" s="673"/>
      <c r="I68" s="673"/>
      <c r="J68" s="674"/>
    </row>
    <row r="69" spans="1:11" hidden="1" x14ac:dyDescent="0.25">
      <c r="A69" s="128"/>
      <c r="B69" s="300"/>
      <c r="C69" s="672" t="s">
        <v>64</v>
      </c>
      <c r="D69" s="672"/>
      <c r="E69" s="672"/>
      <c r="F69" s="673" t="s">
        <v>43</v>
      </c>
      <c r="G69" s="673"/>
      <c r="H69" s="673"/>
      <c r="I69" s="673"/>
      <c r="J69" s="674"/>
    </row>
    <row r="70" spans="1:11" hidden="1" x14ac:dyDescent="0.25">
      <c r="A70" s="128"/>
      <c r="B70" s="300"/>
      <c r="C70" s="672" t="s">
        <v>65</v>
      </c>
      <c r="D70" s="672"/>
      <c r="E70" s="672"/>
      <c r="F70" s="673" t="s">
        <v>43</v>
      </c>
      <c r="G70" s="673"/>
      <c r="H70" s="673"/>
      <c r="I70" s="673"/>
      <c r="J70" s="674"/>
    </row>
    <row r="71" spans="1:11" hidden="1" x14ac:dyDescent="0.25">
      <c r="A71" s="128"/>
      <c r="B71" s="300"/>
      <c r="C71" s="672" t="s">
        <v>66</v>
      </c>
      <c r="D71" s="672"/>
      <c r="E71" s="672"/>
      <c r="F71" s="673" t="s">
        <v>43</v>
      </c>
      <c r="G71" s="673"/>
      <c r="H71" s="673"/>
      <c r="I71" s="673"/>
      <c r="J71" s="674"/>
    </row>
    <row r="72" spans="1:11" hidden="1" x14ac:dyDescent="0.25">
      <c r="A72" s="128"/>
      <c r="B72" s="300"/>
      <c r="C72" s="672" t="s">
        <v>67</v>
      </c>
      <c r="D72" s="672"/>
      <c r="E72" s="672"/>
      <c r="F72" s="673" t="s">
        <v>43</v>
      </c>
      <c r="G72" s="673"/>
      <c r="H72" s="673"/>
      <c r="I72" s="673"/>
      <c r="J72" s="674"/>
    </row>
    <row r="73" spans="1:11" hidden="1" x14ac:dyDescent="0.25">
      <c r="A73" s="128"/>
      <c r="B73" s="297"/>
      <c r="C73" s="8"/>
      <c r="D73" s="8"/>
      <c r="E73" s="8"/>
      <c r="F73" s="8"/>
      <c r="G73" s="8"/>
      <c r="H73" s="8"/>
      <c r="I73" s="8"/>
      <c r="J73" s="233"/>
    </row>
    <row r="74" spans="1:11" hidden="1" x14ac:dyDescent="0.25">
      <c r="A74" s="128" t="s">
        <v>153</v>
      </c>
      <c r="B74" s="675" t="s">
        <v>68</v>
      </c>
      <c r="C74" s="676"/>
      <c r="D74" s="676"/>
      <c r="E74" s="676"/>
      <c r="F74" s="676"/>
      <c r="G74" s="676"/>
      <c r="H74" s="676"/>
      <c r="I74" s="676"/>
      <c r="J74" s="677"/>
      <c r="K74" s="129"/>
    </row>
    <row r="75" spans="1:11" hidden="1" x14ac:dyDescent="0.25">
      <c r="A75" s="128"/>
      <c r="B75" s="669" t="s">
        <v>154</v>
      </c>
      <c r="C75" s="670"/>
      <c r="D75" s="670"/>
      <c r="E75" s="670"/>
      <c r="F75" s="670"/>
      <c r="G75" s="670"/>
      <c r="H75" s="670"/>
      <c r="I75" s="670"/>
      <c r="J75" s="671"/>
    </row>
    <row r="76" spans="1:11" hidden="1" x14ac:dyDescent="0.25">
      <c r="A76" s="126"/>
      <c r="B76" s="294"/>
      <c r="C76" s="8"/>
      <c r="D76" s="8"/>
      <c r="E76" s="8"/>
      <c r="F76" s="8"/>
      <c r="G76" s="8"/>
      <c r="H76" s="8"/>
      <c r="I76" s="8"/>
      <c r="J76" s="233"/>
    </row>
    <row r="77" spans="1:11" hidden="1" x14ac:dyDescent="0.25">
      <c r="A77" s="126"/>
      <c r="B77" s="298" t="s">
        <v>69</v>
      </c>
      <c r="C77" s="8"/>
      <c r="D77" s="8"/>
      <c r="E77" s="8"/>
      <c r="F77" s="8"/>
      <c r="G77" s="8"/>
      <c r="H77" s="8"/>
      <c r="I77" s="8"/>
      <c r="J77" s="233"/>
    </row>
    <row r="78" spans="1:11" hidden="1" x14ac:dyDescent="0.25">
      <c r="A78" s="128" t="s">
        <v>155</v>
      </c>
      <c r="B78" s="666" t="s">
        <v>70</v>
      </c>
      <c r="C78" s="667"/>
      <c r="D78" s="667"/>
      <c r="E78" s="667"/>
      <c r="F78" s="667"/>
      <c r="G78" s="667"/>
      <c r="H78" s="667"/>
      <c r="I78" s="667"/>
      <c r="J78" s="668"/>
      <c r="K78" s="129"/>
    </row>
    <row r="79" spans="1:11" hidden="1" x14ac:dyDescent="0.25">
      <c r="A79" s="131"/>
      <c r="B79" s="669" t="s">
        <v>43</v>
      </c>
      <c r="C79" s="670"/>
      <c r="D79" s="670"/>
      <c r="E79" s="670"/>
      <c r="F79" s="670"/>
      <c r="G79" s="670"/>
      <c r="H79" s="670"/>
      <c r="I79" s="670"/>
      <c r="J79" s="671"/>
    </row>
    <row r="80" spans="1:11" hidden="1" x14ac:dyDescent="0.25">
      <c r="A80" s="131"/>
      <c r="B80" s="300"/>
      <c r="C80" s="4"/>
      <c r="D80" s="4"/>
      <c r="E80" s="4"/>
      <c r="F80" s="4"/>
      <c r="G80" s="4"/>
      <c r="H80" s="4"/>
      <c r="I80" s="4"/>
      <c r="J80" s="254"/>
    </row>
    <row r="81" spans="1:11" ht="26.25" hidden="1" x14ac:dyDescent="0.4">
      <c r="A81" s="124"/>
      <c r="B81" s="296"/>
      <c r="C81" s="196"/>
      <c r="D81" s="196"/>
      <c r="E81" s="196"/>
      <c r="F81" s="196"/>
      <c r="G81" s="196"/>
      <c r="H81" s="196"/>
      <c r="I81" s="196"/>
      <c r="J81" s="231"/>
      <c r="K81" s="124"/>
    </row>
    <row r="82" spans="1:11" hidden="1" x14ac:dyDescent="0.25">
      <c r="A82" s="119"/>
      <c r="B82" s="300"/>
      <c r="C82" s="4"/>
      <c r="D82" s="4"/>
      <c r="E82" s="4"/>
      <c r="F82" s="4"/>
      <c r="G82" s="4"/>
      <c r="H82" s="4"/>
      <c r="I82" s="4"/>
      <c r="J82" s="254"/>
      <c r="K82" s="119"/>
    </row>
    <row r="83" spans="1:11" hidden="1" x14ac:dyDescent="0.25">
      <c r="A83" s="116" t="s">
        <v>156</v>
      </c>
      <c r="B83" s="666" t="s">
        <v>71</v>
      </c>
      <c r="C83" s="667"/>
      <c r="D83" s="667"/>
      <c r="E83" s="667"/>
      <c r="F83" s="667"/>
      <c r="G83" s="667"/>
      <c r="H83" s="667"/>
      <c r="I83" s="667"/>
      <c r="J83" s="668"/>
      <c r="K83" s="129"/>
    </row>
    <row r="84" spans="1:11" hidden="1" x14ac:dyDescent="0.25">
      <c r="A84" s="119"/>
      <c r="B84" s="669" t="s">
        <v>43</v>
      </c>
      <c r="C84" s="670"/>
      <c r="D84" s="670"/>
      <c r="E84" s="670"/>
      <c r="F84" s="670"/>
      <c r="G84" s="670"/>
      <c r="H84" s="670"/>
      <c r="I84" s="670"/>
      <c r="J84" s="671"/>
    </row>
    <row r="85" spans="1:11" hidden="1" x14ac:dyDescent="0.25">
      <c r="A85" s="119"/>
      <c r="B85" s="297"/>
      <c r="C85" s="8"/>
      <c r="D85" s="8"/>
      <c r="E85" s="8"/>
      <c r="F85" s="8"/>
      <c r="G85" s="8"/>
      <c r="H85" s="8"/>
      <c r="I85" s="8"/>
      <c r="J85" s="233"/>
    </row>
    <row r="86" spans="1:11" ht="26.25" hidden="1" x14ac:dyDescent="0.4">
      <c r="A86" s="124"/>
      <c r="B86" s="295" t="s">
        <v>72</v>
      </c>
      <c r="C86" s="196"/>
      <c r="D86" s="196"/>
      <c r="E86" s="196"/>
      <c r="F86" s="196"/>
      <c r="G86" s="196"/>
      <c r="H86" s="196"/>
      <c r="I86" s="196"/>
      <c r="J86" s="231"/>
      <c r="K86" s="124"/>
    </row>
    <row r="87" spans="1:11" ht="26.25" hidden="1" x14ac:dyDescent="0.4">
      <c r="A87" s="124"/>
      <c r="B87" s="296"/>
      <c r="C87" s="196"/>
      <c r="D87" s="196"/>
      <c r="E87" s="196"/>
      <c r="F87" s="196"/>
      <c r="G87" s="196"/>
      <c r="H87" s="196"/>
      <c r="I87" s="196"/>
      <c r="J87" s="231"/>
      <c r="K87" s="124"/>
    </row>
    <row r="88" spans="1:11" hidden="1" x14ac:dyDescent="0.25">
      <c r="A88" s="116" t="s">
        <v>157</v>
      </c>
      <c r="B88" s="666" t="s">
        <v>73</v>
      </c>
      <c r="C88" s="667"/>
      <c r="D88" s="667"/>
      <c r="E88" s="667"/>
      <c r="F88" s="667"/>
      <c r="G88" s="667"/>
      <c r="H88" s="667"/>
      <c r="I88" s="667"/>
      <c r="J88" s="668"/>
      <c r="K88" s="129"/>
    </row>
    <row r="89" spans="1:11" hidden="1" x14ac:dyDescent="0.25">
      <c r="A89" s="89"/>
      <c r="B89" s="655" t="s">
        <v>74</v>
      </c>
      <c r="C89" s="656"/>
      <c r="D89" s="656"/>
      <c r="E89" s="656"/>
      <c r="F89" s="656"/>
      <c r="G89" s="656"/>
      <c r="H89" s="656"/>
      <c r="I89" s="656"/>
      <c r="J89" s="657"/>
    </row>
    <row r="90" spans="1:11" hidden="1" x14ac:dyDescent="0.25">
      <c r="A90" s="89"/>
      <c r="B90" s="301" t="s">
        <v>75</v>
      </c>
      <c r="C90" s="197"/>
      <c r="D90" s="197"/>
      <c r="E90" s="197"/>
      <c r="F90" s="197"/>
      <c r="G90" s="197"/>
      <c r="H90" s="197"/>
      <c r="I90" s="197"/>
      <c r="J90" s="256"/>
    </row>
    <row r="91" spans="1:11" x14ac:dyDescent="0.25">
      <c r="A91" s="89"/>
      <c r="B91" s="660" t="s">
        <v>76</v>
      </c>
      <c r="C91" s="661"/>
      <c r="D91" s="198" t="s">
        <v>96</v>
      </c>
      <c r="E91" s="198" t="s">
        <v>97</v>
      </c>
      <c r="F91" s="198" t="s">
        <v>98</v>
      </c>
      <c r="G91" s="198" t="s">
        <v>99</v>
      </c>
      <c r="H91" s="198" t="s">
        <v>100</v>
      </c>
      <c r="I91" s="198" t="s">
        <v>101</v>
      </c>
      <c r="J91" s="257" t="s">
        <v>77</v>
      </c>
    </row>
    <row r="92" spans="1:11" x14ac:dyDescent="0.25">
      <c r="A92" s="89"/>
      <c r="B92" s="658" t="s">
        <v>262</v>
      </c>
      <c r="C92" s="659"/>
      <c r="D92" s="199">
        <f t="shared" ref="D92:I92" si="0">(D127+D139)-SUM(D101)</f>
        <v>103100</v>
      </c>
      <c r="E92" s="199">
        <f t="shared" si="0"/>
        <v>484570</v>
      </c>
      <c r="F92" s="199">
        <f t="shared" si="0"/>
        <v>659840</v>
      </c>
      <c r="G92" s="199">
        <f t="shared" si="0"/>
        <v>298990</v>
      </c>
      <c r="H92" s="199">
        <f t="shared" si="0"/>
        <v>0</v>
      </c>
      <c r="I92" s="199">
        <f t="shared" si="0"/>
        <v>0</v>
      </c>
      <c r="J92" s="258">
        <f>SUM(D92:I92)</f>
        <v>1546500</v>
      </c>
    </row>
    <row r="93" spans="1:11" ht="15" hidden="1" customHeight="1" x14ac:dyDescent="0.25">
      <c r="A93" s="89"/>
      <c r="B93" s="664" t="s">
        <v>79</v>
      </c>
      <c r="C93" s="665"/>
      <c r="D93" s="200">
        <v>0</v>
      </c>
      <c r="E93" s="200">
        <v>0</v>
      </c>
      <c r="F93" s="200">
        <v>0</v>
      </c>
      <c r="G93" s="200">
        <v>0</v>
      </c>
      <c r="H93" s="200">
        <v>0</v>
      </c>
      <c r="I93" s="200">
        <v>0</v>
      </c>
      <c r="J93" s="258">
        <f t="shared" ref="J93:J96" si="1">SUM(D93:I93)</f>
        <v>0</v>
      </c>
    </row>
    <row r="94" spans="1:11" ht="15" hidden="1" customHeight="1" x14ac:dyDescent="0.25">
      <c r="A94" s="89"/>
      <c r="B94" s="664" t="s">
        <v>80</v>
      </c>
      <c r="C94" s="665"/>
      <c r="D94" s="200">
        <v>0</v>
      </c>
      <c r="E94" s="200">
        <v>0</v>
      </c>
      <c r="F94" s="200">
        <v>0</v>
      </c>
      <c r="G94" s="200">
        <v>0</v>
      </c>
      <c r="H94" s="200">
        <v>0</v>
      </c>
      <c r="I94" s="200">
        <v>0</v>
      </c>
      <c r="J94" s="258">
        <f t="shared" si="1"/>
        <v>0</v>
      </c>
    </row>
    <row r="95" spans="1:11" ht="15" hidden="1" customHeight="1" x14ac:dyDescent="0.25">
      <c r="A95" s="89"/>
      <c r="B95" s="664" t="s">
        <v>81</v>
      </c>
      <c r="C95" s="665"/>
      <c r="D95" s="200">
        <v>0</v>
      </c>
      <c r="E95" s="200">
        <v>0</v>
      </c>
      <c r="F95" s="200">
        <v>0</v>
      </c>
      <c r="G95" s="200">
        <v>0</v>
      </c>
      <c r="H95" s="200">
        <v>0</v>
      </c>
      <c r="I95" s="200">
        <v>0</v>
      </c>
      <c r="J95" s="258">
        <f t="shared" si="1"/>
        <v>0</v>
      </c>
    </row>
    <row r="96" spans="1:11" ht="15" hidden="1" customHeight="1" x14ac:dyDescent="0.25">
      <c r="A96" s="89"/>
      <c r="B96" s="664" t="s">
        <v>82</v>
      </c>
      <c r="C96" s="665"/>
      <c r="D96" s="200">
        <v>0</v>
      </c>
      <c r="E96" s="200">
        <v>0</v>
      </c>
      <c r="F96" s="200">
        <v>0</v>
      </c>
      <c r="G96" s="200">
        <v>0</v>
      </c>
      <c r="H96" s="200">
        <v>0</v>
      </c>
      <c r="I96" s="200">
        <v>0</v>
      </c>
      <c r="J96" s="258">
        <f t="shared" si="1"/>
        <v>0</v>
      </c>
    </row>
    <row r="97" spans="1:11" x14ac:dyDescent="0.25">
      <c r="A97" s="89"/>
      <c r="B97" s="660" t="s">
        <v>83</v>
      </c>
      <c r="C97" s="661"/>
      <c r="D97" s="201"/>
      <c r="E97" s="201"/>
      <c r="F97" s="202"/>
      <c r="G97" s="202"/>
      <c r="H97" s="202"/>
      <c r="I97" s="202"/>
      <c r="J97" s="259"/>
    </row>
    <row r="98" spans="1:11" x14ac:dyDescent="0.25">
      <c r="A98" s="89"/>
      <c r="B98" s="658" t="s">
        <v>84</v>
      </c>
      <c r="C98" s="659"/>
      <c r="D98" s="199"/>
      <c r="E98" s="199"/>
      <c r="F98" s="199"/>
      <c r="G98" s="199"/>
      <c r="H98" s="199"/>
      <c r="I98" s="199"/>
      <c r="J98" s="258">
        <f t="shared" ref="J98:J101" si="2">SUM(D98:I98)</f>
        <v>0</v>
      </c>
    </row>
    <row r="99" spans="1:11" x14ac:dyDescent="0.25">
      <c r="A99" s="89"/>
      <c r="B99" s="658" t="s">
        <v>85</v>
      </c>
      <c r="C99" s="659"/>
      <c r="D99" s="199"/>
      <c r="E99" s="199"/>
      <c r="F99" s="199"/>
      <c r="G99" s="199"/>
      <c r="H99" s="199"/>
      <c r="I99" s="199"/>
      <c r="J99" s="258">
        <f t="shared" si="2"/>
        <v>0</v>
      </c>
    </row>
    <row r="100" spans="1:11" x14ac:dyDescent="0.25">
      <c r="A100" s="89"/>
      <c r="B100" s="640" t="s">
        <v>163</v>
      </c>
      <c r="C100" s="641"/>
      <c r="D100" s="199"/>
      <c r="E100" s="199"/>
      <c r="F100" s="199"/>
      <c r="G100" s="199"/>
      <c r="H100" s="199"/>
      <c r="I100" s="199"/>
      <c r="J100" s="258">
        <f t="shared" si="2"/>
        <v>0</v>
      </c>
    </row>
    <row r="101" spans="1:11" x14ac:dyDescent="0.25">
      <c r="A101" s="89"/>
      <c r="B101" s="660" t="s">
        <v>87</v>
      </c>
      <c r="C101" s="661"/>
      <c r="D101" s="199">
        <f>SUM(D98:D100)</f>
        <v>0</v>
      </c>
      <c r="E101" s="199">
        <f>SUM(E98:E100)</f>
        <v>0</v>
      </c>
      <c r="F101" s="199">
        <f t="shared" ref="F101:I101" si="3">SUM(F98:F100)</f>
        <v>0</v>
      </c>
      <c r="G101" s="199">
        <f t="shared" si="3"/>
        <v>0</v>
      </c>
      <c r="H101" s="199">
        <f t="shared" si="3"/>
        <v>0</v>
      </c>
      <c r="I101" s="199">
        <f t="shared" si="3"/>
        <v>0</v>
      </c>
      <c r="J101" s="258">
        <f t="shared" si="2"/>
        <v>0</v>
      </c>
    </row>
    <row r="102" spans="1:11" ht="15.75" thickBot="1" x14ac:dyDescent="0.3">
      <c r="A102" s="116"/>
      <c r="B102" s="648" t="s">
        <v>263</v>
      </c>
      <c r="C102" s="649"/>
      <c r="D102" s="204">
        <f t="shared" ref="D102:J102" si="4">SUM(D92:D92)+D101</f>
        <v>103100</v>
      </c>
      <c r="E102" s="204">
        <f t="shared" si="4"/>
        <v>484570</v>
      </c>
      <c r="F102" s="204">
        <f t="shared" si="4"/>
        <v>659840</v>
      </c>
      <c r="G102" s="204">
        <f t="shared" si="4"/>
        <v>298990</v>
      </c>
      <c r="H102" s="204">
        <f t="shared" si="4"/>
        <v>0</v>
      </c>
      <c r="I102" s="204">
        <f t="shared" si="4"/>
        <v>0</v>
      </c>
      <c r="J102" s="260">
        <f t="shared" si="4"/>
        <v>1546500</v>
      </c>
      <c r="K102" s="129"/>
    </row>
    <row r="103" spans="1:11" ht="15.75" thickTop="1" x14ac:dyDescent="0.25">
      <c r="A103" s="89"/>
      <c r="B103" s="302"/>
      <c r="C103" s="8"/>
      <c r="D103" s="8"/>
      <c r="E103" s="8"/>
      <c r="F103" s="8"/>
      <c r="G103" s="8"/>
      <c r="H103" s="8"/>
      <c r="I103" s="8"/>
      <c r="J103" s="233"/>
    </row>
    <row r="104" spans="1:11" x14ac:dyDescent="0.25">
      <c r="A104" s="128" t="s">
        <v>164</v>
      </c>
      <c r="B104" s="650" t="s">
        <v>89</v>
      </c>
      <c r="C104" s="651"/>
      <c r="D104" s="651"/>
      <c r="E104" s="651"/>
      <c r="F104" s="651"/>
      <c r="G104" s="651"/>
      <c r="H104" s="651"/>
      <c r="I104" s="651"/>
      <c r="J104" s="652"/>
    </row>
    <row r="105" spans="1:11" x14ac:dyDescent="0.25">
      <c r="A105" s="89"/>
      <c r="B105" s="655" t="s">
        <v>90</v>
      </c>
      <c r="C105" s="656"/>
      <c r="D105" s="656"/>
      <c r="E105" s="656"/>
      <c r="F105" s="656"/>
      <c r="G105" s="656"/>
      <c r="H105" s="662" t="s">
        <v>43</v>
      </c>
      <c r="I105" s="663"/>
      <c r="J105" s="248"/>
    </row>
    <row r="106" spans="1:11" x14ac:dyDescent="0.25">
      <c r="A106" s="89"/>
      <c r="B106" s="655" t="s">
        <v>91</v>
      </c>
      <c r="C106" s="656"/>
      <c r="D106" s="656"/>
      <c r="E106" s="656"/>
      <c r="F106" s="656"/>
      <c r="G106" s="656"/>
      <c r="H106" s="3"/>
      <c r="I106" s="3"/>
      <c r="J106" s="248"/>
    </row>
    <row r="107" spans="1:11" x14ac:dyDescent="0.25">
      <c r="A107" s="89"/>
      <c r="B107" s="297"/>
      <c r="C107" s="8"/>
      <c r="D107" s="8"/>
      <c r="E107" s="8"/>
      <c r="F107" s="8"/>
      <c r="G107" s="8"/>
      <c r="H107" s="8"/>
      <c r="I107" s="8"/>
      <c r="J107" s="233"/>
    </row>
    <row r="108" spans="1:11" hidden="1" x14ac:dyDescent="0.25">
      <c r="A108" s="116" t="s">
        <v>164</v>
      </c>
      <c r="B108" s="650" t="s">
        <v>92</v>
      </c>
      <c r="C108" s="651"/>
      <c r="D108" s="651"/>
      <c r="E108" s="651"/>
      <c r="F108" s="651"/>
      <c r="G108" s="651"/>
      <c r="H108" s="651"/>
      <c r="I108" s="651"/>
      <c r="J108" s="652"/>
      <c r="K108" s="129"/>
    </row>
    <row r="109" spans="1:11" hidden="1" x14ac:dyDescent="0.25">
      <c r="A109" s="89"/>
      <c r="B109" s="655" t="s">
        <v>93</v>
      </c>
      <c r="C109" s="656"/>
      <c r="D109" s="656"/>
      <c r="E109" s="656"/>
      <c r="F109" s="656"/>
      <c r="G109" s="656"/>
      <c r="H109" s="656"/>
      <c r="I109" s="656"/>
      <c r="J109" s="657"/>
    </row>
    <row r="110" spans="1:11" hidden="1" x14ac:dyDescent="0.25">
      <c r="A110" s="89"/>
      <c r="B110" s="301" t="s">
        <v>94</v>
      </c>
      <c r="C110" s="197"/>
      <c r="D110" s="197"/>
      <c r="E110" s="197"/>
      <c r="F110" s="197"/>
      <c r="G110" s="197"/>
      <c r="H110" s="197"/>
      <c r="I110" s="197"/>
      <c r="J110" s="256"/>
    </row>
    <row r="111" spans="1:11" hidden="1" x14ac:dyDescent="0.25">
      <c r="A111" s="89"/>
      <c r="B111" s="653" t="s">
        <v>95</v>
      </c>
      <c r="C111" s="654"/>
      <c r="D111" s="198" t="s">
        <v>101</v>
      </c>
      <c r="E111" s="198" t="s">
        <v>158</v>
      </c>
      <c r="F111" s="198" t="s">
        <v>159</v>
      </c>
      <c r="G111" s="198" t="s">
        <v>160</v>
      </c>
      <c r="H111" s="198" t="s">
        <v>161</v>
      </c>
      <c r="I111" s="198" t="s">
        <v>162</v>
      </c>
      <c r="J111" s="257" t="s">
        <v>77</v>
      </c>
    </row>
    <row r="112" spans="1:11" ht="15.75" hidden="1" thickBot="1" x14ac:dyDescent="0.3">
      <c r="A112" s="89"/>
      <c r="B112" s="638" t="s">
        <v>102</v>
      </c>
      <c r="C112" s="639"/>
      <c r="D112" s="205"/>
      <c r="E112" s="6">
        <v>2.5000000000000001E-2</v>
      </c>
      <c r="F112" s="6">
        <v>2.5000000000000001E-2</v>
      </c>
      <c r="G112" s="6">
        <f>$F112</f>
        <v>2.5000000000000001E-2</v>
      </c>
      <c r="H112" s="6">
        <f>$F112</f>
        <v>2.5000000000000001E-2</v>
      </c>
      <c r="I112" s="6">
        <f>$F112</f>
        <v>2.5000000000000001E-2</v>
      </c>
      <c r="J112" s="262"/>
    </row>
    <row r="113" spans="1:11" hidden="1" x14ac:dyDescent="0.25">
      <c r="A113" s="89"/>
      <c r="B113" s="638" t="s">
        <v>103</v>
      </c>
      <c r="C113" s="639"/>
      <c r="D113" s="203"/>
      <c r="E113" s="203"/>
      <c r="F113" s="206">
        <f>E113*(1+$G$112)</f>
        <v>0</v>
      </c>
      <c r="G113" s="206">
        <f>F113*(1+$G$112)</f>
        <v>0</v>
      </c>
      <c r="H113" s="206">
        <f>G113*(1+$H$112)</f>
        <v>0</v>
      </c>
      <c r="I113" s="206">
        <f>H113*(1+$I$112)</f>
        <v>0</v>
      </c>
      <c r="J113" s="265">
        <f t="shared" ref="J113:J126" si="5">SUM(D113:I113)</f>
        <v>0</v>
      </c>
    </row>
    <row r="114" spans="1:11" hidden="1" x14ac:dyDescent="0.25">
      <c r="A114" s="89"/>
      <c r="B114" s="642" t="s">
        <v>104</v>
      </c>
      <c r="C114" s="643"/>
      <c r="D114" s="203"/>
      <c r="E114" s="203"/>
      <c r="F114" s="207">
        <f>E114*(1+$G$112)</f>
        <v>0</v>
      </c>
      <c r="G114" s="207">
        <f>F114*(1+$G$112)</f>
        <v>0</v>
      </c>
      <c r="H114" s="207">
        <f>G114*(1+$H$112)</f>
        <v>0</v>
      </c>
      <c r="I114" s="207">
        <f>H114*(1+$I$112)</f>
        <v>0</v>
      </c>
      <c r="J114" s="265">
        <f t="shared" si="5"/>
        <v>0</v>
      </c>
    </row>
    <row r="115" spans="1:11" hidden="1" x14ac:dyDescent="0.25">
      <c r="A115" s="89"/>
      <c r="B115" s="638" t="s">
        <v>105</v>
      </c>
      <c r="C115" s="639"/>
      <c r="D115" s="208"/>
      <c r="E115" s="208"/>
      <c r="F115" s="209"/>
      <c r="G115" s="209"/>
      <c r="H115" s="209"/>
      <c r="I115" s="209"/>
      <c r="J115" s="303"/>
    </row>
    <row r="116" spans="1:11" hidden="1" x14ac:dyDescent="0.25">
      <c r="A116" s="89"/>
      <c r="B116" s="638" t="s">
        <v>106</v>
      </c>
      <c r="C116" s="639"/>
      <c r="D116" s="203"/>
      <c r="E116" s="203"/>
      <c r="F116" s="207">
        <f>E116</f>
        <v>0</v>
      </c>
      <c r="G116" s="207">
        <f>F116</f>
        <v>0</v>
      </c>
      <c r="H116" s="207">
        <f t="shared" ref="H116:I116" si="6">G116</f>
        <v>0</v>
      </c>
      <c r="I116" s="207">
        <f t="shared" si="6"/>
        <v>0</v>
      </c>
      <c r="J116" s="265"/>
    </row>
    <row r="117" spans="1:11" hidden="1" x14ac:dyDescent="0.25">
      <c r="A117" s="89"/>
      <c r="B117" s="638" t="s">
        <v>107</v>
      </c>
      <c r="C117" s="639"/>
      <c r="D117" s="203"/>
      <c r="E117" s="203"/>
      <c r="F117" s="207">
        <f t="shared" ref="F117:I117" si="7">ROUND(E117*(1+F112),0)</f>
        <v>0</v>
      </c>
      <c r="G117" s="207">
        <f t="shared" si="7"/>
        <v>0</v>
      </c>
      <c r="H117" s="207">
        <f t="shared" si="7"/>
        <v>0</v>
      </c>
      <c r="I117" s="207">
        <f t="shared" si="7"/>
        <v>0</v>
      </c>
      <c r="J117" s="265"/>
    </row>
    <row r="118" spans="1:11" hidden="1" x14ac:dyDescent="0.25">
      <c r="A118" s="89"/>
      <c r="B118" s="638" t="s">
        <v>108</v>
      </c>
      <c r="C118" s="639"/>
      <c r="D118" s="207">
        <f>D116*D117</f>
        <v>0</v>
      </c>
      <c r="E118" s="207">
        <f>E116*E117</f>
        <v>0</v>
      </c>
      <c r="F118" s="207">
        <f t="shared" ref="F118:I118" si="8">F116*F117</f>
        <v>0</v>
      </c>
      <c r="G118" s="207">
        <f t="shared" si="8"/>
        <v>0</v>
      </c>
      <c r="H118" s="207">
        <f t="shared" si="8"/>
        <v>0</v>
      </c>
      <c r="I118" s="207">
        <f t="shared" si="8"/>
        <v>0</v>
      </c>
      <c r="J118" s="265">
        <f t="shared" si="5"/>
        <v>0</v>
      </c>
    </row>
    <row r="119" spans="1:11" hidden="1" x14ac:dyDescent="0.25">
      <c r="A119" s="89"/>
      <c r="B119" s="638" t="s">
        <v>109</v>
      </c>
      <c r="C119" s="639"/>
      <c r="D119" s="203"/>
      <c r="E119" s="203"/>
      <c r="F119" s="207">
        <f t="shared" ref="F119:G122" si="9">E119*(1+$G$112)</f>
        <v>0</v>
      </c>
      <c r="G119" s="207">
        <f t="shared" si="9"/>
        <v>0</v>
      </c>
      <c r="H119" s="207">
        <f t="shared" ref="H119:H122" si="10">G119*(1+$H$112)</f>
        <v>0</v>
      </c>
      <c r="I119" s="207">
        <f t="shared" ref="I119:I122" si="11">H119*(1+$I$112)</f>
        <v>0</v>
      </c>
      <c r="J119" s="265"/>
    </row>
    <row r="120" spans="1:11" hidden="1" x14ac:dyDescent="0.25">
      <c r="A120" s="89"/>
      <c r="B120" s="638" t="s">
        <v>110</v>
      </c>
      <c r="C120" s="639"/>
      <c r="D120" s="203"/>
      <c r="E120" s="203"/>
      <c r="F120" s="207">
        <f t="shared" si="9"/>
        <v>0</v>
      </c>
      <c r="G120" s="207">
        <f t="shared" si="9"/>
        <v>0</v>
      </c>
      <c r="H120" s="207">
        <f t="shared" si="10"/>
        <v>0</v>
      </c>
      <c r="I120" s="207">
        <f t="shared" si="11"/>
        <v>0</v>
      </c>
      <c r="J120" s="265"/>
    </row>
    <row r="121" spans="1:11" hidden="1" x14ac:dyDescent="0.25">
      <c r="A121" s="89"/>
      <c r="B121" s="640" t="s">
        <v>111</v>
      </c>
      <c r="C121" s="641"/>
      <c r="D121" s="203"/>
      <c r="E121" s="203"/>
      <c r="F121" s="207">
        <f t="shared" si="9"/>
        <v>0</v>
      </c>
      <c r="G121" s="207">
        <f t="shared" si="9"/>
        <v>0</v>
      </c>
      <c r="H121" s="207">
        <f t="shared" si="10"/>
        <v>0</v>
      </c>
      <c r="I121" s="207">
        <f t="shared" si="11"/>
        <v>0</v>
      </c>
      <c r="J121" s="265"/>
    </row>
    <row r="122" spans="1:11" hidden="1" x14ac:dyDescent="0.25">
      <c r="A122" s="89"/>
      <c r="B122" s="640" t="s">
        <v>111</v>
      </c>
      <c r="C122" s="641"/>
      <c r="D122" s="203"/>
      <c r="E122" s="203"/>
      <c r="F122" s="207">
        <f t="shared" si="9"/>
        <v>0</v>
      </c>
      <c r="G122" s="207">
        <f t="shared" si="9"/>
        <v>0</v>
      </c>
      <c r="H122" s="207">
        <f t="shared" si="10"/>
        <v>0</v>
      </c>
      <c r="I122" s="207">
        <f t="shared" si="11"/>
        <v>0</v>
      </c>
      <c r="J122" s="265"/>
    </row>
    <row r="123" spans="1:11" hidden="1" x14ac:dyDescent="0.25">
      <c r="A123" s="89"/>
      <c r="B123" s="638" t="s">
        <v>112</v>
      </c>
      <c r="C123" s="639"/>
      <c r="D123" s="207">
        <f>SUM(D118:D122)</f>
        <v>0</v>
      </c>
      <c r="E123" s="207">
        <f>SUM(E118:E122)</f>
        <v>0</v>
      </c>
      <c r="F123" s="207">
        <f t="shared" ref="F123:H123" si="12">SUM(F118:F122)</f>
        <v>0</v>
      </c>
      <c r="G123" s="207">
        <f t="shared" si="12"/>
        <v>0</v>
      </c>
      <c r="H123" s="207">
        <f t="shared" si="12"/>
        <v>0</v>
      </c>
      <c r="I123" s="207">
        <f>SUM(I118:I122)</f>
        <v>0</v>
      </c>
      <c r="J123" s="265">
        <f t="shared" si="5"/>
        <v>0</v>
      </c>
    </row>
    <row r="124" spans="1:11" hidden="1" x14ac:dyDescent="0.25">
      <c r="A124" s="89"/>
      <c r="B124" s="640" t="s">
        <v>113</v>
      </c>
      <c r="C124" s="641"/>
      <c r="D124" s="203"/>
      <c r="E124" s="203"/>
      <c r="F124" s="207">
        <f t="shared" ref="F124:G126" si="13">E124*(1+$G$112)</f>
        <v>0</v>
      </c>
      <c r="G124" s="207">
        <f t="shared" si="13"/>
        <v>0</v>
      </c>
      <c r="H124" s="207">
        <f t="shared" ref="H124:H126" si="14">G124*(1+$H$112)</f>
        <v>0</v>
      </c>
      <c r="I124" s="207">
        <f t="shared" ref="I124:I126" si="15">H124*(1+$I$112)</f>
        <v>0</v>
      </c>
      <c r="J124" s="265">
        <f t="shared" si="5"/>
        <v>0</v>
      </c>
    </row>
    <row r="125" spans="1:11" hidden="1" x14ac:dyDescent="0.25">
      <c r="A125" s="89"/>
      <c r="B125" s="640" t="s">
        <v>113</v>
      </c>
      <c r="C125" s="641"/>
      <c r="D125" s="203"/>
      <c r="E125" s="203"/>
      <c r="F125" s="207">
        <f t="shared" si="13"/>
        <v>0</v>
      </c>
      <c r="G125" s="207">
        <f t="shared" si="13"/>
        <v>0</v>
      </c>
      <c r="H125" s="207">
        <f t="shared" si="14"/>
        <v>0</v>
      </c>
      <c r="I125" s="207">
        <f t="shared" si="15"/>
        <v>0</v>
      </c>
      <c r="J125" s="265">
        <f t="shared" si="5"/>
        <v>0</v>
      </c>
    </row>
    <row r="126" spans="1:11" hidden="1" x14ac:dyDescent="0.25">
      <c r="A126" s="89"/>
      <c r="B126" s="640" t="s">
        <v>113</v>
      </c>
      <c r="C126" s="641"/>
      <c r="D126" s="203"/>
      <c r="E126" s="203"/>
      <c r="F126" s="207">
        <f t="shared" si="13"/>
        <v>0</v>
      </c>
      <c r="G126" s="207">
        <f t="shared" si="13"/>
        <v>0</v>
      </c>
      <c r="H126" s="207">
        <f t="shared" si="14"/>
        <v>0</v>
      </c>
      <c r="I126" s="207">
        <f t="shared" si="15"/>
        <v>0</v>
      </c>
      <c r="J126" s="265">
        <f t="shared" si="5"/>
        <v>0</v>
      </c>
    </row>
    <row r="127" spans="1:11" ht="15.75" hidden="1" thickBot="1" x14ac:dyDescent="0.3">
      <c r="A127" s="116"/>
      <c r="B127" s="648" t="s">
        <v>114</v>
      </c>
      <c r="C127" s="649"/>
      <c r="D127" s="210">
        <f t="shared" ref="D127:J127" si="16">D113+D114+D123+D124+D126+D125</f>
        <v>0</v>
      </c>
      <c r="E127" s="210">
        <f t="shared" si="16"/>
        <v>0</v>
      </c>
      <c r="F127" s="210">
        <f t="shared" si="16"/>
        <v>0</v>
      </c>
      <c r="G127" s="210">
        <f t="shared" si="16"/>
        <v>0</v>
      </c>
      <c r="H127" s="210">
        <f t="shared" si="16"/>
        <v>0</v>
      </c>
      <c r="I127" s="210">
        <f t="shared" si="16"/>
        <v>0</v>
      </c>
      <c r="J127" s="266">
        <f t="shared" si="16"/>
        <v>0</v>
      </c>
      <c r="K127" s="129"/>
    </row>
    <row r="128" spans="1:11" hidden="1" x14ac:dyDescent="0.25">
      <c r="A128" s="89"/>
      <c r="B128" s="302"/>
      <c r="C128" s="8"/>
      <c r="D128" s="8"/>
      <c r="E128" s="8"/>
      <c r="F128" s="8"/>
      <c r="G128" s="8"/>
      <c r="H128" s="8"/>
      <c r="I128" s="8"/>
      <c r="J128" s="233"/>
    </row>
    <row r="129" spans="1:11" hidden="1" x14ac:dyDescent="0.25">
      <c r="A129" s="89"/>
      <c r="B129" s="302"/>
      <c r="C129" s="8"/>
      <c r="D129" s="8"/>
      <c r="E129" s="8"/>
      <c r="F129" s="8"/>
      <c r="G129" s="8"/>
      <c r="H129" s="8"/>
      <c r="I129" s="8"/>
      <c r="J129" s="233"/>
    </row>
    <row r="130" spans="1:11" x14ac:dyDescent="0.25">
      <c r="A130" s="116" t="s">
        <v>165</v>
      </c>
      <c r="B130" s="650" t="s">
        <v>115</v>
      </c>
      <c r="C130" s="651"/>
      <c r="D130" s="651"/>
      <c r="E130" s="651"/>
      <c r="F130" s="651"/>
      <c r="G130" s="651"/>
      <c r="H130" s="651"/>
      <c r="I130" s="651"/>
      <c r="J130" s="652"/>
      <c r="K130" s="129"/>
    </row>
    <row r="131" spans="1:11" x14ac:dyDescent="0.25">
      <c r="A131" s="89"/>
      <c r="B131" s="301" t="s">
        <v>94</v>
      </c>
      <c r="C131" s="197"/>
      <c r="D131" s="197"/>
      <c r="E131" s="197"/>
      <c r="F131" s="197"/>
      <c r="G131" s="197"/>
      <c r="H131" s="197"/>
      <c r="I131" s="197"/>
      <c r="J131" s="256"/>
    </row>
    <row r="132" spans="1:11" x14ac:dyDescent="0.25">
      <c r="A132" s="89"/>
      <c r="B132" s="653" t="s">
        <v>116</v>
      </c>
      <c r="C132" s="654"/>
      <c r="D132" s="187" t="s">
        <v>96</v>
      </c>
      <c r="E132" s="198" t="s">
        <v>97</v>
      </c>
      <c r="F132" s="198" t="s">
        <v>98</v>
      </c>
      <c r="G132" s="198" t="s">
        <v>99</v>
      </c>
      <c r="H132" s="198" t="s">
        <v>100</v>
      </c>
      <c r="I132" s="198" t="s">
        <v>101</v>
      </c>
      <c r="J132" s="264" t="s">
        <v>77</v>
      </c>
    </row>
    <row r="133" spans="1:11" x14ac:dyDescent="0.25">
      <c r="A133" s="89"/>
      <c r="B133" s="644" t="s">
        <v>117</v>
      </c>
      <c r="C133" s="645"/>
      <c r="D133" s="173"/>
      <c r="E133" s="199"/>
      <c r="F133" s="199"/>
      <c r="G133" s="199"/>
      <c r="H133" s="199"/>
      <c r="I133" s="199"/>
      <c r="J133" s="304">
        <f t="shared" ref="J133:J138" si="17">SUM(D133:I133)</f>
        <v>0</v>
      </c>
    </row>
    <row r="134" spans="1:11" x14ac:dyDescent="0.25">
      <c r="A134" s="89"/>
      <c r="B134" s="644" t="s">
        <v>118</v>
      </c>
      <c r="C134" s="645"/>
      <c r="D134" s="173"/>
      <c r="E134" s="199">
        <v>381470</v>
      </c>
      <c r="F134" s="199"/>
      <c r="G134" s="199"/>
      <c r="H134" s="199"/>
      <c r="I134" s="199"/>
      <c r="J134" s="304">
        <f t="shared" si="17"/>
        <v>381470</v>
      </c>
    </row>
    <row r="135" spans="1:11" x14ac:dyDescent="0.25">
      <c r="A135" s="89"/>
      <c r="B135" s="644" t="s">
        <v>119</v>
      </c>
      <c r="C135" s="645"/>
      <c r="D135" s="173">
        <v>103100</v>
      </c>
      <c r="E135" s="199">
        <v>103100</v>
      </c>
      <c r="F135" s="199">
        <v>41240</v>
      </c>
      <c r="G135" s="199">
        <v>41240</v>
      </c>
      <c r="H135" s="199"/>
      <c r="I135" s="199"/>
      <c r="J135" s="304">
        <f t="shared" si="17"/>
        <v>288680</v>
      </c>
    </row>
    <row r="136" spans="1:11" x14ac:dyDescent="0.25">
      <c r="A136" s="89"/>
      <c r="B136" s="644" t="s">
        <v>120</v>
      </c>
      <c r="C136" s="645"/>
      <c r="D136" s="173"/>
      <c r="E136" s="199"/>
      <c r="F136" s="199">
        <v>618600</v>
      </c>
      <c r="G136" s="199">
        <v>257750</v>
      </c>
      <c r="H136" s="199"/>
      <c r="I136" s="199"/>
      <c r="J136" s="304">
        <f t="shared" si="17"/>
        <v>876350</v>
      </c>
    </row>
    <row r="137" spans="1:11" x14ac:dyDescent="0.25">
      <c r="A137" s="89"/>
      <c r="B137" s="644" t="s">
        <v>121</v>
      </c>
      <c r="C137" s="645"/>
      <c r="D137" s="173"/>
      <c r="E137" s="199"/>
      <c r="F137" s="199"/>
      <c r="G137" s="199"/>
      <c r="H137" s="199"/>
      <c r="I137" s="199"/>
      <c r="J137" s="304">
        <f t="shared" si="17"/>
        <v>0</v>
      </c>
    </row>
    <row r="138" spans="1:11" x14ac:dyDescent="0.25">
      <c r="A138" s="89"/>
      <c r="B138" s="640" t="s">
        <v>113</v>
      </c>
      <c r="C138" s="641"/>
      <c r="D138" s="173"/>
      <c r="E138" s="199"/>
      <c r="F138" s="199"/>
      <c r="G138" s="199"/>
      <c r="H138" s="199"/>
      <c r="I138" s="199"/>
      <c r="J138" s="304">
        <f t="shared" si="17"/>
        <v>0</v>
      </c>
    </row>
    <row r="139" spans="1:11" ht="15.75" thickBot="1" x14ac:dyDescent="0.3">
      <c r="A139" s="116"/>
      <c r="B139" s="646" t="s">
        <v>123</v>
      </c>
      <c r="C139" s="647"/>
      <c r="D139" s="212">
        <f>SUM(D133:D138)</f>
        <v>103100</v>
      </c>
      <c r="E139" s="211">
        <f t="shared" ref="E139:J139" si="18">SUM(E133:E138)</f>
        <v>484570</v>
      </c>
      <c r="F139" s="211">
        <f t="shared" si="18"/>
        <v>659840</v>
      </c>
      <c r="G139" s="211">
        <f t="shared" si="18"/>
        <v>298990</v>
      </c>
      <c r="H139" s="211">
        <f t="shared" si="18"/>
        <v>0</v>
      </c>
      <c r="I139" s="211">
        <f t="shared" si="18"/>
        <v>0</v>
      </c>
      <c r="J139" s="263">
        <f t="shared" si="18"/>
        <v>1546500</v>
      </c>
      <c r="K139" s="129"/>
    </row>
    <row r="140" spans="1:11" ht="15.75" hidden="1" thickTop="1" x14ac:dyDescent="0.25">
      <c r="A140" s="89"/>
      <c r="B140" s="302"/>
      <c r="C140" s="8"/>
      <c r="D140" s="8"/>
      <c r="E140" s="8"/>
      <c r="F140" s="8"/>
      <c r="G140" s="8"/>
      <c r="H140" s="8"/>
      <c r="I140" s="8"/>
      <c r="J140" s="233"/>
    </row>
    <row r="141" spans="1:11" ht="15.75" hidden="1" thickTop="1" x14ac:dyDescent="0.25">
      <c r="A141" s="89"/>
      <c r="B141" s="369"/>
      <c r="C141" s="370"/>
      <c r="D141" s="370"/>
      <c r="E141" s="370"/>
      <c r="F141" s="370"/>
      <c r="G141" s="370"/>
      <c r="H141" s="370"/>
      <c r="I141" s="370"/>
      <c r="J141" s="366"/>
    </row>
    <row r="142" spans="1:11" ht="15.75" hidden="1" thickTop="1" x14ac:dyDescent="0.25">
      <c r="A142" s="89"/>
      <c r="B142" s="305" t="s">
        <v>124</v>
      </c>
      <c r="C142" s="8"/>
      <c r="D142" s="8"/>
      <c r="E142" s="8"/>
      <c r="F142" s="8"/>
      <c r="G142" s="8"/>
      <c r="H142" s="8"/>
      <c r="I142" s="8"/>
      <c r="J142" s="233"/>
    </row>
    <row r="143" spans="1:11" ht="15.75" hidden="1" thickTop="1" x14ac:dyDescent="0.25">
      <c r="A143" s="89"/>
      <c r="B143" s="297"/>
      <c r="C143" s="8"/>
      <c r="D143" s="8"/>
      <c r="E143" s="8"/>
      <c r="F143" s="8"/>
      <c r="G143" s="8"/>
      <c r="H143" s="8"/>
      <c r="I143" s="8"/>
      <c r="J143" s="233"/>
    </row>
    <row r="144" spans="1:11" ht="16.5" thickTop="1" thickBot="1" x14ac:dyDescent="0.3">
      <c r="A144" s="116" t="s">
        <v>166</v>
      </c>
      <c r="B144" s="306" t="s">
        <v>125</v>
      </c>
      <c r="C144" s="307"/>
      <c r="D144" s="307"/>
      <c r="E144" s="307"/>
      <c r="F144" s="307"/>
      <c r="G144" s="307"/>
      <c r="H144" s="307"/>
      <c r="I144" s="307"/>
      <c r="J144" s="308"/>
      <c r="K144" s="129"/>
    </row>
    <row r="145" spans="1:10" ht="24" customHeight="1" x14ac:dyDescent="0.25">
      <c r="A145" s="89"/>
      <c r="B145" s="383"/>
      <c r="C145" s="384"/>
      <c r="D145" s="384"/>
      <c r="E145" s="384"/>
      <c r="F145" s="384"/>
      <c r="G145" s="384"/>
      <c r="H145" s="384"/>
      <c r="I145" s="384"/>
      <c r="J145" s="385"/>
    </row>
    <row r="146" spans="1:10" x14ac:dyDescent="0.25">
      <c r="A146" s="89"/>
      <c r="B146" s="89"/>
      <c r="C146" s="89"/>
      <c r="D146" s="89"/>
      <c r="E146" s="89"/>
      <c r="F146" s="89"/>
      <c r="G146" s="89"/>
      <c r="H146" s="89"/>
      <c r="I146" s="89"/>
      <c r="J146" s="89"/>
    </row>
    <row r="147" spans="1:10" x14ac:dyDescent="0.25">
      <c r="A147" s="89"/>
      <c r="B147" s="117"/>
      <c r="C147" s="89"/>
      <c r="D147" s="89"/>
      <c r="E147" s="89"/>
      <c r="F147" s="89"/>
      <c r="G147" s="89"/>
      <c r="H147" s="89"/>
      <c r="I147" s="89"/>
      <c r="J147" s="89"/>
    </row>
    <row r="148" spans="1:10" hidden="1" x14ac:dyDescent="0.25">
      <c r="A148" s="89"/>
      <c r="B148" s="117"/>
      <c r="C148" s="89"/>
      <c r="D148" s="117"/>
      <c r="E148" s="89"/>
      <c r="F148" s="117"/>
      <c r="G148" s="89"/>
      <c r="H148" s="89"/>
      <c r="I148" s="89"/>
      <c r="J148" s="89"/>
    </row>
    <row r="149" spans="1:10" x14ac:dyDescent="0.25">
      <c r="A149" s="89"/>
      <c r="B149" s="89"/>
      <c r="C149" s="89"/>
      <c r="D149" s="89"/>
      <c r="E149" s="89"/>
      <c r="F149" s="89"/>
      <c r="G149" s="89"/>
      <c r="H149" s="89"/>
      <c r="I149" s="89"/>
      <c r="J149" s="89"/>
    </row>
    <row r="150" spans="1:10" x14ac:dyDescent="0.25">
      <c r="A150" s="119"/>
      <c r="B150" s="89"/>
      <c r="C150" s="89"/>
      <c r="D150" s="89"/>
      <c r="E150" s="89"/>
      <c r="F150" s="89"/>
      <c r="G150" s="89"/>
      <c r="H150" s="89"/>
      <c r="I150" s="89"/>
      <c r="J150" s="89"/>
    </row>
    <row r="151" spans="1:10" x14ac:dyDescent="0.25">
      <c r="B151" s="89"/>
      <c r="C151" s="89"/>
      <c r="D151" s="89"/>
      <c r="E151" s="89"/>
      <c r="F151" s="89"/>
      <c r="G151" s="89"/>
      <c r="H151" s="89"/>
      <c r="I151" s="89"/>
      <c r="J151" s="89"/>
    </row>
    <row r="152" spans="1:10" x14ac:dyDescent="0.25">
      <c r="B152" s="89"/>
      <c r="C152" s="89"/>
      <c r="D152" s="89"/>
      <c r="E152" s="89"/>
      <c r="F152" s="89"/>
      <c r="G152" s="89"/>
      <c r="H152" s="89"/>
      <c r="I152" s="89"/>
      <c r="J152" s="89"/>
    </row>
    <row r="153" spans="1:10" x14ac:dyDescent="0.25">
      <c r="B153" s="89"/>
      <c r="C153" s="89"/>
      <c r="D153" s="89"/>
      <c r="E153" s="89"/>
      <c r="F153" s="89"/>
      <c r="G153" s="89"/>
      <c r="H153" s="89"/>
      <c r="I153" s="89"/>
      <c r="J153" s="89"/>
    </row>
    <row r="154" spans="1:10" x14ac:dyDescent="0.25">
      <c r="B154" s="118"/>
      <c r="C154" s="118"/>
      <c r="D154" s="118"/>
      <c r="E154" s="118"/>
      <c r="F154" s="118"/>
      <c r="G154" s="118"/>
      <c r="H154" s="118"/>
      <c r="I154" s="118"/>
      <c r="J154" s="118"/>
    </row>
    <row r="155" spans="1:10" x14ac:dyDescent="0.25">
      <c r="B155" s="118"/>
      <c r="C155" s="118"/>
      <c r="D155" s="118"/>
      <c r="E155" s="118"/>
      <c r="F155" s="118"/>
      <c r="G155" s="118"/>
      <c r="H155" s="118"/>
      <c r="I155" s="118"/>
      <c r="J155" s="118"/>
    </row>
    <row r="156" spans="1:10" x14ac:dyDescent="0.25">
      <c r="B156" s="118"/>
      <c r="C156" s="118"/>
      <c r="D156" s="118"/>
      <c r="E156" s="118"/>
      <c r="F156" s="118"/>
      <c r="G156" s="118"/>
      <c r="H156" s="118"/>
      <c r="I156" s="118"/>
      <c r="J156" s="118"/>
    </row>
    <row r="157" spans="1:10" x14ac:dyDescent="0.25">
      <c r="B157" s="118"/>
      <c r="C157" s="118"/>
      <c r="D157" s="118"/>
      <c r="E157" s="118"/>
      <c r="F157" s="118"/>
      <c r="G157" s="118"/>
      <c r="H157" s="118"/>
      <c r="I157" s="118"/>
      <c r="J157" s="118"/>
    </row>
    <row r="158" spans="1:10" x14ac:dyDescent="0.25">
      <c r="B158" s="118"/>
      <c r="C158" s="118"/>
      <c r="D158" s="118"/>
      <c r="E158" s="118"/>
      <c r="F158" s="118"/>
      <c r="G158" s="118"/>
      <c r="H158" s="118"/>
      <c r="I158" s="118"/>
      <c r="J158" s="118"/>
    </row>
    <row r="159" spans="1:10" x14ac:dyDescent="0.25">
      <c r="B159" s="118"/>
      <c r="C159" s="118"/>
      <c r="D159" s="118"/>
      <c r="E159" s="118"/>
      <c r="F159" s="118"/>
      <c r="G159" s="118"/>
      <c r="H159" s="118"/>
      <c r="I159" s="118"/>
      <c r="J159" s="118"/>
    </row>
    <row r="160" spans="1:10" x14ac:dyDescent="0.25">
      <c r="B160" s="118"/>
      <c r="C160" s="118"/>
      <c r="D160" s="118"/>
      <c r="E160" s="118"/>
      <c r="F160" s="118"/>
      <c r="G160" s="118"/>
      <c r="H160" s="118"/>
      <c r="I160" s="118"/>
      <c r="J160" s="118"/>
    </row>
    <row r="161" spans="2:10" x14ac:dyDescent="0.25">
      <c r="B161" s="118"/>
      <c r="C161" s="118"/>
      <c r="D161" s="118"/>
      <c r="E161" s="118"/>
      <c r="F161" s="118"/>
      <c r="G161" s="118"/>
      <c r="H161" s="118"/>
      <c r="I161" s="118"/>
      <c r="J161" s="118"/>
    </row>
    <row r="162" spans="2:10" x14ac:dyDescent="0.25">
      <c r="B162" s="118"/>
      <c r="C162" s="118"/>
      <c r="D162" s="118"/>
      <c r="E162" s="118"/>
      <c r="F162" s="118"/>
      <c r="G162" s="118"/>
      <c r="H162" s="118"/>
      <c r="I162" s="118"/>
      <c r="J162" s="118"/>
    </row>
    <row r="163" spans="2:10" x14ac:dyDescent="0.25">
      <c r="B163" s="118"/>
      <c r="C163" s="118"/>
      <c r="D163" s="118"/>
      <c r="E163" s="118"/>
      <c r="F163" s="118"/>
      <c r="G163" s="118"/>
      <c r="H163" s="118"/>
      <c r="I163" s="118"/>
      <c r="J163" s="118"/>
    </row>
    <row r="164" spans="2:10" x14ac:dyDescent="0.25">
      <c r="B164" s="118"/>
      <c r="C164" s="118"/>
      <c r="D164" s="118"/>
      <c r="E164" s="118"/>
      <c r="F164" s="118"/>
      <c r="G164" s="118"/>
      <c r="H164" s="118"/>
      <c r="I164" s="118"/>
      <c r="J164" s="118"/>
    </row>
    <row r="165" spans="2:10" x14ac:dyDescent="0.25">
      <c r="B165" s="118"/>
      <c r="C165" s="118"/>
      <c r="D165" s="118"/>
      <c r="E165" s="118"/>
      <c r="F165" s="118"/>
      <c r="G165" s="118"/>
      <c r="H165" s="118"/>
      <c r="I165" s="118"/>
      <c r="J165" s="118"/>
    </row>
    <row r="166" spans="2:10" x14ac:dyDescent="0.25">
      <c r="B166" s="118"/>
      <c r="C166" s="118"/>
      <c r="D166" s="118"/>
      <c r="E166" s="118"/>
      <c r="F166" s="118"/>
      <c r="G166" s="118"/>
      <c r="H166" s="118"/>
      <c r="I166" s="118"/>
      <c r="J166" s="118"/>
    </row>
  </sheetData>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E15" name="Range21"/>
    <protectedRange sqref="C3:C6" name="Range23"/>
    <protectedRange sqref="F14:H15" name="Range21_1"/>
  </protectedRanges>
  <mergeCells count="122">
    <mergeCell ref="B1:C1"/>
    <mergeCell ref="D1:H1"/>
    <mergeCell ref="B2:C2"/>
    <mergeCell ref="D2:H2"/>
    <mergeCell ref="D3:H3"/>
    <mergeCell ref="B17:J17"/>
    <mergeCell ref="B22:C22"/>
    <mergeCell ref="D22:F22"/>
    <mergeCell ref="G22:J22"/>
    <mergeCell ref="B11:C12"/>
    <mergeCell ref="D11:E12"/>
    <mergeCell ref="F11:H11"/>
    <mergeCell ref="F12:H12"/>
    <mergeCell ref="B3:C3"/>
    <mergeCell ref="B4:C4"/>
    <mergeCell ref="D4:H4"/>
    <mergeCell ref="B8:J8"/>
    <mergeCell ref="B10:C10"/>
    <mergeCell ref="D10:E10"/>
    <mergeCell ref="F10:H10"/>
    <mergeCell ref="I10:J10"/>
    <mergeCell ref="I2:J4"/>
    <mergeCell ref="B29:D29"/>
    <mergeCell ref="B36:G36"/>
    <mergeCell ref="B21:C21"/>
    <mergeCell ref="D21:F21"/>
    <mergeCell ref="I13:J13"/>
    <mergeCell ref="B14:C15"/>
    <mergeCell ref="D14:E15"/>
    <mergeCell ref="F14:H15"/>
    <mergeCell ref="B16:C16"/>
    <mergeCell ref="D16:J16"/>
    <mergeCell ref="G21:J21"/>
    <mergeCell ref="B13:C13"/>
    <mergeCell ref="D13:E13"/>
    <mergeCell ref="F13:H13"/>
    <mergeCell ref="B45:J45"/>
    <mergeCell ref="B47:J47"/>
    <mergeCell ref="B48:C48"/>
    <mergeCell ref="D48:J48"/>
    <mergeCell ref="B49:C49"/>
    <mergeCell ref="D49:J49"/>
    <mergeCell ref="B37:J37"/>
    <mergeCell ref="B38:J38"/>
    <mergeCell ref="B40:J40"/>
    <mergeCell ref="B42:J42"/>
    <mergeCell ref="B43:J43"/>
    <mergeCell ref="B44:J44"/>
    <mergeCell ref="B65:J65"/>
    <mergeCell ref="C66:E66"/>
    <mergeCell ref="F66:J66"/>
    <mergeCell ref="C67:E67"/>
    <mergeCell ref="F67:J67"/>
    <mergeCell ref="C68:E68"/>
    <mergeCell ref="F68:J68"/>
    <mergeCell ref="B50:C50"/>
    <mergeCell ref="D50:J50"/>
    <mergeCell ref="B57:J57"/>
    <mergeCell ref="B58:J58"/>
    <mergeCell ref="B62:J62"/>
    <mergeCell ref="B63:J63"/>
    <mergeCell ref="C72:E72"/>
    <mergeCell ref="F72:J72"/>
    <mergeCell ref="B74:J74"/>
    <mergeCell ref="B75:J75"/>
    <mergeCell ref="B78:J78"/>
    <mergeCell ref="B79:J79"/>
    <mergeCell ref="C69:E69"/>
    <mergeCell ref="F69:J69"/>
    <mergeCell ref="C70:E70"/>
    <mergeCell ref="F70:J70"/>
    <mergeCell ref="C71:E71"/>
    <mergeCell ref="F71:J71"/>
    <mergeCell ref="B93:C93"/>
    <mergeCell ref="B94:C94"/>
    <mergeCell ref="B95:C95"/>
    <mergeCell ref="B96:C96"/>
    <mergeCell ref="B97:C97"/>
    <mergeCell ref="B98:C98"/>
    <mergeCell ref="B83:J83"/>
    <mergeCell ref="B84:J84"/>
    <mergeCell ref="B88:J88"/>
    <mergeCell ref="B89:J89"/>
    <mergeCell ref="B91:C91"/>
    <mergeCell ref="B92:C92"/>
    <mergeCell ref="B106:G106"/>
    <mergeCell ref="B108:J108"/>
    <mergeCell ref="B109:J109"/>
    <mergeCell ref="B111:C111"/>
    <mergeCell ref="B112:C112"/>
    <mergeCell ref="B113:C113"/>
    <mergeCell ref="B99:C99"/>
    <mergeCell ref="B100:C100"/>
    <mergeCell ref="B101:C101"/>
    <mergeCell ref="B102:C102"/>
    <mergeCell ref="B104:J104"/>
    <mergeCell ref="B105:G105"/>
    <mergeCell ref="H105:I105"/>
    <mergeCell ref="B135:C135"/>
    <mergeCell ref="B136:C136"/>
    <mergeCell ref="B137:C137"/>
    <mergeCell ref="B138:C138"/>
    <mergeCell ref="B139:C139"/>
    <mergeCell ref="B145:J145"/>
    <mergeCell ref="B126:C126"/>
    <mergeCell ref="B127:C127"/>
    <mergeCell ref="B130:J130"/>
    <mergeCell ref="B132:C132"/>
    <mergeCell ref="B133:C133"/>
    <mergeCell ref="B134:C134"/>
    <mergeCell ref="B120:C120"/>
    <mergeCell ref="B121:C121"/>
    <mergeCell ref="B122:C122"/>
    <mergeCell ref="B123:C123"/>
    <mergeCell ref="B124:C124"/>
    <mergeCell ref="B125:C125"/>
    <mergeCell ref="B114:C114"/>
    <mergeCell ref="B115:C115"/>
    <mergeCell ref="B116:C116"/>
    <mergeCell ref="B117:C117"/>
    <mergeCell ref="B118:C118"/>
    <mergeCell ref="B119:C119"/>
  </mergeCells>
  <dataValidations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 type="list" allowBlank="1" showInputMessage="1" showErrorMessage="1" sqref="I2:J2">
      <formula1>$AD$2:$AD$6</formula1>
    </dataValidation>
  </dataValidations>
  <printOptions horizontalCentered="1"/>
  <pageMargins left="0.25" right="0.25" top="0.75" bottom="0.75" header="0.3" footer="0.3"/>
  <pageSetup scale="66" orientation="portrait" r:id="rId1"/>
  <headerFooter>
    <oddHeader>&amp;L&amp;10&amp;K000000FY19 Workplan&amp;R&amp;A</oddHeader>
    <oddFooter xml:space="preserve">&amp;L&amp;"+,Regular"&amp;10&amp;K01+019 &amp;C&amp;"+,Regular"&amp;9&amp;K01+019Durham - Bus/Park Rides &amp;P of &amp;N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166"/>
  <sheetViews>
    <sheetView topLeftCell="B14" zoomScale="85" zoomScaleNormal="85" workbookViewId="0">
      <selection activeCell="B47" sqref="B47:J47"/>
    </sheetView>
  </sheetViews>
  <sheetFormatPr defaultRowHeight="15" x14ac:dyDescent="0.25"/>
  <cols>
    <col min="1" max="1" width="0" style="120" hidden="1" customWidth="1"/>
    <col min="2" max="2" width="19.140625" style="100" customWidth="1"/>
    <col min="3" max="3" width="18.42578125" style="100" customWidth="1"/>
    <col min="4" max="8" width="15.28515625" style="100" customWidth="1"/>
    <col min="9" max="9" width="21.42578125" style="100" customWidth="1"/>
    <col min="10" max="10" width="19" style="100" customWidth="1"/>
    <col min="11" max="11" width="4" style="100" hidden="1" customWidth="1"/>
    <col min="12" max="16384" width="9.140625" style="120"/>
  </cols>
  <sheetData>
    <row r="1" spans="2:11" ht="29.25" customHeight="1" thickBot="1" x14ac:dyDescent="0.35">
      <c r="B1" s="473" t="s">
        <v>0</v>
      </c>
      <c r="C1" s="474"/>
      <c r="D1" s="475" t="s">
        <v>1</v>
      </c>
      <c r="E1" s="476"/>
      <c r="F1" s="476"/>
      <c r="G1" s="476"/>
      <c r="H1" s="477"/>
      <c r="I1" s="356" t="s">
        <v>2</v>
      </c>
      <c r="J1" s="269">
        <v>43282</v>
      </c>
    </row>
    <row r="2" spans="2:11" ht="39" customHeight="1" thickTop="1" x14ac:dyDescent="0.3">
      <c r="B2" s="478" t="str">
        <f>CONCATENATE(C3,C4,"_",C5,C6)</f>
        <v>18GOT_CD7</v>
      </c>
      <c r="C2" s="479"/>
      <c r="D2" s="480" t="s">
        <v>266</v>
      </c>
      <c r="E2" s="481"/>
      <c r="F2" s="481"/>
      <c r="G2" s="481"/>
      <c r="H2" s="482"/>
      <c r="I2" s="483" t="s">
        <v>3</v>
      </c>
      <c r="J2" s="484"/>
    </row>
    <row r="3" spans="2:11" ht="18" hidden="1" customHeight="1" x14ac:dyDescent="0.3">
      <c r="B3" s="374" t="s">
        <v>4</v>
      </c>
      <c r="C3" s="375">
        <v>18</v>
      </c>
      <c r="D3" s="487" t="s">
        <v>236</v>
      </c>
      <c r="E3" s="487"/>
      <c r="F3" s="487"/>
      <c r="G3" s="487"/>
      <c r="H3" s="488"/>
      <c r="I3" s="485"/>
      <c r="J3" s="486"/>
    </row>
    <row r="4" spans="2:11" ht="18.75" hidden="1" customHeight="1" x14ac:dyDescent="0.3">
      <c r="B4" s="374" t="s">
        <v>6</v>
      </c>
      <c r="C4" s="375" t="s">
        <v>127</v>
      </c>
      <c r="D4" s="489" t="s">
        <v>236</v>
      </c>
      <c r="E4" s="490"/>
      <c r="F4" s="490"/>
      <c r="G4" s="490"/>
      <c r="H4" s="491"/>
      <c r="I4" s="485"/>
      <c r="J4" s="486"/>
    </row>
    <row r="5" spans="2:11" ht="15" hidden="1" customHeight="1" x14ac:dyDescent="0.25">
      <c r="B5" s="374" t="s">
        <v>9</v>
      </c>
      <c r="C5" s="375" t="s">
        <v>10</v>
      </c>
      <c r="D5" s="148"/>
      <c r="E5" s="148"/>
      <c r="F5" s="148"/>
      <c r="G5" s="148"/>
      <c r="H5" s="148"/>
      <c r="I5" s="214"/>
      <c r="J5" s="309"/>
    </row>
    <row r="6" spans="2:11" ht="15" hidden="1" customHeight="1" x14ac:dyDescent="0.25">
      <c r="B6" s="374" t="s">
        <v>11</v>
      </c>
      <c r="C6" s="376">
        <v>7</v>
      </c>
      <c r="D6" s="146"/>
      <c r="E6" s="146"/>
      <c r="F6" s="146"/>
      <c r="G6" s="146"/>
      <c r="H6" s="146"/>
      <c r="I6" s="215"/>
      <c r="J6" s="310"/>
      <c r="K6" s="123"/>
    </row>
    <row r="7" spans="2:11" ht="26.25" hidden="1" x14ac:dyDescent="0.4">
      <c r="B7" s="230" t="s">
        <v>12</v>
      </c>
      <c r="C7" s="149"/>
      <c r="D7" s="149"/>
      <c r="E7" s="149"/>
      <c r="F7" s="149"/>
      <c r="G7" s="149"/>
      <c r="H7" s="149"/>
      <c r="I7" s="149"/>
      <c r="J7" s="270"/>
      <c r="K7" s="124"/>
    </row>
    <row r="8" spans="2:11" hidden="1" x14ac:dyDescent="0.25">
      <c r="B8" s="464" t="s">
        <v>13</v>
      </c>
      <c r="C8" s="465"/>
      <c r="D8" s="465"/>
      <c r="E8" s="465"/>
      <c r="F8" s="465"/>
      <c r="G8" s="465"/>
      <c r="H8" s="465"/>
      <c r="I8" s="465"/>
      <c r="J8" s="466"/>
      <c r="K8" s="125"/>
    </row>
    <row r="9" spans="2:11" hidden="1" x14ac:dyDescent="0.25">
      <c r="B9" s="232"/>
      <c r="C9" s="115"/>
      <c r="D9" s="115"/>
      <c r="E9" s="115"/>
      <c r="F9" s="115"/>
      <c r="G9" s="115"/>
      <c r="H9" s="115"/>
      <c r="I9" s="115"/>
      <c r="J9" s="271"/>
    </row>
    <row r="10" spans="2:11" x14ac:dyDescent="0.25">
      <c r="B10" s="467" t="s">
        <v>14</v>
      </c>
      <c r="C10" s="468"/>
      <c r="D10" s="468" t="s">
        <v>15</v>
      </c>
      <c r="E10" s="468"/>
      <c r="F10" s="468" t="s">
        <v>16</v>
      </c>
      <c r="G10" s="468"/>
      <c r="H10" s="468"/>
      <c r="I10" s="468" t="s">
        <v>17</v>
      </c>
      <c r="J10" s="450"/>
    </row>
    <row r="11" spans="2:11" x14ac:dyDescent="0.25">
      <c r="B11" s="469" t="s">
        <v>267</v>
      </c>
      <c r="C11" s="470"/>
      <c r="D11" s="470" t="s">
        <v>129</v>
      </c>
      <c r="E11" s="470"/>
      <c r="F11" s="471" t="s">
        <v>20</v>
      </c>
      <c r="G11" s="471"/>
      <c r="H11" s="471"/>
      <c r="I11" s="352" t="s">
        <v>21</v>
      </c>
      <c r="J11" s="272">
        <f>IF($J$2=$AD$2,IF($K$127&gt;0,$E$92*($E$127/($E$127+$E$139)),),)+IF($J$2=$AD$3,IF($K$127&gt;0,$F$92*($F$127/($F$127+$F$139)),),)</f>
        <v>0</v>
      </c>
    </row>
    <row r="12" spans="2:11" ht="15.75" x14ac:dyDescent="0.25">
      <c r="B12" s="469"/>
      <c r="C12" s="470"/>
      <c r="D12" s="470"/>
      <c r="E12" s="470"/>
      <c r="F12" s="472" t="s">
        <v>22</v>
      </c>
      <c r="G12" s="471"/>
      <c r="H12" s="471"/>
      <c r="I12" s="147" t="s">
        <v>23</v>
      </c>
      <c r="J12" s="311">
        <f>IF($K$127&gt;0,SUM($E$92:$J$92)*(SUM($E$127:$J$127)/(SUM($E$127:$J$127,$E$139:$J$139))),)</f>
        <v>0</v>
      </c>
    </row>
    <row r="13" spans="2:11" ht="15.75" x14ac:dyDescent="0.25">
      <c r="B13" s="446" t="s">
        <v>24</v>
      </c>
      <c r="C13" s="447"/>
      <c r="D13" s="447" t="s">
        <v>25</v>
      </c>
      <c r="E13" s="447"/>
      <c r="F13" s="448" t="s">
        <v>237</v>
      </c>
      <c r="G13" s="448"/>
      <c r="H13" s="448"/>
      <c r="I13" s="449" t="s">
        <v>26</v>
      </c>
      <c r="J13" s="450"/>
    </row>
    <row r="14" spans="2:11" ht="15" customHeight="1" x14ac:dyDescent="0.25">
      <c r="B14" s="451">
        <v>42917</v>
      </c>
      <c r="C14" s="452"/>
      <c r="D14" s="455">
        <v>45107</v>
      </c>
      <c r="E14" s="452"/>
      <c r="F14" s="458">
        <f>+J11+J14</f>
        <v>102000</v>
      </c>
      <c r="G14" s="459"/>
      <c r="H14" s="460"/>
      <c r="I14" s="355" t="s">
        <v>21</v>
      </c>
      <c r="J14" s="234">
        <f>+D92</f>
        <v>102000</v>
      </c>
    </row>
    <row r="15" spans="2:11" x14ac:dyDescent="0.25">
      <c r="B15" s="453"/>
      <c r="C15" s="454"/>
      <c r="D15" s="456"/>
      <c r="E15" s="457"/>
      <c r="F15" s="461"/>
      <c r="G15" s="462"/>
      <c r="H15" s="463"/>
      <c r="I15" s="216" t="s">
        <v>23</v>
      </c>
      <c r="J15" s="273">
        <f>J102</f>
        <v>353422.4638671875</v>
      </c>
    </row>
    <row r="16" spans="2:11" x14ac:dyDescent="0.25">
      <c r="B16" s="432" t="s">
        <v>27</v>
      </c>
      <c r="C16" s="433"/>
      <c r="D16" s="434" t="s">
        <v>236</v>
      </c>
      <c r="E16" s="435"/>
      <c r="F16" s="435"/>
      <c r="G16" s="435"/>
      <c r="H16" s="435"/>
      <c r="I16" s="435"/>
      <c r="J16" s="436"/>
    </row>
    <row r="17" spans="2:11" ht="44.25" customHeight="1" x14ac:dyDescent="0.25">
      <c r="B17" s="437" t="s">
        <v>268</v>
      </c>
      <c r="C17" s="438"/>
      <c r="D17" s="439"/>
      <c r="E17" s="439"/>
      <c r="F17" s="439"/>
      <c r="G17" s="439"/>
      <c r="H17" s="439"/>
      <c r="I17" s="439"/>
      <c r="J17" s="440"/>
    </row>
    <row r="18" spans="2:11" hidden="1" x14ac:dyDescent="0.25">
      <c r="B18" s="237"/>
      <c r="C18" s="122"/>
      <c r="D18" s="122"/>
      <c r="E18" s="122"/>
      <c r="F18" s="122"/>
      <c r="G18" s="122"/>
      <c r="H18" s="122"/>
      <c r="I18" s="122"/>
      <c r="J18" s="274"/>
    </row>
    <row r="19" spans="2:11" hidden="1" x14ac:dyDescent="0.25">
      <c r="B19" s="239" t="s">
        <v>29</v>
      </c>
      <c r="C19" s="115"/>
      <c r="D19" s="115"/>
      <c r="E19" s="115"/>
      <c r="F19" s="115"/>
      <c r="G19" s="115"/>
      <c r="H19" s="115"/>
      <c r="I19" s="115"/>
      <c r="J19" s="271"/>
    </row>
    <row r="20" spans="2:11" ht="37.5" hidden="1" customHeight="1" x14ac:dyDescent="0.25">
      <c r="B20" s="240" t="s">
        <v>30</v>
      </c>
      <c r="C20" s="150"/>
      <c r="D20" s="150"/>
      <c r="E20" s="150"/>
      <c r="F20" s="150"/>
      <c r="G20" s="150"/>
      <c r="H20" s="150"/>
      <c r="I20" s="150"/>
      <c r="J20" s="275"/>
    </row>
    <row r="21" spans="2:11" s="129" customFormat="1" x14ac:dyDescent="0.25">
      <c r="B21" s="441" t="s">
        <v>261</v>
      </c>
      <c r="C21" s="442"/>
      <c r="D21" s="443" t="s">
        <v>31</v>
      </c>
      <c r="E21" s="444"/>
      <c r="F21" s="442"/>
      <c r="G21" s="443" t="s">
        <v>32</v>
      </c>
      <c r="H21" s="444"/>
      <c r="I21" s="444"/>
      <c r="J21" s="445"/>
    </row>
    <row r="22" spans="2:11" x14ac:dyDescent="0.25">
      <c r="B22" s="426" t="s">
        <v>269</v>
      </c>
      <c r="C22" s="427"/>
      <c r="D22" s="427" t="s">
        <v>270</v>
      </c>
      <c r="E22" s="427"/>
      <c r="F22" s="427"/>
      <c r="G22" s="427" t="s">
        <v>271</v>
      </c>
      <c r="H22" s="427"/>
      <c r="I22" s="427"/>
      <c r="J22" s="428"/>
    </row>
    <row r="23" spans="2:11" hidden="1" x14ac:dyDescent="0.25">
      <c r="B23" s="232"/>
      <c r="C23" s="115"/>
      <c r="D23" s="115"/>
      <c r="E23" s="115"/>
      <c r="F23" s="115"/>
      <c r="G23" s="115"/>
      <c r="H23" s="115"/>
      <c r="I23" s="115"/>
      <c r="J23" s="271"/>
    </row>
    <row r="24" spans="2:11" hidden="1" x14ac:dyDescent="0.25">
      <c r="B24" s="240" t="s">
        <v>36</v>
      </c>
      <c r="C24" s="150"/>
      <c r="D24" s="115"/>
      <c r="E24" s="115"/>
      <c r="F24" s="115"/>
      <c r="G24" s="115"/>
      <c r="H24" s="115"/>
      <c r="I24" s="115"/>
      <c r="J24" s="271"/>
    </row>
    <row r="25" spans="2:11" hidden="1" x14ac:dyDescent="0.25">
      <c r="B25" s="242"/>
      <c r="C25" s="127"/>
      <c r="D25" s="127"/>
      <c r="E25" s="127"/>
      <c r="F25" s="127"/>
      <c r="G25" s="127"/>
      <c r="H25" s="127"/>
      <c r="I25" s="127"/>
      <c r="J25" s="276"/>
    </row>
    <row r="26" spans="2:11" hidden="1" x14ac:dyDescent="0.25">
      <c r="B26" s="240" t="s">
        <v>37</v>
      </c>
      <c r="C26" s="150"/>
      <c r="D26" s="150"/>
      <c r="E26" s="150"/>
      <c r="F26" s="150"/>
      <c r="G26" s="150"/>
      <c r="H26" s="150"/>
      <c r="I26" s="150"/>
      <c r="J26" s="275"/>
    </row>
    <row r="27" spans="2:11" hidden="1" x14ac:dyDescent="0.25">
      <c r="B27" s="240"/>
      <c r="C27" s="150"/>
      <c r="D27" s="150"/>
      <c r="E27" s="150"/>
      <c r="F27" s="150"/>
      <c r="G27" s="150"/>
      <c r="H27" s="150"/>
      <c r="I27" s="150"/>
      <c r="J27" s="275"/>
    </row>
    <row r="28" spans="2:11" hidden="1" x14ac:dyDescent="0.25">
      <c r="B28" s="232"/>
      <c r="C28" s="115"/>
      <c r="D28" s="115"/>
      <c r="E28" s="115"/>
      <c r="F28" s="115"/>
      <c r="G28" s="115"/>
      <c r="H28" s="115"/>
      <c r="I28" s="115"/>
      <c r="J28" s="271"/>
    </row>
    <row r="29" spans="2:11" hidden="1" x14ac:dyDescent="0.25">
      <c r="B29" s="411" t="s">
        <v>38</v>
      </c>
      <c r="C29" s="412"/>
      <c r="D29" s="412"/>
      <c r="E29" s="115"/>
      <c r="F29" s="115"/>
      <c r="G29" s="115"/>
      <c r="H29" s="115"/>
      <c r="I29" s="115"/>
      <c r="J29" s="277"/>
    </row>
    <row r="30" spans="2:11" hidden="1" x14ac:dyDescent="0.25">
      <c r="B30" s="232"/>
      <c r="C30" s="115"/>
      <c r="D30" s="115"/>
      <c r="E30" s="115"/>
      <c r="F30" s="115"/>
      <c r="G30" s="115"/>
      <c r="H30" s="115"/>
      <c r="I30" s="115"/>
      <c r="J30" s="271"/>
    </row>
    <row r="31" spans="2:11" ht="26.25" hidden="1" x14ac:dyDescent="0.4">
      <c r="B31" s="230" t="s">
        <v>39</v>
      </c>
      <c r="C31" s="149"/>
      <c r="D31" s="149"/>
      <c r="E31" s="149"/>
      <c r="F31" s="149"/>
      <c r="G31" s="149"/>
      <c r="H31" s="149"/>
      <c r="I31" s="149"/>
      <c r="J31" s="270"/>
      <c r="K31" s="124"/>
    </row>
    <row r="32" spans="2:11" ht="26.25" hidden="1" x14ac:dyDescent="0.4">
      <c r="B32" s="245"/>
      <c r="C32" s="149"/>
      <c r="D32" s="149"/>
      <c r="E32" s="149"/>
      <c r="F32" s="149"/>
      <c r="G32" s="149"/>
      <c r="H32" s="149"/>
      <c r="I32" s="149"/>
      <c r="J32" s="270"/>
      <c r="K32" s="124"/>
    </row>
    <row r="33" spans="2:11" ht="15.75" hidden="1" x14ac:dyDescent="0.25">
      <c r="B33" s="246"/>
      <c r="C33" s="115"/>
      <c r="D33" s="115"/>
      <c r="E33" s="115"/>
      <c r="F33" s="115"/>
      <c r="G33" s="115"/>
      <c r="H33" s="115"/>
      <c r="I33" s="115"/>
      <c r="J33" s="271"/>
    </row>
    <row r="34" spans="2:11" hidden="1" x14ac:dyDescent="0.25">
      <c r="B34" s="247" t="s">
        <v>40</v>
      </c>
      <c r="C34" s="115"/>
      <c r="D34" s="115"/>
      <c r="E34" s="115"/>
      <c r="F34" s="115"/>
      <c r="G34" s="115"/>
      <c r="H34" s="115"/>
      <c r="I34" s="115"/>
      <c r="J34" s="271"/>
    </row>
    <row r="35" spans="2:11" ht="15.75" hidden="1" x14ac:dyDescent="0.25">
      <c r="B35" s="246"/>
      <c r="C35" s="115"/>
      <c r="D35" s="115"/>
      <c r="E35" s="115"/>
      <c r="F35" s="115"/>
      <c r="G35" s="115"/>
      <c r="H35" s="115"/>
      <c r="I35" s="115"/>
      <c r="J35" s="271"/>
    </row>
    <row r="36" spans="2:11" hidden="1" x14ac:dyDescent="0.25">
      <c r="B36" s="408" t="s">
        <v>41</v>
      </c>
      <c r="C36" s="409"/>
      <c r="D36" s="409"/>
      <c r="E36" s="409"/>
      <c r="F36" s="409"/>
      <c r="G36" s="409"/>
      <c r="H36" s="123"/>
      <c r="I36" s="123"/>
      <c r="J36" s="278"/>
    </row>
    <row r="37" spans="2:11" hidden="1" x14ac:dyDescent="0.25">
      <c r="B37" s="429" t="s">
        <v>42</v>
      </c>
      <c r="C37" s="430"/>
      <c r="D37" s="430"/>
      <c r="E37" s="430"/>
      <c r="F37" s="430"/>
      <c r="G37" s="430"/>
      <c r="H37" s="430"/>
      <c r="I37" s="430"/>
      <c r="J37" s="431"/>
    </row>
    <row r="38" spans="2:11" hidden="1" x14ac:dyDescent="0.25">
      <c r="B38" s="414" t="s">
        <v>43</v>
      </c>
      <c r="C38" s="415"/>
      <c r="D38" s="415"/>
      <c r="E38" s="415"/>
      <c r="F38" s="415"/>
      <c r="G38" s="415"/>
      <c r="H38" s="415"/>
      <c r="I38" s="415"/>
      <c r="J38" s="416"/>
    </row>
    <row r="39" spans="2:11" hidden="1" x14ac:dyDescent="0.25">
      <c r="B39" s="249"/>
      <c r="C39" s="102"/>
      <c r="D39" s="102"/>
      <c r="E39" s="102"/>
      <c r="F39" s="102"/>
      <c r="G39" s="102"/>
      <c r="H39" s="102"/>
      <c r="I39" s="102"/>
      <c r="J39" s="279"/>
    </row>
    <row r="40" spans="2:11" hidden="1" x14ac:dyDescent="0.25">
      <c r="B40" s="408" t="s">
        <v>44</v>
      </c>
      <c r="C40" s="409"/>
      <c r="D40" s="409"/>
      <c r="E40" s="409"/>
      <c r="F40" s="409"/>
      <c r="G40" s="409"/>
      <c r="H40" s="409"/>
      <c r="I40" s="409"/>
      <c r="J40" s="410"/>
      <c r="K40" s="129"/>
    </row>
    <row r="41" spans="2:11" hidden="1" x14ac:dyDescent="0.25">
      <c r="B41" s="232"/>
      <c r="C41" s="115"/>
      <c r="D41" s="115"/>
      <c r="E41" s="115"/>
      <c r="F41" s="115"/>
      <c r="G41" s="115"/>
      <c r="H41" s="115"/>
      <c r="I41" s="115"/>
      <c r="J41" s="271"/>
    </row>
    <row r="42" spans="2:11" x14ac:dyDescent="0.25">
      <c r="B42" s="408" t="s">
        <v>45</v>
      </c>
      <c r="C42" s="409"/>
      <c r="D42" s="409"/>
      <c r="E42" s="409"/>
      <c r="F42" s="409"/>
      <c r="G42" s="409"/>
      <c r="H42" s="409"/>
      <c r="I42" s="409"/>
      <c r="J42" s="410"/>
      <c r="K42" s="129"/>
    </row>
    <row r="43" spans="2:11" x14ac:dyDescent="0.25">
      <c r="B43" s="414" t="s">
        <v>272</v>
      </c>
      <c r="C43" s="415"/>
      <c r="D43" s="415"/>
      <c r="E43" s="415"/>
      <c r="F43" s="415"/>
      <c r="G43" s="415"/>
      <c r="H43" s="415"/>
      <c r="I43" s="415"/>
      <c r="J43" s="416"/>
    </row>
    <row r="44" spans="2:11" x14ac:dyDescent="0.25">
      <c r="B44" s="408" t="s">
        <v>47</v>
      </c>
      <c r="C44" s="409"/>
      <c r="D44" s="409"/>
      <c r="E44" s="409"/>
      <c r="F44" s="409"/>
      <c r="G44" s="409"/>
      <c r="H44" s="409"/>
      <c r="I44" s="409"/>
      <c r="J44" s="410"/>
      <c r="K44" s="129"/>
    </row>
    <row r="45" spans="2:11" x14ac:dyDescent="0.25">
      <c r="B45" s="414" t="s">
        <v>48</v>
      </c>
      <c r="C45" s="415"/>
      <c r="D45" s="415"/>
      <c r="E45" s="415"/>
      <c r="F45" s="415"/>
      <c r="G45" s="415"/>
      <c r="H45" s="415"/>
      <c r="I45" s="415"/>
      <c r="J45" s="416"/>
    </row>
    <row r="46" spans="2:11" x14ac:dyDescent="0.25">
      <c r="B46" s="249"/>
      <c r="C46" s="102"/>
      <c r="D46" s="102"/>
      <c r="E46" s="102"/>
      <c r="F46" s="102"/>
      <c r="G46" s="102"/>
      <c r="H46" s="102"/>
      <c r="I46" s="102"/>
      <c r="J46" s="279"/>
    </row>
    <row r="47" spans="2:11" x14ac:dyDescent="0.25">
      <c r="B47" s="408" t="s">
        <v>49</v>
      </c>
      <c r="C47" s="409"/>
      <c r="D47" s="409"/>
      <c r="E47" s="409"/>
      <c r="F47" s="409"/>
      <c r="G47" s="409"/>
      <c r="H47" s="409"/>
      <c r="I47" s="409"/>
      <c r="J47" s="410"/>
      <c r="K47" s="129"/>
    </row>
    <row r="48" spans="2:11" x14ac:dyDescent="0.25">
      <c r="B48" s="420" t="s">
        <v>50</v>
      </c>
      <c r="C48" s="421"/>
      <c r="D48" s="422" t="s">
        <v>51</v>
      </c>
      <c r="E48" s="422"/>
      <c r="F48" s="422"/>
      <c r="G48" s="422"/>
      <c r="H48" s="422"/>
      <c r="I48" s="422"/>
      <c r="J48" s="423"/>
    </row>
    <row r="49" spans="2:11" x14ac:dyDescent="0.25">
      <c r="B49" s="424" t="s">
        <v>52</v>
      </c>
      <c r="C49" s="425"/>
      <c r="D49" s="422" t="str">
        <f>+B49</f>
        <v>CD-Right-of-Way Acquisition</v>
      </c>
      <c r="E49" s="422"/>
      <c r="F49" s="422"/>
      <c r="G49" s="422"/>
      <c r="H49" s="422"/>
      <c r="I49" s="422"/>
      <c r="J49" s="423"/>
    </row>
    <row r="50" spans="2:11" x14ac:dyDescent="0.25">
      <c r="B50" s="424" t="s">
        <v>53</v>
      </c>
      <c r="C50" s="425"/>
      <c r="D50" s="422" t="str">
        <f>+B50</f>
        <v>CD-Construction Start</v>
      </c>
      <c r="E50" s="422"/>
      <c r="F50" s="422"/>
      <c r="G50" s="422"/>
      <c r="H50" s="422"/>
      <c r="I50" s="422"/>
      <c r="J50" s="423"/>
    </row>
    <row r="51" spans="2:11" hidden="1" x14ac:dyDescent="0.25">
      <c r="B51" s="357"/>
      <c r="C51" s="358"/>
      <c r="D51" s="123">
        <f>+B51</f>
        <v>0</v>
      </c>
      <c r="E51" s="123"/>
      <c r="F51" s="123"/>
      <c r="G51" s="123"/>
      <c r="H51" s="123"/>
      <c r="I51" s="123"/>
      <c r="J51" s="278"/>
    </row>
    <row r="52" spans="2:11" ht="26.25" hidden="1" x14ac:dyDescent="0.4">
      <c r="B52" s="230" t="s">
        <v>54</v>
      </c>
      <c r="C52" s="149"/>
      <c r="D52" s="149"/>
      <c r="E52" s="149"/>
      <c r="F52" s="149"/>
      <c r="G52" s="149"/>
      <c r="H52" s="149"/>
      <c r="I52" s="149"/>
      <c r="J52" s="270"/>
      <c r="K52" s="124"/>
    </row>
    <row r="53" spans="2:11" ht="26.25" hidden="1" x14ac:dyDescent="0.4">
      <c r="B53" s="245"/>
      <c r="C53" s="149"/>
      <c r="D53" s="149"/>
      <c r="E53" s="149"/>
      <c r="F53" s="149"/>
      <c r="G53" s="149"/>
      <c r="H53" s="149"/>
      <c r="I53" s="149"/>
      <c r="J53" s="270"/>
      <c r="K53" s="124"/>
    </row>
    <row r="54" spans="2:11" hidden="1" x14ac:dyDescent="0.25">
      <c r="B54" s="232"/>
      <c r="C54" s="115"/>
      <c r="D54" s="115"/>
      <c r="E54" s="115"/>
      <c r="F54" s="115"/>
      <c r="G54" s="115"/>
      <c r="H54" s="115"/>
      <c r="I54" s="115"/>
      <c r="J54" s="271"/>
    </row>
    <row r="55" spans="2:11" hidden="1" x14ac:dyDescent="0.25">
      <c r="B55" s="239" t="s">
        <v>55</v>
      </c>
      <c r="C55" s="115"/>
      <c r="D55" s="115"/>
      <c r="E55" s="115"/>
      <c r="F55" s="115"/>
      <c r="G55" s="115"/>
      <c r="H55" s="115"/>
      <c r="I55" s="115"/>
      <c r="J55" s="271"/>
    </row>
    <row r="56" spans="2:11" hidden="1" x14ac:dyDescent="0.25">
      <c r="B56" s="252"/>
      <c r="C56" s="115"/>
      <c r="D56" s="115"/>
      <c r="E56" s="115"/>
      <c r="F56" s="115"/>
      <c r="G56" s="115"/>
      <c r="H56" s="115"/>
      <c r="I56" s="115"/>
      <c r="J56" s="271"/>
    </row>
    <row r="57" spans="2:11" x14ac:dyDescent="0.25">
      <c r="B57" s="408" t="s">
        <v>56</v>
      </c>
      <c r="C57" s="409"/>
      <c r="D57" s="409"/>
      <c r="E57" s="409"/>
      <c r="F57" s="409"/>
      <c r="G57" s="409"/>
      <c r="H57" s="409"/>
      <c r="I57" s="409"/>
      <c r="J57" s="410"/>
    </row>
    <row r="58" spans="2:11" x14ac:dyDescent="0.25">
      <c r="B58" s="414" t="s">
        <v>57</v>
      </c>
      <c r="C58" s="415"/>
      <c r="D58" s="415"/>
      <c r="E58" s="415"/>
      <c r="F58" s="415"/>
      <c r="G58" s="415"/>
      <c r="H58" s="415"/>
      <c r="I58" s="415"/>
      <c r="J58" s="416"/>
    </row>
    <row r="59" spans="2:11" hidden="1" x14ac:dyDescent="0.25">
      <c r="B59" s="251"/>
      <c r="C59" s="123"/>
      <c r="D59" s="123"/>
      <c r="E59" s="123"/>
      <c r="F59" s="123"/>
      <c r="G59" s="123"/>
      <c r="H59" s="123"/>
      <c r="I59" s="123"/>
      <c r="J59" s="278"/>
    </row>
    <row r="60" spans="2:11" hidden="1" x14ac:dyDescent="0.25">
      <c r="B60" s="239" t="s">
        <v>58</v>
      </c>
      <c r="C60" s="115"/>
      <c r="D60" s="115"/>
      <c r="E60" s="115"/>
      <c r="F60" s="115"/>
      <c r="G60" s="115"/>
      <c r="H60" s="115"/>
      <c r="I60" s="115"/>
      <c r="J60" s="271"/>
    </row>
    <row r="61" spans="2:11" hidden="1" x14ac:dyDescent="0.25">
      <c r="B61" s="252"/>
      <c r="C61" s="115"/>
      <c r="D61" s="115"/>
      <c r="E61" s="115"/>
      <c r="F61" s="115"/>
      <c r="G61" s="115"/>
      <c r="H61" s="115"/>
      <c r="I61" s="115"/>
      <c r="J61" s="271"/>
    </row>
    <row r="62" spans="2:11" hidden="1" x14ac:dyDescent="0.25">
      <c r="B62" s="408" t="s">
        <v>59</v>
      </c>
      <c r="C62" s="409"/>
      <c r="D62" s="409"/>
      <c r="E62" s="409"/>
      <c r="F62" s="409"/>
      <c r="G62" s="409"/>
      <c r="H62" s="409"/>
      <c r="I62" s="409"/>
      <c r="J62" s="410"/>
    </row>
    <row r="63" spans="2:11" hidden="1" x14ac:dyDescent="0.25">
      <c r="B63" s="414" t="s">
        <v>43</v>
      </c>
      <c r="C63" s="415"/>
      <c r="D63" s="415"/>
      <c r="E63" s="415"/>
      <c r="F63" s="415"/>
      <c r="G63" s="415"/>
      <c r="H63" s="415"/>
      <c r="I63" s="415"/>
      <c r="J63" s="416"/>
    </row>
    <row r="64" spans="2:11" hidden="1" x14ac:dyDescent="0.25">
      <c r="B64" s="252"/>
      <c r="C64" s="115"/>
      <c r="D64" s="115"/>
      <c r="E64" s="115"/>
      <c r="F64" s="115"/>
      <c r="G64" s="115"/>
      <c r="H64" s="115"/>
      <c r="I64" s="115"/>
      <c r="J64" s="271"/>
    </row>
    <row r="65" spans="2:11" hidden="1" x14ac:dyDescent="0.25">
      <c r="B65" s="408" t="s">
        <v>60</v>
      </c>
      <c r="C65" s="409"/>
      <c r="D65" s="409"/>
      <c r="E65" s="409"/>
      <c r="F65" s="409"/>
      <c r="G65" s="409"/>
      <c r="H65" s="409"/>
      <c r="I65" s="409"/>
      <c r="J65" s="410"/>
      <c r="K65" s="129"/>
    </row>
    <row r="66" spans="2:11" hidden="1" x14ac:dyDescent="0.25">
      <c r="B66" s="253"/>
      <c r="C66" s="417" t="s">
        <v>61</v>
      </c>
      <c r="D66" s="417"/>
      <c r="E66" s="417"/>
      <c r="F66" s="418" t="s">
        <v>43</v>
      </c>
      <c r="G66" s="418"/>
      <c r="H66" s="418"/>
      <c r="I66" s="418"/>
      <c r="J66" s="419"/>
    </row>
    <row r="67" spans="2:11" hidden="1" x14ac:dyDescent="0.25">
      <c r="B67" s="253"/>
      <c r="C67" s="417" t="s">
        <v>62</v>
      </c>
      <c r="D67" s="417"/>
      <c r="E67" s="417"/>
      <c r="F67" s="418" t="s">
        <v>43</v>
      </c>
      <c r="G67" s="418"/>
      <c r="H67" s="418"/>
      <c r="I67" s="418"/>
      <c r="J67" s="419"/>
    </row>
    <row r="68" spans="2:11" hidden="1" x14ac:dyDescent="0.25">
      <c r="B68" s="253"/>
      <c r="C68" s="417" t="s">
        <v>63</v>
      </c>
      <c r="D68" s="417"/>
      <c r="E68" s="417"/>
      <c r="F68" s="418" t="s">
        <v>43</v>
      </c>
      <c r="G68" s="418"/>
      <c r="H68" s="418"/>
      <c r="I68" s="418"/>
      <c r="J68" s="419"/>
    </row>
    <row r="69" spans="2:11" hidden="1" x14ac:dyDescent="0.25">
      <c r="B69" s="253"/>
      <c r="C69" s="417" t="s">
        <v>64</v>
      </c>
      <c r="D69" s="417"/>
      <c r="E69" s="417"/>
      <c r="F69" s="418" t="s">
        <v>43</v>
      </c>
      <c r="G69" s="418"/>
      <c r="H69" s="418"/>
      <c r="I69" s="418"/>
      <c r="J69" s="419"/>
    </row>
    <row r="70" spans="2:11" hidden="1" x14ac:dyDescent="0.25">
      <c r="B70" s="253"/>
      <c r="C70" s="417" t="s">
        <v>65</v>
      </c>
      <c r="D70" s="417"/>
      <c r="E70" s="417"/>
      <c r="F70" s="418" t="s">
        <v>43</v>
      </c>
      <c r="G70" s="418"/>
      <c r="H70" s="418"/>
      <c r="I70" s="418"/>
      <c r="J70" s="419"/>
    </row>
    <row r="71" spans="2:11" hidden="1" x14ac:dyDescent="0.25">
      <c r="B71" s="253"/>
      <c r="C71" s="417" t="s">
        <v>66</v>
      </c>
      <c r="D71" s="417"/>
      <c r="E71" s="417"/>
      <c r="F71" s="418" t="s">
        <v>43</v>
      </c>
      <c r="G71" s="418"/>
      <c r="H71" s="418"/>
      <c r="I71" s="418"/>
      <c r="J71" s="419"/>
    </row>
    <row r="72" spans="2:11" hidden="1" x14ac:dyDescent="0.25">
      <c r="B72" s="253"/>
      <c r="C72" s="417" t="s">
        <v>67</v>
      </c>
      <c r="D72" s="417"/>
      <c r="E72" s="417"/>
      <c r="F72" s="418" t="s">
        <v>43</v>
      </c>
      <c r="G72" s="418"/>
      <c r="H72" s="418"/>
      <c r="I72" s="418"/>
      <c r="J72" s="419"/>
    </row>
    <row r="73" spans="2:11" hidden="1" x14ac:dyDescent="0.25">
      <c r="B73" s="232"/>
      <c r="C73" s="115"/>
      <c r="D73" s="115"/>
      <c r="E73" s="115"/>
      <c r="F73" s="115"/>
      <c r="G73" s="115"/>
      <c r="H73" s="115"/>
      <c r="I73" s="115"/>
      <c r="J73" s="271"/>
    </row>
    <row r="74" spans="2:11" hidden="1" x14ac:dyDescent="0.25">
      <c r="B74" s="411" t="s">
        <v>68</v>
      </c>
      <c r="C74" s="412"/>
      <c r="D74" s="412"/>
      <c r="E74" s="412"/>
      <c r="F74" s="412"/>
      <c r="G74" s="412"/>
      <c r="H74" s="412"/>
      <c r="I74" s="412"/>
      <c r="J74" s="413"/>
      <c r="K74" s="129"/>
    </row>
    <row r="75" spans="2:11" hidden="1" x14ac:dyDescent="0.25">
      <c r="B75" s="414" t="s">
        <v>43</v>
      </c>
      <c r="C75" s="415"/>
      <c r="D75" s="415"/>
      <c r="E75" s="415"/>
      <c r="F75" s="415"/>
      <c r="G75" s="415"/>
      <c r="H75" s="415"/>
      <c r="I75" s="415"/>
      <c r="J75" s="416"/>
    </row>
    <row r="76" spans="2:11" hidden="1" x14ac:dyDescent="0.25">
      <c r="B76" s="251"/>
      <c r="C76" s="115"/>
      <c r="D76" s="115"/>
      <c r="E76" s="115"/>
      <c r="F76" s="115"/>
      <c r="G76" s="115"/>
      <c r="H76" s="115"/>
      <c r="I76" s="115"/>
      <c r="J76" s="271"/>
    </row>
    <row r="77" spans="2:11" hidden="1" x14ac:dyDescent="0.25">
      <c r="B77" s="239" t="s">
        <v>69</v>
      </c>
      <c r="C77" s="115"/>
      <c r="D77" s="115"/>
      <c r="E77" s="115"/>
      <c r="F77" s="115"/>
      <c r="G77" s="115"/>
      <c r="H77" s="115"/>
      <c r="I77" s="115"/>
      <c r="J77" s="271"/>
    </row>
    <row r="78" spans="2:11" hidden="1" x14ac:dyDescent="0.25">
      <c r="B78" s="408" t="s">
        <v>70</v>
      </c>
      <c r="C78" s="409"/>
      <c r="D78" s="409"/>
      <c r="E78" s="409"/>
      <c r="F78" s="409"/>
      <c r="G78" s="409"/>
      <c r="H78" s="409"/>
      <c r="I78" s="409"/>
      <c r="J78" s="410"/>
      <c r="K78" s="129"/>
    </row>
    <row r="79" spans="2:11" hidden="1" x14ac:dyDescent="0.25">
      <c r="B79" s="414" t="s">
        <v>43</v>
      </c>
      <c r="C79" s="415"/>
      <c r="D79" s="415"/>
      <c r="E79" s="415"/>
      <c r="F79" s="415"/>
      <c r="G79" s="415"/>
      <c r="H79" s="415"/>
      <c r="I79" s="415"/>
      <c r="J79" s="416"/>
    </row>
    <row r="80" spans="2:11" hidden="1" x14ac:dyDescent="0.25">
      <c r="B80" s="253"/>
      <c r="C80" s="105"/>
      <c r="D80" s="105"/>
      <c r="E80" s="105"/>
      <c r="F80" s="105"/>
      <c r="G80" s="105"/>
      <c r="H80" s="105"/>
      <c r="I80" s="105"/>
      <c r="J80" s="280"/>
    </row>
    <row r="81" spans="2:11" ht="26.25" hidden="1" x14ac:dyDescent="0.4">
      <c r="B81" s="245"/>
      <c r="C81" s="149"/>
      <c r="D81" s="149"/>
      <c r="E81" s="149"/>
      <c r="F81" s="149"/>
      <c r="G81" s="149"/>
      <c r="H81" s="149"/>
      <c r="I81" s="149"/>
      <c r="J81" s="270"/>
      <c r="K81" s="124"/>
    </row>
    <row r="82" spans="2:11" hidden="1" x14ac:dyDescent="0.25">
      <c r="B82" s="253"/>
      <c r="C82" s="105"/>
      <c r="D82" s="105"/>
      <c r="E82" s="105"/>
      <c r="F82" s="105"/>
      <c r="G82" s="105"/>
      <c r="H82" s="105"/>
      <c r="I82" s="105"/>
      <c r="J82" s="280"/>
      <c r="K82" s="119"/>
    </row>
    <row r="83" spans="2:11" hidden="1" x14ac:dyDescent="0.25">
      <c r="B83" s="408" t="s">
        <v>71</v>
      </c>
      <c r="C83" s="409"/>
      <c r="D83" s="409"/>
      <c r="E83" s="409"/>
      <c r="F83" s="409"/>
      <c r="G83" s="409"/>
      <c r="H83" s="409"/>
      <c r="I83" s="409"/>
      <c r="J83" s="410"/>
      <c r="K83" s="129"/>
    </row>
    <row r="84" spans="2:11" hidden="1" x14ac:dyDescent="0.25">
      <c r="B84" s="414" t="s">
        <v>43</v>
      </c>
      <c r="C84" s="415"/>
      <c r="D84" s="415"/>
      <c r="E84" s="415"/>
      <c r="F84" s="415"/>
      <c r="G84" s="415"/>
      <c r="H84" s="415"/>
      <c r="I84" s="415"/>
      <c r="J84" s="416"/>
    </row>
    <row r="85" spans="2:11" hidden="1" x14ac:dyDescent="0.25">
      <c r="B85" s="232"/>
      <c r="C85" s="115"/>
      <c r="D85" s="115"/>
      <c r="E85" s="115"/>
      <c r="F85" s="115"/>
      <c r="G85" s="115"/>
      <c r="H85" s="115"/>
      <c r="I85" s="115"/>
      <c r="J85" s="271"/>
    </row>
    <row r="86" spans="2:11" ht="26.25" hidden="1" x14ac:dyDescent="0.4">
      <c r="B86" s="230" t="s">
        <v>72</v>
      </c>
      <c r="C86" s="149"/>
      <c r="D86" s="149"/>
      <c r="E86" s="149"/>
      <c r="F86" s="149"/>
      <c r="G86" s="149"/>
      <c r="H86" s="149"/>
      <c r="I86" s="149"/>
      <c r="J86" s="270"/>
      <c r="K86" s="124"/>
    </row>
    <row r="87" spans="2:11" ht="26.25" hidden="1" x14ac:dyDescent="0.4">
      <c r="B87" s="245"/>
      <c r="C87" s="149"/>
      <c r="D87" s="149"/>
      <c r="E87" s="149"/>
      <c r="F87" s="149"/>
      <c r="G87" s="149"/>
      <c r="H87" s="149"/>
      <c r="I87" s="149"/>
      <c r="J87" s="270"/>
      <c r="K87" s="124"/>
    </row>
    <row r="88" spans="2:11" hidden="1" x14ac:dyDescent="0.25">
      <c r="B88" s="408" t="s">
        <v>73</v>
      </c>
      <c r="C88" s="409"/>
      <c r="D88" s="409"/>
      <c r="E88" s="409"/>
      <c r="F88" s="409"/>
      <c r="G88" s="409"/>
      <c r="H88" s="409"/>
      <c r="I88" s="409"/>
      <c r="J88" s="410"/>
      <c r="K88" s="129"/>
    </row>
    <row r="89" spans="2:11" hidden="1" x14ac:dyDescent="0.25">
      <c r="B89" s="395" t="s">
        <v>74</v>
      </c>
      <c r="C89" s="396"/>
      <c r="D89" s="396"/>
      <c r="E89" s="396"/>
      <c r="F89" s="396"/>
      <c r="G89" s="396"/>
      <c r="H89" s="396"/>
      <c r="I89" s="396"/>
      <c r="J89" s="397"/>
    </row>
    <row r="90" spans="2:11" hidden="1" x14ac:dyDescent="0.25">
      <c r="B90" s="255" t="s">
        <v>75</v>
      </c>
      <c r="C90" s="107"/>
      <c r="D90" s="107"/>
      <c r="E90" s="107"/>
      <c r="F90" s="107"/>
      <c r="G90" s="107"/>
      <c r="H90" s="107"/>
      <c r="I90" s="107"/>
      <c r="J90" s="281"/>
    </row>
    <row r="91" spans="2:11" x14ac:dyDescent="0.25">
      <c r="B91" s="400" t="s">
        <v>76</v>
      </c>
      <c r="C91" s="401"/>
      <c r="D91" s="353" t="str">
        <f t="shared" ref="D91:I91" si="0">D$111</f>
        <v>FY19</v>
      </c>
      <c r="E91" s="353" t="str">
        <f t="shared" si="0"/>
        <v>FY20</v>
      </c>
      <c r="F91" s="353" t="str">
        <f t="shared" si="0"/>
        <v>FY21</v>
      </c>
      <c r="G91" s="353" t="str">
        <f t="shared" si="0"/>
        <v>FY22</v>
      </c>
      <c r="H91" s="353" t="str">
        <f t="shared" si="0"/>
        <v>FY23</v>
      </c>
      <c r="I91" s="353" t="str">
        <f t="shared" si="0"/>
        <v>FY24</v>
      </c>
      <c r="J91" s="354" t="s">
        <v>77</v>
      </c>
    </row>
    <row r="92" spans="2:11" x14ac:dyDescent="0.25">
      <c r="B92" s="406" t="s">
        <v>262</v>
      </c>
      <c r="C92" s="407"/>
      <c r="D92" s="132">
        <v>102000</v>
      </c>
      <c r="E92" s="132">
        <v>186500</v>
      </c>
      <c r="F92" s="132">
        <v>40687.5</v>
      </c>
      <c r="G92" s="132">
        <v>7879.6874999999982</v>
      </c>
      <c r="H92" s="132">
        <v>8076.6796874999973</v>
      </c>
      <c r="I92" s="132">
        <v>8278.5966796874964</v>
      </c>
      <c r="J92" s="283">
        <v>353422.4638671875</v>
      </c>
    </row>
    <row r="93" spans="2:11" ht="15" hidden="1" customHeight="1" x14ac:dyDescent="0.25">
      <c r="B93" s="404" t="s">
        <v>79</v>
      </c>
      <c r="C93" s="405"/>
      <c r="D93" s="133">
        <v>0</v>
      </c>
      <c r="E93" s="133">
        <v>0</v>
      </c>
      <c r="F93" s="133">
        <v>0</v>
      </c>
      <c r="G93" s="133">
        <v>0</v>
      </c>
      <c r="H93" s="133">
        <v>0</v>
      </c>
      <c r="I93" s="133">
        <v>0</v>
      </c>
      <c r="J93" s="283">
        <f t="shared" ref="J93:J96" si="1">SUM(D93:I93)</f>
        <v>0</v>
      </c>
    </row>
    <row r="94" spans="2:11" ht="15" hidden="1" customHeight="1" x14ac:dyDescent="0.25">
      <c r="B94" s="404" t="s">
        <v>80</v>
      </c>
      <c r="C94" s="405"/>
      <c r="D94" s="133">
        <v>0</v>
      </c>
      <c r="E94" s="133">
        <v>0</v>
      </c>
      <c r="F94" s="133">
        <v>0</v>
      </c>
      <c r="G94" s="133">
        <v>0</v>
      </c>
      <c r="H94" s="133">
        <v>0</v>
      </c>
      <c r="I94" s="133">
        <v>0</v>
      </c>
      <c r="J94" s="283">
        <f t="shared" si="1"/>
        <v>0</v>
      </c>
    </row>
    <row r="95" spans="2:11" ht="15" hidden="1" customHeight="1" x14ac:dyDescent="0.25">
      <c r="B95" s="404" t="s">
        <v>81</v>
      </c>
      <c r="C95" s="405"/>
      <c r="D95" s="133">
        <v>0</v>
      </c>
      <c r="E95" s="133">
        <v>0</v>
      </c>
      <c r="F95" s="133">
        <v>0</v>
      </c>
      <c r="G95" s="133">
        <v>0</v>
      </c>
      <c r="H95" s="133">
        <v>0</v>
      </c>
      <c r="I95" s="133">
        <v>0</v>
      </c>
      <c r="J95" s="283">
        <f t="shared" si="1"/>
        <v>0</v>
      </c>
    </row>
    <row r="96" spans="2:11" ht="15" hidden="1" customHeight="1" x14ac:dyDescent="0.25">
      <c r="B96" s="404" t="s">
        <v>82</v>
      </c>
      <c r="C96" s="405"/>
      <c r="D96" s="133">
        <v>0</v>
      </c>
      <c r="E96" s="133">
        <v>0</v>
      </c>
      <c r="F96" s="133">
        <v>0</v>
      </c>
      <c r="G96" s="133">
        <v>0</v>
      </c>
      <c r="H96" s="133">
        <v>0</v>
      </c>
      <c r="I96" s="133">
        <v>0</v>
      </c>
      <c r="J96" s="283">
        <f t="shared" si="1"/>
        <v>0</v>
      </c>
    </row>
    <row r="97" spans="2:11" x14ac:dyDescent="0.25">
      <c r="B97" s="400" t="s">
        <v>83</v>
      </c>
      <c r="C97" s="401"/>
      <c r="D97" s="134"/>
      <c r="E97" s="134"/>
      <c r="F97" s="135"/>
      <c r="G97" s="135"/>
      <c r="H97" s="135"/>
      <c r="I97" s="135"/>
      <c r="J97" s="312"/>
    </row>
    <row r="98" spans="2:11" x14ac:dyDescent="0.25">
      <c r="B98" s="406" t="s">
        <v>84</v>
      </c>
      <c r="C98" s="407"/>
      <c r="D98" s="144"/>
      <c r="E98" s="144"/>
      <c r="F98" s="144"/>
      <c r="G98" s="144"/>
      <c r="H98" s="144"/>
      <c r="I98" s="144"/>
      <c r="J98" s="283">
        <f t="shared" ref="J98:J101" si="2">SUM(D98:I98)</f>
        <v>0</v>
      </c>
    </row>
    <row r="99" spans="2:11" x14ac:dyDescent="0.25">
      <c r="B99" s="406" t="s">
        <v>85</v>
      </c>
      <c r="C99" s="407"/>
      <c r="D99" s="136"/>
      <c r="E99" s="144"/>
      <c r="F99" s="144"/>
      <c r="G99" s="144"/>
      <c r="H99" s="144"/>
      <c r="I99" s="144"/>
      <c r="J99" s="283">
        <f t="shared" si="2"/>
        <v>0</v>
      </c>
    </row>
    <row r="100" spans="2:11" x14ac:dyDescent="0.25">
      <c r="B100" s="379" t="s">
        <v>86</v>
      </c>
      <c r="C100" s="380"/>
      <c r="D100" s="132">
        <v>0</v>
      </c>
      <c r="E100" s="144"/>
      <c r="F100" s="144"/>
      <c r="G100" s="144"/>
      <c r="H100" s="144"/>
      <c r="I100" s="144"/>
      <c r="J100" s="283">
        <f t="shared" si="2"/>
        <v>0</v>
      </c>
    </row>
    <row r="101" spans="2:11" x14ac:dyDescent="0.25">
      <c r="B101" s="400" t="s">
        <v>87</v>
      </c>
      <c r="C101" s="401"/>
      <c r="D101" s="152">
        <f>SUM(D98:D100)</f>
        <v>0</v>
      </c>
      <c r="E101" s="152">
        <f>SUM(E98:E100)</f>
        <v>0</v>
      </c>
      <c r="F101" s="152">
        <f t="shared" ref="F101:I101" si="3">SUM(F98:F100)</f>
        <v>0</v>
      </c>
      <c r="G101" s="152">
        <f t="shared" si="3"/>
        <v>0</v>
      </c>
      <c r="H101" s="152">
        <f t="shared" si="3"/>
        <v>0</v>
      </c>
      <c r="I101" s="152">
        <f t="shared" si="3"/>
        <v>0</v>
      </c>
      <c r="J101" s="283">
        <f t="shared" si="2"/>
        <v>0</v>
      </c>
    </row>
    <row r="102" spans="2:11" ht="15.75" thickBot="1" x14ac:dyDescent="0.3">
      <c r="B102" s="386" t="s">
        <v>263</v>
      </c>
      <c r="C102" s="387"/>
      <c r="D102" s="137">
        <f t="shared" ref="D102:J102" si="4">SUM(D92:D96)+D101</f>
        <v>102000</v>
      </c>
      <c r="E102" s="137">
        <f t="shared" si="4"/>
        <v>186500</v>
      </c>
      <c r="F102" s="137">
        <f t="shared" si="4"/>
        <v>40687.5</v>
      </c>
      <c r="G102" s="137">
        <f t="shared" si="4"/>
        <v>7879.6874999999982</v>
      </c>
      <c r="H102" s="137">
        <f t="shared" si="4"/>
        <v>8076.6796874999973</v>
      </c>
      <c r="I102" s="137">
        <f t="shared" si="4"/>
        <v>8278.5966796874964</v>
      </c>
      <c r="J102" s="284">
        <f t="shared" si="4"/>
        <v>353422.4638671875</v>
      </c>
      <c r="K102" s="129"/>
    </row>
    <row r="103" spans="2:11" ht="15.75" thickTop="1" x14ac:dyDescent="0.25">
      <c r="B103" s="261"/>
      <c r="C103" s="115"/>
      <c r="D103" s="115"/>
      <c r="E103" s="115"/>
      <c r="F103" s="115"/>
      <c r="G103" s="115"/>
      <c r="H103" s="115"/>
      <c r="I103" s="115"/>
      <c r="J103" s="271"/>
    </row>
    <row r="104" spans="2:11" x14ac:dyDescent="0.25">
      <c r="B104" s="388" t="s">
        <v>89</v>
      </c>
      <c r="C104" s="389"/>
      <c r="D104" s="389"/>
      <c r="E104" s="389"/>
      <c r="F104" s="389"/>
      <c r="G104" s="389"/>
      <c r="H104" s="389"/>
      <c r="I104" s="389"/>
      <c r="J104" s="390"/>
    </row>
    <row r="105" spans="2:11" x14ac:dyDescent="0.25">
      <c r="B105" s="395" t="s">
        <v>90</v>
      </c>
      <c r="C105" s="396"/>
      <c r="D105" s="396"/>
      <c r="E105" s="396"/>
      <c r="F105" s="396"/>
      <c r="G105" s="396"/>
      <c r="H105" s="402">
        <f>155000</f>
        <v>155000</v>
      </c>
      <c r="I105" s="403"/>
      <c r="J105" s="278"/>
    </row>
    <row r="106" spans="2:11" x14ac:dyDescent="0.25">
      <c r="B106" s="395" t="s">
        <v>91</v>
      </c>
      <c r="C106" s="396"/>
      <c r="D106" s="396"/>
      <c r="E106" s="396"/>
      <c r="F106" s="396"/>
      <c r="G106" s="396"/>
      <c r="H106" s="123"/>
      <c r="I106" s="123"/>
      <c r="J106" s="278"/>
    </row>
    <row r="107" spans="2:11" hidden="1" x14ac:dyDescent="0.25">
      <c r="B107" s="232"/>
      <c r="C107" s="115"/>
      <c r="D107" s="115"/>
      <c r="E107" s="115"/>
      <c r="F107" s="115"/>
      <c r="G107" s="115"/>
      <c r="H107" s="115"/>
      <c r="I107" s="115"/>
      <c r="J107" s="271"/>
    </row>
    <row r="108" spans="2:11" hidden="1" x14ac:dyDescent="0.25">
      <c r="B108" s="388" t="s">
        <v>92</v>
      </c>
      <c r="C108" s="389"/>
      <c r="D108" s="389"/>
      <c r="E108" s="389"/>
      <c r="F108" s="389"/>
      <c r="G108" s="389"/>
      <c r="H108" s="389"/>
      <c r="I108" s="389"/>
      <c r="J108" s="390"/>
      <c r="K108" s="129"/>
    </row>
    <row r="109" spans="2:11" hidden="1" x14ac:dyDescent="0.25">
      <c r="B109" s="395" t="s">
        <v>93</v>
      </c>
      <c r="C109" s="396"/>
      <c r="D109" s="396"/>
      <c r="E109" s="396"/>
      <c r="F109" s="396"/>
      <c r="G109" s="396"/>
      <c r="H109" s="396"/>
      <c r="I109" s="396"/>
      <c r="J109" s="397"/>
    </row>
    <row r="110" spans="2:11" hidden="1" x14ac:dyDescent="0.25">
      <c r="B110" s="255" t="s">
        <v>94</v>
      </c>
      <c r="C110" s="107"/>
      <c r="D110" s="107"/>
      <c r="E110" s="107"/>
      <c r="F110" s="107"/>
      <c r="G110" s="107"/>
      <c r="H110" s="107"/>
      <c r="I110" s="107"/>
      <c r="J110" s="281"/>
    </row>
    <row r="111" spans="2:11" ht="15.75" thickBot="1" x14ac:dyDescent="0.3">
      <c r="B111" s="391" t="s">
        <v>95</v>
      </c>
      <c r="C111" s="392"/>
      <c r="D111" s="353" t="s">
        <v>96</v>
      </c>
      <c r="E111" s="113" t="s">
        <v>97</v>
      </c>
      <c r="F111" s="113" t="s">
        <v>98</v>
      </c>
      <c r="G111" s="113" t="s">
        <v>99</v>
      </c>
      <c r="H111" s="113" t="s">
        <v>100</v>
      </c>
      <c r="I111" s="113" t="s">
        <v>101</v>
      </c>
      <c r="J111" s="354" t="s">
        <v>77</v>
      </c>
    </row>
    <row r="112" spans="2:11" ht="15.75" thickBot="1" x14ac:dyDescent="0.3">
      <c r="B112" s="393" t="s">
        <v>102</v>
      </c>
      <c r="C112" s="394"/>
      <c r="D112" s="5"/>
      <c r="E112" s="7">
        <v>2.5000000000000001E-2</v>
      </c>
      <c r="F112" s="7">
        <v>2.5000000000000001E-2</v>
      </c>
      <c r="G112" s="7">
        <f ca="1">$G112</f>
        <v>2.5000000000000001E-2</v>
      </c>
      <c r="H112" s="7">
        <f ca="1">$G112</f>
        <v>2.5000000000000001E-2</v>
      </c>
      <c r="I112" s="7">
        <f ca="1">$G112</f>
        <v>2.5000000000000001E-2</v>
      </c>
      <c r="J112" s="285"/>
    </row>
    <row r="113" spans="2:11" hidden="1" x14ac:dyDescent="0.25">
      <c r="B113" s="393" t="s">
        <v>103</v>
      </c>
      <c r="C113" s="394"/>
      <c r="D113" s="136"/>
      <c r="E113" s="136"/>
      <c r="F113" s="138">
        <f ca="1">E113*(1+$H$112)</f>
        <v>0</v>
      </c>
      <c r="G113" s="138">
        <f ca="1">F113*(1+$H$112)</f>
        <v>0</v>
      </c>
      <c r="H113" s="138">
        <f ca="1">G113*(1+$I$112)</f>
        <v>0</v>
      </c>
      <c r="I113" s="138">
        <f ca="1">H113*(1+$J$112)</f>
        <v>0</v>
      </c>
      <c r="J113" s="286">
        <f t="shared" ref="J113:J126" ca="1" si="5">SUM(D113:I113)</f>
        <v>0</v>
      </c>
    </row>
    <row r="114" spans="2:11" hidden="1" x14ac:dyDescent="0.25">
      <c r="B114" s="398" t="s">
        <v>104</v>
      </c>
      <c r="C114" s="399"/>
      <c r="D114" s="136"/>
      <c r="E114" s="136"/>
      <c r="F114" s="139">
        <f ca="1">E114*(1+$H$112)</f>
        <v>0</v>
      </c>
      <c r="G114" s="139">
        <f ca="1">F114*(1+$H$112)</f>
        <v>0</v>
      </c>
      <c r="H114" s="139">
        <f ca="1">G114*(1+$I$112)</f>
        <v>0</v>
      </c>
      <c r="I114" s="139">
        <f ca="1">H114*(1+$J$112)</f>
        <v>0</v>
      </c>
      <c r="J114" s="286">
        <f t="shared" ca="1" si="5"/>
        <v>0</v>
      </c>
    </row>
    <row r="115" spans="2:11" x14ac:dyDescent="0.25">
      <c r="B115" s="393" t="s">
        <v>105</v>
      </c>
      <c r="C115" s="394"/>
      <c r="D115" s="132"/>
      <c r="E115" s="132"/>
      <c r="F115" s="132"/>
      <c r="G115" s="132"/>
      <c r="H115" s="132"/>
      <c r="I115" s="132"/>
      <c r="J115" s="287"/>
    </row>
    <row r="116" spans="2:11" x14ac:dyDescent="0.25">
      <c r="B116" s="393" t="s">
        <v>106</v>
      </c>
      <c r="C116" s="394"/>
      <c r="D116" s="132"/>
      <c r="E116" s="132"/>
      <c r="F116" s="132">
        <f>E116</f>
        <v>0</v>
      </c>
      <c r="G116" s="132">
        <f>F116</f>
        <v>0</v>
      </c>
      <c r="H116" s="132">
        <f t="shared" ref="H116:I116" si="6">G116</f>
        <v>0</v>
      </c>
      <c r="I116" s="132">
        <f t="shared" si="6"/>
        <v>0</v>
      </c>
      <c r="J116" s="286"/>
    </row>
    <row r="117" spans="2:11" x14ac:dyDescent="0.25">
      <c r="B117" s="393" t="s">
        <v>107</v>
      </c>
      <c r="C117" s="394"/>
      <c r="D117" s="132"/>
      <c r="E117" s="132"/>
      <c r="F117" s="132">
        <f t="shared" ref="F117:I117" si="7">ROUND(E117*(1+F112),0)</f>
        <v>0</v>
      </c>
      <c r="G117" s="132">
        <f t="shared" ca="1" si="7"/>
        <v>0</v>
      </c>
      <c r="H117" s="132">
        <f t="shared" ca="1" si="7"/>
        <v>0</v>
      </c>
      <c r="I117" s="132">
        <f t="shared" ca="1" si="7"/>
        <v>0</v>
      </c>
      <c r="J117" s="286"/>
    </row>
    <row r="118" spans="2:11" x14ac:dyDescent="0.25">
      <c r="B118" s="393" t="s">
        <v>108</v>
      </c>
      <c r="C118" s="394"/>
      <c r="D118" s="132">
        <f>D116*D117</f>
        <v>0</v>
      </c>
      <c r="E118" s="132">
        <f>E116*E117</f>
        <v>0</v>
      </c>
      <c r="F118" s="132">
        <f t="shared" ref="F118:I118" si="8">F116*F117</f>
        <v>0</v>
      </c>
      <c r="G118" s="132">
        <f t="shared" ca="1" si="8"/>
        <v>0</v>
      </c>
      <c r="H118" s="132">
        <f t="shared" ca="1" si="8"/>
        <v>0</v>
      </c>
      <c r="I118" s="132">
        <f t="shared" ca="1" si="8"/>
        <v>0</v>
      </c>
      <c r="J118" s="286">
        <f t="shared" ca="1" si="5"/>
        <v>0</v>
      </c>
    </row>
    <row r="119" spans="2:11" x14ac:dyDescent="0.25">
      <c r="B119" s="393" t="s">
        <v>109</v>
      </c>
      <c r="C119" s="394"/>
      <c r="D119" s="132"/>
      <c r="E119" s="132"/>
      <c r="F119" s="132">
        <f t="shared" ref="F119:G122" ca="1" si="9">E119*(1+$H$112)</f>
        <v>0</v>
      </c>
      <c r="G119" s="132">
        <f t="shared" ca="1" si="9"/>
        <v>0</v>
      </c>
      <c r="H119" s="132">
        <f t="shared" ref="H119:H122" ca="1" si="10">G119*(1+$I$112)</f>
        <v>0</v>
      </c>
      <c r="I119" s="132">
        <f t="shared" ref="I119:I122" ca="1" si="11">H119*(1+$J$112)</f>
        <v>0</v>
      </c>
      <c r="J119" s="286"/>
    </row>
    <row r="120" spans="2:11" x14ac:dyDescent="0.25">
      <c r="B120" s="393" t="s">
        <v>110</v>
      </c>
      <c r="C120" s="394"/>
      <c r="D120" s="132"/>
      <c r="E120" s="132"/>
      <c r="F120" s="132">
        <f t="shared" ca="1" si="9"/>
        <v>0</v>
      </c>
      <c r="G120" s="132">
        <f t="shared" ca="1" si="9"/>
        <v>0</v>
      </c>
      <c r="H120" s="132">
        <f t="shared" ca="1" si="10"/>
        <v>0</v>
      </c>
      <c r="I120" s="132">
        <f t="shared" ca="1" si="11"/>
        <v>0</v>
      </c>
      <c r="J120" s="286"/>
    </row>
    <row r="121" spans="2:11" x14ac:dyDescent="0.25">
      <c r="B121" s="379" t="s">
        <v>111</v>
      </c>
      <c r="C121" s="380"/>
      <c r="D121" s="132"/>
      <c r="E121" s="132"/>
      <c r="F121" s="132">
        <f t="shared" ca="1" si="9"/>
        <v>0</v>
      </c>
      <c r="G121" s="132">
        <f t="shared" ca="1" si="9"/>
        <v>0</v>
      </c>
      <c r="H121" s="132">
        <f t="shared" ca="1" si="10"/>
        <v>0</v>
      </c>
      <c r="I121" s="132">
        <f t="shared" ca="1" si="11"/>
        <v>0</v>
      </c>
      <c r="J121" s="286"/>
    </row>
    <row r="122" spans="2:11" x14ac:dyDescent="0.25">
      <c r="B122" s="379" t="s">
        <v>111</v>
      </c>
      <c r="C122" s="380"/>
      <c r="D122" s="132"/>
      <c r="E122" s="132"/>
      <c r="F122" s="132">
        <f t="shared" ca="1" si="9"/>
        <v>0</v>
      </c>
      <c r="G122" s="132">
        <f t="shared" ca="1" si="9"/>
        <v>0</v>
      </c>
      <c r="H122" s="132">
        <f t="shared" ca="1" si="10"/>
        <v>0</v>
      </c>
      <c r="I122" s="132">
        <f t="shared" ca="1" si="11"/>
        <v>0</v>
      </c>
      <c r="J122" s="286"/>
    </row>
    <row r="123" spans="2:11" x14ac:dyDescent="0.25">
      <c r="B123" s="393" t="s">
        <v>112</v>
      </c>
      <c r="C123" s="394"/>
      <c r="D123" s="132">
        <f>SUM(D118:D122)</f>
        <v>0</v>
      </c>
      <c r="E123" s="132">
        <f>SUM(E118:E122)</f>
        <v>0</v>
      </c>
      <c r="F123" s="132">
        <f t="shared" ref="F123:H123" ca="1" si="12">SUM(F118:F122)</f>
        <v>0</v>
      </c>
      <c r="G123" s="132">
        <f t="shared" ca="1" si="12"/>
        <v>0</v>
      </c>
      <c r="H123" s="132">
        <f t="shared" ca="1" si="12"/>
        <v>0</v>
      </c>
      <c r="I123" s="132">
        <f ca="1">SUM(I118:I122)</f>
        <v>0</v>
      </c>
      <c r="J123" s="286">
        <f t="shared" ca="1" si="5"/>
        <v>0</v>
      </c>
    </row>
    <row r="124" spans="2:11" x14ac:dyDescent="0.25">
      <c r="B124" s="379" t="s">
        <v>177</v>
      </c>
      <c r="C124" s="380"/>
      <c r="D124" s="136">
        <v>5000</v>
      </c>
      <c r="E124" s="136">
        <v>7500</v>
      </c>
      <c r="F124" s="139">
        <v>7687.4999999999991</v>
      </c>
      <c r="G124" s="139">
        <v>7879.6874999999982</v>
      </c>
      <c r="H124" s="139">
        <v>8076.6796874999973</v>
      </c>
      <c r="I124" s="139">
        <v>8278.5966796874964</v>
      </c>
      <c r="J124" s="286">
        <v>44422.4638671875</v>
      </c>
    </row>
    <row r="125" spans="2:11" hidden="1" x14ac:dyDescent="0.25">
      <c r="B125" s="379" t="s">
        <v>113</v>
      </c>
      <c r="C125" s="380"/>
      <c r="D125" s="136"/>
      <c r="E125" s="136"/>
      <c r="F125" s="139">
        <f t="shared" ref="F125:G126" ca="1" si="13">E125*(1+$H$112)</f>
        <v>0</v>
      </c>
      <c r="G125" s="139">
        <f t="shared" ca="1" si="13"/>
        <v>0</v>
      </c>
      <c r="H125" s="139">
        <f t="shared" ref="H125:H126" ca="1" si="14">G125*(1+$I$112)</f>
        <v>0</v>
      </c>
      <c r="I125" s="139">
        <f t="shared" ref="I125:I126" ca="1" si="15">H125*(1+$J$112)</f>
        <v>0</v>
      </c>
      <c r="J125" s="286">
        <f t="shared" ca="1" si="5"/>
        <v>0</v>
      </c>
    </row>
    <row r="126" spans="2:11" hidden="1" x14ac:dyDescent="0.25">
      <c r="B126" s="379" t="s">
        <v>113</v>
      </c>
      <c r="C126" s="380"/>
      <c r="D126" s="136"/>
      <c r="E126" s="136"/>
      <c r="F126" s="139">
        <f t="shared" ca="1" si="13"/>
        <v>0</v>
      </c>
      <c r="G126" s="139">
        <f t="shared" ca="1" si="13"/>
        <v>0</v>
      </c>
      <c r="H126" s="139">
        <f t="shared" ca="1" si="14"/>
        <v>0</v>
      </c>
      <c r="I126" s="139">
        <f t="shared" ca="1" si="15"/>
        <v>0</v>
      </c>
      <c r="J126" s="286">
        <f t="shared" ca="1" si="5"/>
        <v>0</v>
      </c>
    </row>
    <row r="127" spans="2:11" ht="15.75" thickBot="1" x14ac:dyDescent="0.3">
      <c r="B127" s="386" t="s">
        <v>114</v>
      </c>
      <c r="C127" s="387"/>
      <c r="D127" s="142">
        <f t="shared" ref="D127:J127" si="16">D113+D114+D123+D124+D126+D125</f>
        <v>5000</v>
      </c>
      <c r="E127" s="142">
        <f t="shared" si="16"/>
        <v>7500</v>
      </c>
      <c r="F127" s="142">
        <f t="shared" ca="1" si="16"/>
        <v>0</v>
      </c>
      <c r="G127" s="142">
        <f t="shared" ca="1" si="16"/>
        <v>0</v>
      </c>
      <c r="H127" s="142">
        <f t="shared" ca="1" si="16"/>
        <v>0</v>
      </c>
      <c r="I127" s="142">
        <f t="shared" ca="1" si="16"/>
        <v>0</v>
      </c>
      <c r="J127" s="288">
        <f t="shared" ca="1" si="16"/>
        <v>0</v>
      </c>
      <c r="K127" s="129"/>
    </row>
    <row r="128" spans="2:11" ht="15.75" hidden="1" thickTop="1" x14ac:dyDescent="0.25">
      <c r="B128" s="261"/>
      <c r="C128" s="115"/>
      <c r="D128" s="115"/>
      <c r="E128" s="115"/>
      <c r="F128" s="115"/>
      <c r="G128" s="115"/>
      <c r="H128" s="115"/>
      <c r="I128" s="115"/>
      <c r="J128" s="271"/>
    </row>
    <row r="129" spans="2:11" hidden="1" x14ac:dyDescent="0.25">
      <c r="B129" s="261"/>
      <c r="C129" s="115"/>
      <c r="D129" s="115"/>
      <c r="E129" s="115"/>
      <c r="F129" s="115"/>
      <c r="G129" s="115"/>
      <c r="H129" s="115"/>
      <c r="I129" s="115"/>
      <c r="J129" s="271"/>
    </row>
    <row r="130" spans="2:11" hidden="1" x14ac:dyDescent="0.25">
      <c r="B130" s="388" t="s">
        <v>115</v>
      </c>
      <c r="C130" s="389"/>
      <c r="D130" s="389"/>
      <c r="E130" s="389"/>
      <c r="F130" s="389"/>
      <c r="G130" s="389"/>
      <c r="H130" s="389"/>
      <c r="I130" s="389"/>
      <c r="J130" s="390"/>
      <c r="K130" s="129"/>
    </row>
    <row r="131" spans="2:11" ht="15.75" thickTop="1" x14ac:dyDescent="0.25">
      <c r="B131" s="255" t="s">
        <v>94</v>
      </c>
      <c r="C131" s="107"/>
      <c r="D131" s="107"/>
      <c r="E131" s="107"/>
      <c r="F131" s="107"/>
      <c r="G131" s="107"/>
      <c r="H131" s="107"/>
      <c r="I131" s="107"/>
      <c r="J131" s="281"/>
    </row>
    <row r="132" spans="2:11" x14ac:dyDescent="0.25">
      <c r="B132" s="391" t="s">
        <v>116</v>
      </c>
      <c r="C132" s="392"/>
      <c r="D132" s="187" t="s">
        <v>96</v>
      </c>
      <c r="E132" s="113" t="s">
        <v>97</v>
      </c>
      <c r="F132" s="113" t="s">
        <v>98</v>
      </c>
      <c r="G132" s="113" t="s">
        <v>99</v>
      </c>
      <c r="H132" s="113" t="s">
        <v>100</v>
      </c>
      <c r="I132" s="113" t="s">
        <v>101</v>
      </c>
      <c r="J132" s="289" t="s">
        <v>77</v>
      </c>
    </row>
    <row r="133" spans="2:11" x14ac:dyDescent="0.25">
      <c r="B133" s="377" t="s">
        <v>117</v>
      </c>
      <c r="C133" s="378"/>
      <c r="D133" s="132"/>
      <c r="E133" s="132"/>
      <c r="F133" s="132"/>
      <c r="G133" s="132"/>
      <c r="H133" s="132"/>
      <c r="I133" s="132"/>
      <c r="J133" s="313">
        <f t="shared" ref="J133:J138" si="17">SUM(D133:I133)</f>
        <v>0</v>
      </c>
    </row>
    <row r="134" spans="2:11" x14ac:dyDescent="0.25">
      <c r="B134" s="377" t="s">
        <v>118</v>
      </c>
      <c r="C134" s="378"/>
      <c r="D134" s="132">
        <v>6000</v>
      </c>
      <c r="E134" s="132">
        <v>20000</v>
      </c>
      <c r="F134" s="132"/>
      <c r="G134" s="132"/>
      <c r="H134" s="132"/>
      <c r="I134" s="132"/>
      <c r="J134" s="313">
        <v>26000</v>
      </c>
    </row>
    <row r="135" spans="2:11" x14ac:dyDescent="0.25">
      <c r="B135" s="377" t="s">
        <v>119</v>
      </c>
      <c r="C135" s="378"/>
      <c r="D135" s="132">
        <v>61000</v>
      </c>
      <c r="E135" s="132">
        <v>9000</v>
      </c>
      <c r="F135" s="132"/>
      <c r="G135" s="132"/>
      <c r="H135" s="132"/>
      <c r="I135" s="132"/>
      <c r="J135" s="313">
        <v>70000</v>
      </c>
    </row>
    <row r="136" spans="2:11" x14ac:dyDescent="0.25">
      <c r="B136" s="377" t="s">
        <v>120</v>
      </c>
      <c r="C136" s="378"/>
      <c r="D136" s="132">
        <v>30000</v>
      </c>
      <c r="E136" s="132">
        <v>150000</v>
      </c>
      <c r="F136" s="132">
        <v>33000</v>
      </c>
      <c r="G136" s="132"/>
      <c r="H136" s="132"/>
      <c r="I136" s="132"/>
      <c r="J136" s="313">
        <v>213000</v>
      </c>
    </row>
    <row r="137" spans="2:11" x14ac:dyDescent="0.25">
      <c r="B137" s="377" t="s">
        <v>121</v>
      </c>
      <c r="C137" s="378"/>
      <c r="D137" s="132">
        <v>0</v>
      </c>
      <c r="E137" s="132"/>
      <c r="F137" s="132"/>
      <c r="G137" s="132"/>
      <c r="H137" s="132"/>
      <c r="I137" s="132"/>
      <c r="J137" s="313">
        <f t="shared" si="17"/>
        <v>0</v>
      </c>
    </row>
    <row r="138" spans="2:11" x14ac:dyDescent="0.25">
      <c r="B138" s="379" t="s">
        <v>122</v>
      </c>
      <c r="C138" s="380"/>
      <c r="D138" s="132">
        <v>0</v>
      </c>
      <c r="E138" s="132"/>
      <c r="F138" s="132"/>
      <c r="G138" s="132"/>
      <c r="H138" s="132"/>
      <c r="I138" s="132"/>
      <c r="J138" s="313">
        <f t="shared" si="17"/>
        <v>0</v>
      </c>
    </row>
    <row r="139" spans="2:11" ht="15.75" thickBot="1" x14ac:dyDescent="0.3">
      <c r="B139" s="381" t="s">
        <v>123</v>
      </c>
      <c r="C139" s="382"/>
      <c r="D139" s="212">
        <f>SUM(D133:D138)</f>
        <v>97000</v>
      </c>
      <c r="E139" s="145">
        <f t="shared" ref="E139:J139" si="18">SUM(E133:E138)</f>
        <v>179000</v>
      </c>
      <c r="F139" s="145">
        <f t="shared" si="18"/>
        <v>33000</v>
      </c>
      <c r="G139" s="145">
        <f t="shared" si="18"/>
        <v>0</v>
      </c>
      <c r="H139" s="145">
        <f t="shared" si="18"/>
        <v>0</v>
      </c>
      <c r="I139" s="145">
        <f t="shared" si="18"/>
        <v>0</v>
      </c>
      <c r="J139" s="290">
        <f t="shared" si="18"/>
        <v>309000</v>
      </c>
      <c r="K139" s="129"/>
    </row>
    <row r="140" spans="2:11" ht="15.75" hidden="1" thickTop="1" x14ac:dyDescent="0.25">
      <c r="B140" s="261"/>
      <c r="C140" s="115"/>
      <c r="D140" s="115"/>
      <c r="E140" s="115"/>
      <c r="F140" s="115"/>
      <c r="G140" s="115"/>
      <c r="H140" s="115"/>
      <c r="I140" s="115"/>
      <c r="J140" s="271"/>
    </row>
    <row r="141" spans="2:11" ht="15.75" hidden="1" thickTop="1" x14ac:dyDescent="0.25">
      <c r="B141" s="367"/>
      <c r="C141" s="365"/>
      <c r="D141" s="365"/>
      <c r="E141" s="365"/>
      <c r="F141" s="365"/>
      <c r="G141" s="365"/>
      <c r="H141" s="365"/>
      <c r="I141" s="365"/>
      <c r="J141" s="368"/>
    </row>
    <row r="142" spans="2:11" ht="15.75" hidden="1" thickTop="1" x14ac:dyDescent="0.25">
      <c r="B142" s="267" t="s">
        <v>124</v>
      </c>
      <c r="C142" s="115"/>
      <c r="D142" s="115"/>
      <c r="E142" s="115"/>
      <c r="F142" s="115"/>
      <c r="G142" s="115"/>
      <c r="H142" s="115"/>
      <c r="I142" s="115"/>
      <c r="J142" s="271"/>
    </row>
    <row r="143" spans="2:11" ht="15.75" hidden="1" thickTop="1" x14ac:dyDescent="0.25">
      <c r="B143" s="232"/>
      <c r="C143" s="115"/>
      <c r="D143" s="115"/>
      <c r="E143" s="115"/>
      <c r="F143" s="115"/>
      <c r="G143" s="115"/>
      <c r="H143" s="115"/>
      <c r="I143" s="115"/>
      <c r="J143" s="271"/>
    </row>
    <row r="144" spans="2:11" ht="16.5" thickTop="1" thickBot="1" x14ac:dyDescent="0.3">
      <c r="B144" s="291" t="s">
        <v>125</v>
      </c>
      <c r="C144" s="292"/>
      <c r="D144" s="292"/>
      <c r="E144" s="292"/>
      <c r="F144" s="292"/>
      <c r="G144" s="292"/>
      <c r="H144" s="292"/>
      <c r="I144" s="292"/>
      <c r="J144" s="293"/>
      <c r="K144" s="129"/>
    </row>
    <row r="145" spans="2:10" ht="150.75" customHeight="1" x14ac:dyDescent="0.25">
      <c r="B145" s="383" t="s">
        <v>265</v>
      </c>
      <c r="C145" s="384"/>
      <c r="D145" s="384"/>
      <c r="E145" s="384"/>
      <c r="F145" s="384"/>
      <c r="G145" s="384"/>
      <c r="H145" s="384"/>
      <c r="I145" s="384"/>
      <c r="J145" s="385"/>
    </row>
    <row r="146" spans="2:10" x14ac:dyDescent="0.25">
      <c r="B146" s="89"/>
      <c r="C146" s="89"/>
      <c r="D146" s="89"/>
      <c r="E146" s="89"/>
      <c r="F146" s="89"/>
      <c r="G146" s="89"/>
      <c r="H146" s="89"/>
      <c r="I146" s="89"/>
      <c r="J146" s="89"/>
    </row>
    <row r="147" spans="2:10" x14ac:dyDescent="0.25">
      <c r="B147" s="117"/>
      <c r="C147" s="89"/>
      <c r="D147" s="89"/>
      <c r="E147" s="89"/>
      <c r="F147" s="89"/>
      <c r="G147" s="89"/>
      <c r="H147" s="89"/>
      <c r="I147" s="89"/>
      <c r="J147" s="89"/>
    </row>
    <row r="148" spans="2:10" hidden="1" x14ac:dyDescent="0.25">
      <c r="B148" s="117"/>
      <c r="C148" s="89"/>
      <c r="D148" s="117"/>
      <c r="E148" s="89"/>
      <c r="F148" s="117"/>
      <c r="G148" s="89"/>
      <c r="H148" s="89"/>
      <c r="I148" s="89"/>
      <c r="J148" s="89"/>
    </row>
    <row r="149" spans="2:10" x14ac:dyDescent="0.25">
      <c r="B149" s="89"/>
      <c r="C149" s="89"/>
      <c r="D149" s="89"/>
      <c r="E149" s="89"/>
      <c r="F149" s="89"/>
      <c r="G149" s="89"/>
      <c r="H149" s="89"/>
      <c r="I149" s="89"/>
      <c r="J149" s="89"/>
    </row>
    <row r="150" spans="2:10" x14ac:dyDescent="0.25">
      <c r="B150" s="89"/>
      <c r="C150" s="89"/>
      <c r="D150" s="89"/>
      <c r="E150" s="89"/>
      <c r="F150" s="89"/>
      <c r="G150" s="89"/>
      <c r="H150" s="89"/>
      <c r="I150" s="89"/>
      <c r="J150" s="89"/>
    </row>
    <row r="151" spans="2:10" x14ac:dyDescent="0.25">
      <c r="B151" s="89"/>
      <c r="C151" s="89"/>
      <c r="D151" s="89"/>
      <c r="E151" s="89"/>
      <c r="F151" s="89"/>
      <c r="G151" s="89"/>
      <c r="H151" s="89"/>
      <c r="I151" s="89"/>
      <c r="J151" s="89"/>
    </row>
    <row r="152" spans="2:10" x14ac:dyDescent="0.25">
      <c r="B152" s="89"/>
      <c r="C152" s="89"/>
      <c r="D152" s="89"/>
      <c r="E152" s="89"/>
      <c r="F152" s="89"/>
      <c r="G152" s="89"/>
      <c r="H152" s="89"/>
      <c r="I152" s="89"/>
      <c r="J152" s="89"/>
    </row>
    <row r="153" spans="2:10" x14ac:dyDescent="0.25">
      <c r="B153" s="89"/>
      <c r="C153" s="89"/>
      <c r="D153" s="89"/>
      <c r="E153" s="89"/>
      <c r="F153" s="89"/>
      <c r="G153" s="89"/>
      <c r="H153" s="89"/>
      <c r="I153" s="89"/>
      <c r="J153" s="89"/>
    </row>
    <row r="154" spans="2:10" x14ac:dyDescent="0.25">
      <c r="B154" s="118"/>
      <c r="C154" s="118"/>
      <c r="D154" s="118"/>
      <c r="E154" s="118"/>
      <c r="F154" s="118"/>
      <c r="G154" s="118"/>
      <c r="H154" s="118"/>
      <c r="I154" s="118"/>
      <c r="J154" s="118"/>
    </row>
    <row r="155" spans="2:10" x14ac:dyDescent="0.25">
      <c r="B155" s="118"/>
      <c r="C155" s="118"/>
      <c r="D155" s="118"/>
      <c r="E155" s="118"/>
      <c r="F155" s="118"/>
      <c r="G155" s="118"/>
      <c r="H155" s="118"/>
      <c r="I155" s="118"/>
      <c r="J155" s="118"/>
    </row>
    <row r="156" spans="2:10" x14ac:dyDescent="0.25">
      <c r="B156" s="118"/>
      <c r="C156" s="118"/>
      <c r="D156" s="118"/>
      <c r="E156" s="118"/>
      <c r="F156" s="118"/>
      <c r="G156" s="118"/>
      <c r="H156" s="118"/>
      <c r="I156" s="118"/>
      <c r="J156" s="118"/>
    </row>
    <row r="157" spans="2:10" x14ac:dyDescent="0.25">
      <c r="B157" s="118"/>
      <c r="C157" s="118"/>
      <c r="D157" s="118"/>
      <c r="E157" s="118"/>
      <c r="F157" s="118"/>
      <c r="G157" s="118"/>
      <c r="H157" s="118"/>
      <c r="I157" s="118"/>
      <c r="J157" s="118"/>
    </row>
    <row r="158" spans="2:10" x14ac:dyDescent="0.25">
      <c r="B158" s="118"/>
      <c r="C158" s="118"/>
      <c r="D158" s="118"/>
      <c r="E158" s="118"/>
      <c r="F158" s="118"/>
      <c r="G158" s="118"/>
      <c r="H158" s="118"/>
      <c r="I158" s="118"/>
      <c r="J158" s="118"/>
    </row>
    <row r="159" spans="2:10" x14ac:dyDescent="0.25">
      <c r="B159" s="118"/>
      <c r="C159" s="118"/>
      <c r="D159" s="118"/>
      <c r="E159" s="118"/>
      <c r="F159" s="118"/>
      <c r="G159" s="118"/>
      <c r="H159" s="118"/>
      <c r="I159" s="118"/>
      <c r="J159" s="118"/>
    </row>
    <row r="160" spans="2:10" x14ac:dyDescent="0.25">
      <c r="B160" s="118"/>
      <c r="C160" s="118"/>
      <c r="D160" s="118"/>
      <c r="E160" s="118"/>
      <c r="F160" s="118"/>
      <c r="G160" s="118"/>
      <c r="H160" s="118"/>
      <c r="I160" s="118"/>
      <c r="J160" s="118"/>
    </row>
    <row r="161" spans="2:10" x14ac:dyDescent="0.25">
      <c r="B161" s="118"/>
      <c r="C161" s="118"/>
      <c r="D161" s="118"/>
      <c r="E161" s="118"/>
      <c r="F161" s="118"/>
      <c r="G161" s="118"/>
      <c r="H161" s="118"/>
      <c r="I161" s="118"/>
      <c r="J161" s="118"/>
    </row>
    <row r="162" spans="2:10" x14ac:dyDescent="0.25">
      <c r="B162" s="118"/>
      <c r="C162" s="118"/>
      <c r="D162" s="118"/>
      <c r="E162" s="118"/>
      <c r="F162" s="118"/>
      <c r="G162" s="118"/>
      <c r="H162" s="118"/>
      <c r="I162" s="118"/>
      <c r="J162" s="118"/>
    </row>
    <row r="163" spans="2:10" x14ac:dyDescent="0.25">
      <c r="B163" s="118"/>
      <c r="C163" s="118"/>
      <c r="D163" s="118"/>
      <c r="E163" s="118"/>
      <c r="F163" s="118"/>
      <c r="G163" s="118"/>
      <c r="H163" s="118"/>
      <c r="I163" s="118"/>
      <c r="J163" s="118"/>
    </row>
    <row r="164" spans="2:10" x14ac:dyDescent="0.25">
      <c r="B164" s="118"/>
      <c r="C164" s="118"/>
      <c r="D164" s="118"/>
      <c r="E164" s="118"/>
      <c r="F164" s="118"/>
      <c r="G164" s="118"/>
      <c r="H164" s="118"/>
      <c r="I164" s="118"/>
      <c r="J164" s="118"/>
    </row>
    <row r="165" spans="2:10" x14ac:dyDescent="0.25">
      <c r="B165" s="118"/>
      <c r="C165" s="118"/>
      <c r="D165" s="118"/>
      <c r="E165" s="118"/>
      <c r="F165" s="118"/>
      <c r="G165" s="118"/>
      <c r="H165" s="118"/>
      <c r="I165" s="118"/>
      <c r="J165" s="118"/>
    </row>
    <row r="166" spans="2:10" x14ac:dyDescent="0.25">
      <c r="B166" s="118"/>
      <c r="C166" s="118"/>
      <c r="D166" s="118"/>
      <c r="E166" s="118"/>
      <c r="F166" s="118"/>
      <c r="G166" s="118"/>
      <c r="H166" s="118"/>
      <c r="I166" s="118"/>
      <c r="J166" s="118"/>
    </row>
  </sheetData>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E15" name="Range21"/>
    <protectedRange sqref="F14:H15" name="Range21_1"/>
    <protectedRange sqref="C3:C6" name="Range23_1"/>
  </protectedRanges>
  <mergeCells count="120">
    <mergeCell ref="B1:C1"/>
    <mergeCell ref="D1:H1"/>
    <mergeCell ref="B2:C2"/>
    <mergeCell ref="D2:H2"/>
    <mergeCell ref="I2:J4"/>
    <mergeCell ref="D3:H3"/>
    <mergeCell ref="D4:H4"/>
    <mergeCell ref="B13:C13"/>
    <mergeCell ref="D13:E13"/>
    <mergeCell ref="F13:H13"/>
    <mergeCell ref="I13:J13"/>
    <mergeCell ref="B14:C15"/>
    <mergeCell ref="D14:E15"/>
    <mergeCell ref="F14:H15"/>
    <mergeCell ref="B8:J8"/>
    <mergeCell ref="B10:C10"/>
    <mergeCell ref="D10:E10"/>
    <mergeCell ref="F10:H10"/>
    <mergeCell ref="I10:J10"/>
    <mergeCell ref="B11:C12"/>
    <mergeCell ref="D11:E12"/>
    <mergeCell ref="F11:H11"/>
    <mergeCell ref="F12:H12"/>
    <mergeCell ref="B22:C22"/>
    <mergeCell ref="D22:F22"/>
    <mergeCell ref="G22:J22"/>
    <mergeCell ref="B29:D29"/>
    <mergeCell ref="B36:G36"/>
    <mergeCell ref="B37:J37"/>
    <mergeCell ref="B16:C16"/>
    <mergeCell ref="D16:J16"/>
    <mergeCell ref="B17:J17"/>
    <mergeCell ref="B21:C21"/>
    <mergeCell ref="D21:F21"/>
    <mergeCell ref="G21:J21"/>
    <mergeCell ref="B47:J47"/>
    <mergeCell ref="B48:C48"/>
    <mergeCell ref="D48:J48"/>
    <mergeCell ref="B49:C49"/>
    <mergeCell ref="D49:J49"/>
    <mergeCell ref="B50:C50"/>
    <mergeCell ref="D50:J50"/>
    <mergeCell ref="B38:J38"/>
    <mergeCell ref="B40:J40"/>
    <mergeCell ref="B42:J42"/>
    <mergeCell ref="B43:J43"/>
    <mergeCell ref="B44:J44"/>
    <mergeCell ref="B45:J45"/>
    <mergeCell ref="C67:E67"/>
    <mergeCell ref="F67:J67"/>
    <mergeCell ref="C68:E68"/>
    <mergeCell ref="F68:J68"/>
    <mergeCell ref="C69:E69"/>
    <mergeCell ref="F69:J69"/>
    <mergeCell ref="B57:J57"/>
    <mergeCell ref="B58:J58"/>
    <mergeCell ref="B62:J62"/>
    <mergeCell ref="B63:J63"/>
    <mergeCell ref="B65:J65"/>
    <mergeCell ref="C66:E66"/>
    <mergeCell ref="F66:J66"/>
    <mergeCell ref="B74:J74"/>
    <mergeCell ref="B75:J75"/>
    <mergeCell ref="B78:J78"/>
    <mergeCell ref="B79:J79"/>
    <mergeCell ref="B83:J83"/>
    <mergeCell ref="B84:J84"/>
    <mergeCell ref="C70:E70"/>
    <mergeCell ref="F70:J70"/>
    <mergeCell ref="C71:E71"/>
    <mergeCell ref="F71:J71"/>
    <mergeCell ref="C72:E72"/>
    <mergeCell ref="F72:J72"/>
    <mergeCell ref="B95:C95"/>
    <mergeCell ref="B96:C96"/>
    <mergeCell ref="B97:C97"/>
    <mergeCell ref="B98:C98"/>
    <mergeCell ref="B99:C99"/>
    <mergeCell ref="B100:C100"/>
    <mergeCell ref="B88:J88"/>
    <mergeCell ref="B89:J89"/>
    <mergeCell ref="B91:C91"/>
    <mergeCell ref="B92:C92"/>
    <mergeCell ref="B93:C93"/>
    <mergeCell ref="B94:C94"/>
    <mergeCell ref="B108:J108"/>
    <mergeCell ref="B109:J109"/>
    <mergeCell ref="B111:C111"/>
    <mergeCell ref="B112:C112"/>
    <mergeCell ref="B113:C113"/>
    <mergeCell ref="B114:C114"/>
    <mergeCell ref="B101:C101"/>
    <mergeCell ref="B102:C102"/>
    <mergeCell ref="B104:J104"/>
    <mergeCell ref="B105:G105"/>
    <mergeCell ref="H105:I105"/>
    <mergeCell ref="B106:G106"/>
    <mergeCell ref="B121:C121"/>
    <mergeCell ref="B122:C122"/>
    <mergeCell ref="B123:C123"/>
    <mergeCell ref="B124:C124"/>
    <mergeCell ref="B125:C125"/>
    <mergeCell ref="B126:C126"/>
    <mergeCell ref="B115:C115"/>
    <mergeCell ref="B116:C116"/>
    <mergeCell ref="B117:C117"/>
    <mergeCell ref="B118:C118"/>
    <mergeCell ref="B119:C119"/>
    <mergeCell ref="B120:C120"/>
    <mergeCell ref="B136:C136"/>
    <mergeCell ref="B137:C137"/>
    <mergeCell ref="B138:C138"/>
    <mergeCell ref="B139:C139"/>
    <mergeCell ref="B145:J145"/>
    <mergeCell ref="B127:C127"/>
    <mergeCell ref="B130:J130"/>
    <mergeCell ref="B132:C132"/>
    <mergeCell ref="B133:C133"/>
    <mergeCell ref="B134:C134"/>
    <mergeCell ref="B135:C135"/>
  </mergeCells>
  <dataValidations disablePrompts="1" count="6">
    <dataValidation type="list" allowBlank="1" showInputMessage="1" showErrorMessage="1" sqref="I2:J2">
      <formula1>$AD$2:$AD$6</formula1>
    </dataValidation>
    <dataValidation type="list" allowBlank="1" showInputMessage="1" showErrorMessage="1" sqref="B48:C50">
      <formula1>$AB$46:$AB$65</formula1>
    </dataValidation>
    <dataValidation type="list" allowBlank="1" showInputMessage="1" showErrorMessage="1" sqref="C4">
      <formula1>$Y$3:$Y$10</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hyperlinks>
    <hyperlink ref="F12" r:id="rId1"/>
  </hyperlinks>
  <printOptions horizontalCentered="1"/>
  <pageMargins left="0.25" right="0.25" top="0.75" bottom="0.75" header="0.3" footer="0.3"/>
  <pageSetup scale="64" orientation="portrait" r:id="rId2"/>
  <headerFooter>
    <oddHeader>&amp;L&amp;10&amp;K000000FY19 Workplan&amp;R&amp;A</oddHeader>
    <oddFooter xml:space="preserve">&amp;L&amp;"+,Regular"&amp;10&amp;K01+019 &amp;C&amp;"+,Regular"&amp;9&amp;K01+019Durham - Bus/Park Rides &amp;P of &amp;N </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8193" r:id="rId5" name="Check Box 1">
              <controlPr defaultSize="0" autoFill="0" autoLine="0" autoPict="0">
                <anchor moveWithCells="1">
                  <from>
                    <xdr:col>6</xdr:col>
                    <xdr:colOff>476250</xdr:colOff>
                    <xdr:row>22</xdr:row>
                    <xdr:rowOff>0</xdr:rowOff>
                  </from>
                  <to>
                    <xdr:col>8</xdr:col>
                    <xdr:colOff>19050</xdr:colOff>
                    <xdr:row>23</xdr:row>
                    <xdr:rowOff>0</xdr:rowOff>
                  </to>
                </anchor>
              </controlPr>
            </control>
          </mc:Choice>
        </mc:AlternateContent>
        <mc:AlternateContent xmlns:mc="http://schemas.openxmlformats.org/markup-compatibility/2006">
          <mc:Choice Requires="x14">
            <control shapeId="8194" r:id="rId6" name="Check Box 2">
              <controlPr defaultSize="0" autoFill="0" autoLine="0" autoPict="0">
                <anchor moveWithCells="1">
                  <from>
                    <xdr:col>5</xdr:col>
                    <xdr:colOff>495300</xdr:colOff>
                    <xdr:row>22</xdr:row>
                    <xdr:rowOff>0</xdr:rowOff>
                  </from>
                  <to>
                    <xdr:col>7</xdr:col>
                    <xdr:colOff>38100</xdr:colOff>
                    <xdr:row>23</xdr:row>
                    <xdr:rowOff>0</xdr:rowOff>
                  </to>
                </anchor>
              </controlPr>
            </control>
          </mc:Choice>
        </mc:AlternateContent>
        <mc:AlternateContent xmlns:mc="http://schemas.openxmlformats.org/markup-compatibility/2006">
          <mc:Choice Requires="x14">
            <control shapeId="8195" r:id="rId7" name="Check Box 3">
              <controlPr defaultSize="0" autoFill="0" autoLine="0" autoPict="0">
                <anchor moveWithCells="1">
                  <from>
                    <xdr:col>4</xdr:col>
                    <xdr:colOff>314325</xdr:colOff>
                    <xdr:row>22</xdr:row>
                    <xdr:rowOff>0</xdr:rowOff>
                  </from>
                  <to>
                    <xdr:col>5</xdr:col>
                    <xdr:colOff>800100</xdr:colOff>
                    <xdr:row>23</xdr:row>
                    <xdr:rowOff>0</xdr:rowOff>
                  </to>
                </anchor>
              </controlPr>
            </control>
          </mc:Choice>
        </mc:AlternateContent>
        <mc:AlternateContent xmlns:mc="http://schemas.openxmlformats.org/markup-compatibility/2006">
          <mc:Choice Requires="x14">
            <control shapeId="8196" r:id="rId8" name="Check Box 4">
              <controlPr defaultSize="0" autoFill="0" autoLine="0" autoPict="0">
                <anchor moveWithCells="1">
                  <from>
                    <xdr:col>5</xdr:col>
                    <xdr:colOff>933450</xdr:colOff>
                    <xdr:row>22</xdr:row>
                    <xdr:rowOff>0</xdr:rowOff>
                  </from>
                  <to>
                    <xdr:col>7</xdr:col>
                    <xdr:colOff>400050</xdr:colOff>
                    <xdr:row>23</xdr:row>
                    <xdr:rowOff>0</xdr:rowOff>
                  </to>
                </anchor>
              </controlPr>
            </control>
          </mc:Choice>
        </mc:AlternateContent>
        <mc:AlternateContent xmlns:mc="http://schemas.openxmlformats.org/markup-compatibility/2006">
          <mc:Choice Requires="x14">
            <control shapeId="8197" r:id="rId9" name="Check Box 5">
              <controlPr defaultSize="0" autoFill="0" autoLine="0" autoPict="0">
                <anchor moveWithCells="1">
                  <from>
                    <xdr:col>8</xdr:col>
                    <xdr:colOff>66675</xdr:colOff>
                    <xdr:row>22</xdr:row>
                    <xdr:rowOff>0</xdr:rowOff>
                  </from>
                  <to>
                    <xdr:col>9</xdr:col>
                    <xdr:colOff>133350</xdr:colOff>
                    <xdr:row>23</xdr:row>
                    <xdr:rowOff>0</xdr:rowOff>
                  </to>
                </anchor>
              </controlPr>
            </control>
          </mc:Choice>
        </mc:AlternateContent>
        <mc:AlternateContent xmlns:mc="http://schemas.openxmlformats.org/markup-compatibility/2006">
          <mc:Choice Requires="x14">
            <control shapeId="8198" r:id="rId10" name="Check Box 6">
              <controlPr defaultSize="0" autoFill="0" autoLine="0" autoPict="0">
                <anchor moveWithCells="1">
                  <from>
                    <xdr:col>4</xdr:col>
                    <xdr:colOff>209550</xdr:colOff>
                    <xdr:row>22</xdr:row>
                    <xdr:rowOff>0</xdr:rowOff>
                  </from>
                  <to>
                    <xdr:col>5</xdr:col>
                    <xdr:colOff>742950</xdr:colOff>
                    <xdr:row>23</xdr:row>
                    <xdr:rowOff>0</xdr:rowOff>
                  </to>
                </anchor>
              </controlPr>
            </control>
          </mc:Choice>
        </mc:AlternateContent>
        <mc:AlternateContent xmlns:mc="http://schemas.openxmlformats.org/markup-compatibility/2006">
          <mc:Choice Requires="x14">
            <control shapeId="8199" r:id="rId11" name="Check Box 7">
              <controlPr defaultSize="0" autoFill="0" autoLine="0" autoPict="0">
                <anchor moveWithCells="1">
                  <from>
                    <xdr:col>4</xdr:col>
                    <xdr:colOff>219075</xdr:colOff>
                    <xdr:row>22</xdr:row>
                    <xdr:rowOff>0</xdr:rowOff>
                  </from>
                  <to>
                    <xdr:col>5</xdr:col>
                    <xdr:colOff>723900</xdr:colOff>
                    <xdr:row>23</xdr:row>
                    <xdr:rowOff>0</xdr:rowOff>
                  </to>
                </anchor>
              </controlPr>
            </control>
          </mc:Choice>
        </mc:AlternateContent>
        <mc:AlternateContent xmlns:mc="http://schemas.openxmlformats.org/markup-compatibility/2006">
          <mc:Choice Requires="x14">
            <control shapeId="8200" r:id="rId12" name="Check Box 8">
              <controlPr defaultSize="0" autoFill="0" autoLine="0" autoPict="0">
                <anchor moveWithCells="1">
                  <from>
                    <xdr:col>4</xdr:col>
                    <xdr:colOff>209550</xdr:colOff>
                    <xdr:row>22</xdr:row>
                    <xdr:rowOff>0</xdr:rowOff>
                  </from>
                  <to>
                    <xdr:col>5</xdr:col>
                    <xdr:colOff>723900</xdr:colOff>
                    <xdr:row>23</xdr:row>
                    <xdr:rowOff>0</xdr:rowOff>
                  </to>
                </anchor>
              </controlPr>
            </control>
          </mc:Choice>
        </mc:AlternateContent>
        <mc:AlternateContent xmlns:mc="http://schemas.openxmlformats.org/markup-compatibility/2006">
          <mc:Choice Requires="x14">
            <control shapeId="8201" r:id="rId13" name="Check Box 9">
              <controlPr defaultSize="0" autoFill="0" autoLine="0" autoPict="0">
                <anchor moveWithCells="1">
                  <from>
                    <xdr:col>6</xdr:col>
                    <xdr:colOff>123825</xdr:colOff>
                    <xdr:row>22</xdr:row>
                    <xdr:rowOff>0</xdr:rowOff>
                  </from>
                  <to>
                    <xdr:col>7</xdr:col>
                    <xdr:colOff>647700</xdr:colOff>
                    <xdr:row>23</xdr:row>
                    <xdr:rowOff>0</xdr:rowOff>
                  </to>
                </anchor>
              </controlPr>
            </control>
          </mc:Choice>
        </mc:AlternateContent>
        <mc:AlternateContent xmlns:mc="http://schemas.openxmlformats.org/markup-compatibility/2006">
          <mc:Choice Requires="x14">
            <control shapeId="8202" r:id="rId14" name="Check Box 10">
              <controlPr defaultSize="0" autoFill="0" autoLine="0" autoPict="0">
                <anchor moveWithCells="1">
                  <from>
                    <xdr:col>8</xdr:col>
                    <xdr:colOff>47625</xdr:colOff>
                    <xdr:row>22</xdr:row>
                    <xdr:rowOff>0</xdr:rowOff>
                  </from>
                  <to>
                    <xdr:col>9</xdr:col>
                    <xdr:colOff>171450</xdr:colOff>
                    <xdr:row>23</xdr:row>
                    <xdr:rowOff>0</xdr:rowOff>
                  </to>
                </anchor>
              </controlPr>
            </control>
          </mc:Choice>
        </mc:AlternateContent>
        <mc:AlternateContent xmlns:mc="http://schemas.openxmlformats.org/markup-compatibility/2006">
          <mc:Choice Requires="x14">
            <control shapeId="8203" r:id="rId15" name="Check Box 11">
              <controlPr defaultSize="0" autoFill="0" autoLine="0" autoPict="0">
                <anchor moveWithCells="1">
                  <from>
                    <xdr:col>4</xdr:col>
                    <xdr:colOff>209550</xdr:colOff>
                    <xdr:row>22</xdr:row>
                    <xdr:rowOff>0</xdr:rowOff>
                  </from>
                  <to>
                    <xdr:col>5</xdr:col>
                    <xdr:colOff>723900</xdr:colOff>
                    <xdr:row>23</xdr:row>
                    <xdr:rowOff>0</xdr:rowOff>
                  </to>
                </anchor>
              </controlPr>
            </control>
          </mc:Choice>
        </mc:AlternateContent>
        <mc:AlternateContent xmlns:mc="http://schemas.openxmlformats.org/markup-compatibility/2006">
          <mc:Choice Requires="x14">
            <control shapeId="8204" r:id="rId16" name="Check Box 12">
              <controlPr defaultSize="0" autoFill="0" autoLine="0" autoPict="0">
                <anchor moveWithCells="1">
                  <from>
                    <xdr:col>8</xdr:col>
                    <xdr:colOff>47625</xdr:colOff>
                    <xdr:row>22</xdr:row>
                    <xdr:rowOff>0</xdr:rowOff>
                  </from>
                  <to>
                    <xdr:col>9</xdr:col>
                    <xdr:colOff>180975</xdr:colOff>
                    <xdr:row>23</xdr:row>
                    <xdr:rowOff>0</xdr:rowOff>
                  </to>
                </anchor>
              </controlPr>
            </control>
          </mc:Choice>
        </mc:AlternateContent>
        <mc:AlternateContent xmlns:mc="http://schemas.openxmlformats.org/markup-compatibility/2006">
          <mc:Choice Requires="x14">
            <control shapeId="8205" r:id="rId17" name="Check Box 13">
              <controlPr defaultSize="0" autoFill="0" autoLine="0" autoPict="0">
                <anchor moveWithCells="1">
                  <from>
                    <xdr:col>8</xdr:col>
                    <xdr:colOff>47625</xdr:colOff>
                    <xdr:row>22</xdr:row>
                    <xdr:rowOff>0</xdr:rowOff>
                  </from>
                  <to>
                    <xdr:col>9</xdr:col>
                    <xdr:colOff>152400</xdr:colOff>
                    <xdr:row>23</xdr:row>
                    <xdr:rowOff>0</xdr:rowOff>
                  </to>
                </anchor>
              </controlPr>
            </control>
          </mc:Choice>
        </mc:AlternateContent>
        <mc:AlternateContent xmlns:mc="http://schemas.openxmlformats.org/markup-compatibility/2006">
          <mc:Choice Requires="x14">
            <control shapeId="8206" r:id="rId18" name="Check Box 14">
              <controlPr defaultSize="0" autoFill="0" autoLine="0" autoPict="0">
                <anchor moveWithCells="1">
                  <from>
                    <xdr:col>6</xdr:col>
                    <xdr:colOff>142875</xdr:colOff>
                    <xdr:row>22</xdr:row>
                    <xdr:rowOff>0</xdr:rowOff>
                  </from>
                  <to>
                    <xdr:col>7</xdr:col>
                    <xdr:colOff>647700</xdr:colOff>
                    <xdr:row>23</xdr:row>
                    <xdr:rowOff>0</xdr:rowOff>
                  </to>
                </anchor>
              </controlPr>
            </control>
          </mc:Choice>
        </mc:AlternateContent>
        <mc:AlternateContent xmlns:mc="http://schemas.openxmlformats.org/markup-compatibility/2006">
          <mc:Choice Requires="x14">
            <control shapeId="8207" r:id="rId19" name="Check Box 15">
              <controlPr defaultSize="0" autoFill="0" autoLine="0" autoPict="0">
                <anchor moveWithCells="1">
                  <from>
                    <xdr:col>6</xdr:col>
                    <xdr:colOff>133350</xdr:colOff>
                    <xdr:row>22</xdr:row>
                    <xdr:rowOff>0</xdr:rowOff>
                  </from>
                  <to>
                    <xdr:col>7</xdr:col>
                    <xdr:colOff>647700</xdr:colOff>
                    <xdr:row>23</xdr:row>
                    <xdr:rowOff>0</xdr:rowOff>
                  </to>
                </anchor>
              </controlPr>
            </control>
          </mc:Choice>
        </mc:AlternateContent>
        <mc:AlternateContent xmlns:mc="http://schemas.openxmlformats.org/markup-compatibility/2006">
          <mc:Choice Requires="x14">
            <control shapeId="8208" r:id="rId20" name="Check Box 16">
              <controlPr defaultSize="0" autoFill="0" autoLine="0" autoPict="0">
                <anchor moveWithCells="1">
                  <from>
                    <xdr:col>6</xdr:col>
                    <xdr:colOff>371475</xdr:colOff>
                    <xdr:row>22</xdr:row>
                    <xdr:rowOff>0</xdr:rowOff>
                  </from>
                  <to>
                    <xdr:col>7</xdr:col>
                    <xdr:colOff>895350</xdr:colOff>
                    <xdr:row>23</xdr:row>
                    <xdr:rowOff>0</xdr:rowOff>
                  </to>
                </anchor>
              </controlPr>
            </control>
          </mc:Choice>
        </mc:AlternateContent>
        <mc:AlternateContent xmlns:mc="http://schemas.openxmlformats.org/markup-compatibility/2006">
          <mc:Choice Requires="x14">
            <control shapeId="8209" r:id="rId21" name="Check Box 17">
              <controlPr defaultSize="0" autoFill="0" autoLine="0" autoPict="0">
                <anchor moveWithCells="1">
                  <from>
                    <xdr:col>5</xdr:col>
                    <xdr:colOff>266700</xdr:colOff>
                    <xdr:row>22</xdr:row>
                    <xdr:rowOff>0</xdr:rowOff>
                  </from>
                  <to>
                    <xdr:col>6</xdr:col>
                    <xdr:colOff>628650</xdr:colOff>
                    <xdr:row>23</xdr:row>
                    <xdr:rowOff>0</xdr:rowOff>
                  </to>
                </anchor>
              </controlPr>
            </control>
          </mc:Choice>
        </mc:AlternateContent>
        <mc:AlternateContent xmlns:mc="http://schemas.openxmlformats.org/markup-compatibility/2006">
          <mc:Choice Requires="x14">
            <control shapeId="8210" r:id="rId22" name="Check Box 18">
              <controlPr defaultSize="0" autoFill="0" autoLine="0" autoPict="0">
                <anchor moveWithCells="1">
                  <from>
                    <xdr:col>7</xdr:col>
                    <xdr:colOff>247650</xdr:colOff>
                    <xdr:row>22</xdr:row>
                    <xdr:rowOff>0</xdr:rowOff>
                  </from>
                  <to>
                    <xdr:col>8</xdr:col>
                    <xdr:colOff>609600</xdr:colOff>
                    <xdr:row>23</xdr:row>
                    <xdr:rowOff>0</xdr:rowOff>
                  </to>
                </anchor>
              </controlPr>
            </control>
          </mc:Choice>
        </mc:AlternateContent>
        <mc:AlternateContent xmlns:mc="http://schemas.openxmlformats.org/markup-compatibility/2006">
          <mc:Choice Requires="x14">
            <control shapeId="8211" r:id="rId23" name="Check Box 19">
              <controlPr defaultSize="0" autoFill="0" autoLine="0" autoPict="0">
                <anchor moveWithCells="1">
                  <from>
                    <xdr:col>8</xdr:col>
                    <xdr:colOff>400050</xdr:colOff>
                    <xdr:row>103</xdr:row>
                    <xdr:rowOff>9525</xdr:rowOff>
                  </from>
                  <to>
                    <xdr:col>9</xdr:col>
                    <xdr:colOff>171450</xdr:colOff>
                    <xdr:row>103</xdr:row>
                    <xdr:rowOff>190500</xdr:rowOff>
                  </to>
                </anchor>
              </controlPr>
            </control>
          </mc:Choice>
        </mc:AlternateContent>
        <mc:AlternateContent xmlns:mc="http://schemas.openxmlformats.org/markup-compatibility/2006">
          <mc:Choice Requires="x14">
            <control shapeId="8212" r:id="rId24" name="Check Box 20">
              <controlPr defaultSize="0" autoFill="0" autoLine="0" autoPict="0">
                <anchor moveWithCells="1">
                  <from>
                    <xdr:col>7</xdr:col>
                    <xdr:colOff>0</xdr:colOff>
                    <xdr:row>103</xdr:row>
                    <xdr:rowOff>9525</xdr:rowOff>
                  </from>
                  <to>
                    <xdr:col>8</xdr:col>
                    <xdr:colOff>180975</xdr:colOff>
                    <xdr:row>103</xdr:row>
                    <xdr:rowOff>190500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6"/>
  <sheetViews>
    <sheetView tabSelected="1" topLeftCell="B1" zoomScale="85" zoomScaleNormal="85" workbookViewId="0">
      <selection activeCell="B141" sqref="B141:J141"/>
    </sheetView>
  </sheetViews>
  <sheetFormatPr defaultRowHeight="15" x14ac:dyDescent="0.25"/>
  <cols>
    <col min="1" max="1" width="9" style="100" hidden="1" customWidth="1"/>
    <col min="2" max="2" width="19.140625" style="100" customWidth="1"/>
    <col min="3" max="3" width="18.42578125" style="100" customWidth="1"/>
    <col min="4" max="8" width="15.28515625" style="100" customWidth="1"/>
    <col min="9" max="9" width="21.42578125" style="100" customWidth="1"/>
    <col min="10" max="10" width="18.42578125" style="100" customWidth="1"/>
    <col min="11" max="11" width="2.5703125" style="100" customWidth="1"/>
    <col min="12" max="16384" width="9.140625" style="120"/>
  </cols>
  <sheetData>
    <row r="1" spans="1:11" ht="29.25" customHeight="1" thickBot="1" x14ac:dyDescent="0.35">
      <c r="A1" s="119"/>
      <c r="B1" s="473" t="s">
        <v>0</v>
      </c>
      <c r="C1" s="474"/>
      <c r="D1" s="475" t="s">
        <v>1</v>
      </c>
      <c r="E1" s="476"/>
      <c r="F1" s="476"/>
      <c r="G1" s="476"/>
      <c r="H1" s="477"/>
      <c r="I1" s="356" t="s">
        <v>2</v>
      </c>
      <c r="J1" s="269">
        <v>42917</v>
      </c>
    </row>
    <row r="2" spans="1:11" ht="39.75" customHeight="1" thickTop="1" thickBot="1" x14ac:dyDescent="0.35">
      <c r="A2" s="119"/>
      <c r="B2" s="680" t="str">
        <f>CONCATENATE(C3,C4,"_",C5,C6)</f>
        <v>18GOT_CD4</v>
      </c>
      <c r="C2" s="681"/>
      <c r="D2" s="480" t="s">
        <v>266</v>
      </c>
      <c r="E2" s="481"/>
      <c r="F2" s="481"/>
      <c r="G2" s="481"/>
      <c r="H2" s="482"/>
      <c r="I2" s="483" t="s">
        <v>3</v>
      </c>
      <c r="J2" s="484"/>
    </row>
    <row r="3" spans="1:11" ht="17.25" x14ac:dyDescent="0.3">
      <c r="A3" s="119"/>
      <c r="B3" s="633" t="s">
        <v>4</v>
      </c>
      <c r="C3" s="634">
        <v>18</v>
      </c>
      <c r="D3" s="487" t="s">
        <v>236</v>
      </c>
      <c r="E3" s="487"/>
      <c r="F3" s="487"/>
      <c r="G3" s="487"/>
      <c r="H3" s="487"/>
      <c r="I3" s="485"/>
      <c r="J3" s="486"/>
    </row>
    <row r="4" spans="1:11" ht="17.25" hidden="1" x14ac:dyDescent="0.3">
      <c r="A4" s="119"/>
      <c r="B4" s="635" t="s">
        <v>6</v>
      </c>
      <c r="C4" s="636" t="s">
        <v>127</v>
      </c>
      <c r="D4" s="629" t="s">
        <v>236</v>
      </c>
      <c r="E4" s="487"/>
      <c r="F4" s="487"/>
      <c r="G4" s="487"/>
      <c r="H4" s="487"/>
      <c r="I4" s="485"/>
      <c r="J4" s="486"/>
    </row>
    <row r="5" spans="1:11" hidden="1" x14ac:dyDescent="0.25">
      <c r="A5" s="119"/>
      <c r="B5" s="227" t="s">
        <v>9</v>
      </c>
      <c r="C5" s="224" t="s">
        <v>10</v>
      </c>
      <c r="D5" s="148"/>
      <c r="E5" s="148"/>
      <c r="F5" s="148"/>
      <c r="G5" s="148"/>
      <c r="H5" s="148"/>
      <c r="I5" s="214"/>
      <c r="J5" s="228"/>
    </row>
    <row r="6" spans="1:11" hidden="1" x14ac:dyDescent="0.25">
      <c r="A6" s="121"/>
      <c r="B6" s="227" t="s">
        <v>11</v>
      </c>
      <c r="C6" s="224">
        <v>4</v>
      </c>
      <c r="D6" s="146"/>
      <c r="E6" s="146"/>
      <c r="F6" s="146"/>
      <c r="G6" s="146"/>
      <c r="H6" s="146"/>
      <c r="I6" s="215"/>
      <c r="J6" s="229"/>
      <c r="K6" s="123"/>
    </row>
    <row r="7" spans="1:11" ht="26.25" hidden="1" x14ac:dyDescent="0.4">
      <c r="A7" s="124"/>
      <c r="B7" s="230" t="s">
        <v>12</v>
      </c>
      <c r="C7" s="149"/>
      <c r="D7" s="149"/>
      <c r="E7" s="149"/>
      <c r="F7" s="149"/>
      <c r="G7" s="149"/>
      <c r="H7" s="149"/>
      <c r="I7" s="149"/>
      <c r="J7" s="270"/>
      <c r="K7" s="124"/>
    </row>
    <row r="8" spans="1:11" hidden="1" x14ac:dyDescent="0.25">
      <c r="A8" s="125"/>
      <c r="B8" s="464" t="s">
        <v>13</v>
      </c>
      <c r="C8" s="465"/>
      <c r="D8" s="465"/>
      <c r="E8" s="465"/>
      <c r="F8" s="465"/>
      <c r="G8" s="465"/>
      <c r="H8" s="465"/>
      <c r="I8" s="465"/>
      <c r="J8" s="466"/>
      <c r="K8" s="125"/>
    </row>
    <row r="9" spans="1:11" hidden="1" x14ac:dyDescent="0.25">
      <c r="A9" s="89"/>
      <c r="B9" s="232"/>
      <c r="C9" s="115"/>
      <c r="D9" s="115"/>
      <c r="E9" s="115"/>
      <c r="F9" s="115"/>
      <c r="G9" s="115"/>
      <c r="H9" s="115"/>
      <c r="I9" s="115"/>
      <c r="J9" s="271"/>
    </row>
    <row r="10" spans="1:11" x14ac:dyDescent="0.25">
      <c r="A10" s="119"/>
      <c r="B10" s="467" t="s">
        <v>14</v>
      </c>
      <c r="C10" s="468"/>
      <c r="D10" s="468" t="s">
        <v>15</v>
      </c>
      <c r="E10" s="468"/>
      <c r="F10" s="468" t="s">
        <v>16</v>
      </c>
      <c r="G10" s="468"/>
      <c r="H10" s="468"/>
      <c r="I10" s="468" t="s">
        <v>17</v>
      </c>
      <c r="J10" s="450"/>
    </row>
    <row r="11" spans="1:11" x14ac:dyDescent="0.25">
      <c r="A11" s="119"/>
      <c r="B11" s="469" t="s">
        <v>167</v>
      </c>
      <c r="C11" s="470"/>
      <c r="D11" s="470" t="s">
        <v>129</v>
      </c>
      <c r="E11" s="470"/>
      <c r="F11" s="471" t="s">
        <v>20</v>
      </c>
      <c r="G11" s="471"/>
      <c r="H11" s="471"/>
      <c r="I11" s="220" t="s">
        <v>21</v>
      </c>
      <c r="J11" s="272">
        <f>IF($I$2=$AC$2,IF($J$127&gt;0,$D$92*($D$127/($D$127+$D$139)),),)+IF($I$2=$AC$3,IF($J$127&gt;0,$E$92*($E$127/($E$127+$E$139)),),)</f>
        <v>0</v>
      </c>
    </row>
    <row r="12" spans="1:11" x14ac:dyDescent="0.25">
      <c r="A12" s="119"/>
      <c r="B12" s="469"/>
      <c r="C12" s="470"/>
      <c r="D12" s="470"/>
      <c r="E12" s="470"/>
      <c r="F12" s="471" t="s">
        <v>168</v>
      </c>
      <c r="G12" s="471"/>
      <c r="H12" s="471"/>
      <c r="I12" s="220" t="s">
        <v>23</v>
      </c>
      <c r="J12" s="272">
        <f>IF($J$127&gt;0,SUM($D$92:$I$92)*(SUM($D$127:$I$127)/(SUM($D$127:$I$127,$D$139:$I$139))),)</f>
        <v>1314.0821289062501</v>
      </c>
    </row>
    <row r="13" spans="1:11" ht="15.75" x14ac:dyDescent="0.25">
      <c r="A13" s="119"/>
      <c r="B13" s="446" t="s">
        <v>24</v>
      </c>
      <c r="C13" s="447"/>
      <c r="D13" s="447" t="s">
        <v>25</v>
      </c>
      <c r="E13" s="447"/>
      <c r="F13" s="448" t="s">
        <v>237</v>
      </c>
      <c r="G13" s="448"/>
      <c r="H13" s="448"/>
      <c r="I13" s="447" t="s">
        <v>26</v>
      </c>
      <c r="J13" s="618"/>
    </row>
    <row r="14" spans="1:11" ht="15" customHeight="1" x14ac:dyDescent="0.25">
      <c r="A14" s="119"/>
      <c r="B14" s="619">
        <v>42917</v>
      </c>
      <c r="C14" s="620"/>
      <c r="D14" s="620">
        <v>43646</v>
      </c>
      <c r="E14" s="620"/>
      <c r="F14" s="458">
        <f>+J11+J14</f>
        <v>260000</v>
      </c>
      <c r="G14" s="459"/>
      <c r="H14" s="460"/>
      <c r="I14" s="351" t="s">
        <v>21</v>
      </c>
      <c r="J14" s="234">
        <f>+D92</f>
        <v>260000</v>
      </c>
    </row>
    <row r="15" spans="1:11" x14ac:dyDescent="0.25">
      <c r="A15" s="119"/>
      <c r="B15" s="621"/>
      <c r="C15" s="622"/>
      <c r="D15" s="623"/>
      <c r="E15" s="623"/>
      <c r="F15" s="461"/>
      <c r="G15" s="462"/>
      <c r="H15" s="463"/>
      <c r="I15" s="153" t="s">
        <v>23</v>
      </c>
      <c r="J15" s="273">
        <f>J102</f>
        <v>261314.08212890624</v>
      </c>
    </row>
    <row r="16" spans="1:11" x14ac:dyDescent="0.25">
      <c r="A16" s="119"/>
      <c r="B16" s="432" t="s">
        <v>27</v>
      </c>
      <c r="C16" s="433"/>
      <c r="D16" s="434" t="s">
        <v>236</v>
      </c>
      <c r="E16" s="435"/>
      <c r="F16" s="435"/>
      <c r="G16" s="435"/>
      <c r="H16" s="435"/>
      <c r="I16" s="435"/>
      <c r="J16" s="436"/>
    </row>
    <row r="17" spans="1:11" x14ac:dyDescent="0.25">
      <c r="A17" s="119"/>
      <c r="B17" s="437" t="s">
        <v>169</v>
      </c>
      <c r="C17" s="438"/>
      <c r="D17" s="439"/>
      <c r="E17" s="439"/>
      <c r="F17" s="439"/>
      <c r="G17" s="439"/>
      <c r="H17" s="439"/>
      <c r="I17" s="439"/>
      <c r="J17" s="440"/>
    </row>
    <row r="18" spans="1:11" hidden="1" x14ac:dyDescent="0.25">
      <c r="A18" s="119"/>
      <c r="B18" s="237"/>
      <c r="C18" s="122"/>
      <c r="D18" s="122"/>
      <c r="E18" s="122"/>
      <c r="F18" s="122"/>
      <c r="G18" s="122"/>
      <c r="H18" s="122"/>
      <c r="I18" s="122"/>
      <c r="J18" s="274"/>
    </row>
    <row r="19" spans="1:11" hidden="1" x14ac:dyDescent="0.25">
      <c r="A19" s="126"/>
      <c r="B19" s="239" t="s">
        <v>29</v>
      </c>
      <c r="C19" s="115"/>
      <c r="D19" s="115"/>
      <c r="E19" s="115"/>
      <c r="F19" s="115"/>
      <c r="G19" s="115"/>
      <c r="H19" s="115"/>
      <c r="I19" s="115"/>
      <c r="J19" s="271"/>
    </row>
    <row r="20" spans="1:11" hidden="1" x14ac:dyDescent="0.25">
      <c r="A20" s="116" t="s">
        <v>131</v>
      </c>
      <c r="B20" s="240" t="s">
        <v>30</v>
      </c>
      <c r="C20" s="150"/>
      <c r="D20" s="150"/>
      <c r="E20" s="150"/>
      <c r="F20" s="150"/>
      <c r="G20" s="150"/>
      <c r="H20" s="150"/>
      <c r="I20" s="150"/>
      <c r="J20" s="275"/>
    </row>
    <row r="21" spans="1:11" s="129" customFormat="1" x14ac:dyDescent="0.25">
      <c r="A21" s="116"/>
      <c r="B21" s="441" t="s">
        <v>261</v>
      </c>
      <c r="C21" s="442"/>
      <c r="D21" s="443" t="s">
        <v>31</v>
      </c>
      <c r="E21" s="444"/>
      <c r="F21" s="442"/>
      <c r="G21" s="443" t="s">
        <v>32</v>
      </c>
      <c r="H21" s="444"/>
      <c r="I21" s="444"/>
      <c r="J21" s="445"/>
    </row>
    <row r="22" spans="1:11" x14ac:dyDescent="0.25">
      <c r="A22" s="116"/>
      <c r="B22" s="426" t="s">
        <v>170</v>
      </c>
      <c r="C22" s="427"/>
      <c r="D22" s="427" t="s">
        <v>171</v>
      </c>
      <c r="E22" s="427"/>
      <c r="F22" s="427"/>
      <c r="G22" s="427" t="s">
        <v>172</v>
      </c>
      <c r="H22" s="427"/>
      <c r="I22" s="427"/>
      <c r="J22" s="428"/>
    </row>
    <row r="23" spans="1:11" hidden="1" x14ac:dyDescent="0.25">
      <c r="A23" s="116"/>
      <c r="B23" s="232"/>
      <c r="C23" s="115"/>
      <c r="D23" s="115"/>
      <c r="E23" s="115"/>
      <c r="F23" s="115"/>
      <c r="G23" s="115"/>
      <c r="H23" s="115"/>
      <c r="I23" s="115"/>
      <c r="J23" s="271"/>
    </row>
    <row r="24" spans="1:11" hidden="1" x14ac:dyDescent="0.25">
      <c r="A24" s="116" t="s">
        <v>135</v>
      </c>
      <c r="B24" s="240" t="s">
        <v>36</v>
      </c>
      <c r="C24" s="150"/>
      <c r="D24" s="115"/>
      <c r="E24" s="115"/>
      <c r="F24" s="115"/>
      <c r="G24" s="115"/>
      <c r="H24" s="115"/>
      <c r="I24" s="115"/>
      <c r="J24" s="271"/>
    </row>
    <row r="25" spans="1:11" hidden="1" x14ac:dyDescent="0.25">
      <c r="A25" s="116"/>
      <c r="B25" s="242"/>
      <c r="C25" s="127"/>
      <c r="D25" s="127"/>
      <c r="E25" s="127"/>
      <c r="F25" s="127"/>
      <c r="G25" s="127"/>
      <c r="H25" s="127"/>
      <c r="I25" s="127"/>
      <c r="J25" s="276"/>
    </row>
    <row r="26" spans="1:11" hidden="1" x14ac:dyDescent="0.25">
      <c r="A26" s="116" t="s">
        <v>136</v>
      </c>
      <c r="B26" s="240" t="s">
        <v>37</v>
      </c>
      <c r="C26" s="150"/>
      <c r="D26" s="150"/>
      <c r="E26" s="150"/>
      <c r="F26" s="150"/>
      <c r="G26" s="150"/>
      <c r="H26" s="150"/>
      <c r="I26" s="150"/>
      <c r="J26" s="275"/>
    </row>
    <row r="27" spans="1:11" hidden="1" x14ac:dyDescent="0.25">
      <c r="A27" s="116"/>
      <c r="B27" s="240"/>
      <c r="C27" s="150"/>
      <c r="D27" s="150"/>
      <c r="E27" s="150"/>
      <c r="F27" s="150"/>
      <c r="G27" s="150"/>
      <c r="H27" s="150"/>
      <c r="I27" s="150"/>
      <c r="J27" s="275"/>
    </row>
    <row r="28" spans="1:11" hidden="1" x14ac:dyDescent="0.25">
      <c r="A28" s="116"/>
      <c r="B28" s="232"/>
      <c r="C28" s="115"/>
      <c r="D28" s="115"/>
      <c r="E28" s="115"/>
      <c r="F28" s="115"/>
      <c r="G28" s="115"/>
      <c r="H28" s="115"/>
      <c r="I28" s="115"/>
      <c r="J28" s="271"/>
    </row>
    <row r="29" spans="1:11" hidden="1" x14ac:dyDescent="0.25">
      <c r="A29" s="116" t="s">
        <v>137</v>
      </c>
      <c r="B29" s="411" t="s">
        <v>38</v>
      </c>
      <c r="C29" s="412"/>
      <c r="D29" s="412"/>
      <c r="E29" s="115"/>
      <c r="F29" s="115"/>
      <c r="G29" s="115"/>
      <c r="H29" s="115"/>
      <c r="I29" s="115"/>
      <c r="J29" s="277"/>
    </row>
    <row r="30" spans="1:11" hidden="1" x14ac:dyDescent="0.25">
      <c r="A30" s="116"/>
      <c r="B30" s="232"/>
      <c r="C30" s="115"/>
      <c r="D30" s="115"/>
      <c r="E30" s="115"/>
      <c r="F30" s="115"/>
      <c r="G30" s="115"/>
      <c r="H30" s="115"/>
      <c r="I30" s="115"/>
      <c r="J30" s="271"/>
    </row>
    <row r="31" spans="1:11" ht="26.25" hidden="1" x14ac:dyDescent="0.4">
      <c r="A31" s="124"/>
      <c r="B31" s="230" t="s">
        <v>39</v>
      </c>
      <c r="C31" s="149"/>
      <c r="D31" s="149"/>
      <c r="E31" s="149"/>
      <c r="F31" s="149"/>
      <c r="G31" s="149"/>
      <c r="H31" s="149"/>
      <c r="I31" s="149"/>
      <c r="J31" s="270"/>
      <c r="K31" s="124"/>
    </row>
    <row r="32" spans="1:11" ht="26.25" hidden="1" x14ac:dyDescent="0.4">
      <c r="A32" s="124"/>
      <c r="B32" s="245"/>
      <c r="C32" s="149"/>
      <c r="D32" s="149"/>
      <c r="E32" s="149"/>
      <c r="F32" s="149"/>
      <c r="G32" s="149"/>
      <c r="H32" s="149"/>
      <c r="I32" s="149"/>
      <c r="J32" s="270"/>
      <c r="K32" s="124"/>
    </row>
    <row r="33" spans="1:11" ht="15.75" hidden="1" x14ac:dyDescent="0.25">
      <c r="A33" s="116"/>
      <c r="B33" s="246"/>
      <c r="C33" s="115"/>
      <c r="D33" s="115"/>
      <c r="E33" s="115"/>
      <c r="F33" s="115"/>
      <c r="G33" s="115"/>
      <c r="H33" s="115"/>
      <c r="I33" s="115"/>
      <c r="J33" s="271"/>
    </row>
    <row r="34" spans="1:11" hidden="1" x14ac:dyDescent="0.25">
      <c r="A34" s="128" t="s">
        <v>138</v>
      </c>
      <c r="B34" s="247" t="s">
        <v>40</v>
      </c>
      <c r="C34" s="115"/>
      <c r="D34" s="115"/>
      <c r="E34" s="115"/>
      <c r="F34" s="115"/>
      <c r="G34" s="115"/>
      <c r="H34" s="115"/>
      <c r="I34" s="115"/>
      <c r="J34" s="271"/>
    </row>
    <row r="35" spans="1:11" ht="15.75" hidden="1" x14ac:dyDescent="0.25">
      <c r="A35" s="116"/>
      <c r="B35" s="246"/>
      <c r="C35" s="115"/>
      <c r="D35" s="115"/>
      <c r="E35" s="115"/>
      <c r="F35" s="115"/>
      <c r="G35" s="115"/>
      <c r="H35" s="115"/>
      <c r="I35" s="115"/>
      <c r="J35" s="271"/>
    </row>
    <row r="36" spans="1:11" hidden="1" x14ac:dyDescent="0.25">
      <c r="A36" s="128" t="s">
        <v>139</v>
      </c>
      <c r="B36" s="408" t="s">
        <v>41</v>
      </c>
      <c r="C36" s="409"/>
      <c r="D36" s="409"/>
      <c r="E36" s="409"/>
      <c r="F36" s="409"/>
      <c r="G36" s="409"/>
      <c r="H36" s="123"/>
      <c r="I36" s="123"/>
      <c r="J36" s="278"/>
    </row>
    <row r="37" spans="1:11" hidden="1" x14ac:dyDescent="0.25">
      <c r="A37" s="128"/>
      <c r="B37" s="429" t="s">
        <v>42</v>
      </c>
      <c r="C37" s="430"/>
      <c r="D37" s="430"/>
      <c r="E37" s="430"/>
      <c r="F37" s="430"/>
      <c r="G37" s="430"/>
      <c r="H37" s="430"/>
      <c r="I37" s="430"/>
      <c r="J37" s="431"/>
    </row>
    <row r="38" spans="1:11" hidden="1" x14ac:dyDescent="0.25">
      <c r="A38" s="128"/>
      <c r="B38" s="414" t="s">
        <v>43</v>
      </c>
      <c r="C38" s="415"/>
      <c r="D38" s="415"/>
      <c r="E38" s="415"/>
      <c r="F38" s="415"/>
      <c r="G38" s="415"/>
      <c r="H38" s="415"/>
      <c r="I38" s="415"/>
      <c r="J38" s="416"/>
    </row>
    <row r="39" spans="1:11" hidden="1" x14ac:dyDescent="0.25">
      <c r="A39" s="128"/>
      <c r="B39" s="249"/>
      <c r="C39" s="102"/>
      <c r="D39" s="102"/>
      <c r="E39" s="102"/>
      <c r="F39" s="102"/>
      <c r="G39" s="102"/>
      <c r="H39" s="102"/>
      <c r="I39" s="102"/>
      <c r="J39" s="279"/>
    </row>
    <row r="40" spans="1:11" hidden="1" x14ac:dyDescent="0.25">
      <c r="A40" s="128" t="s">
        <v>140</v>
      </c>
      <c r="B40" s="408" t="s">
        <v>44</v>
      </c>
      <c r="C40" s="409"/>
      <c r="D40" s="409"/>
      <c r="E40" s="409"/>
      <c r="F40" s="409"/>
      <c r="G40" s="409"/>
      <c r="H40" s="409"/>
      <c r="I40" s="409"/>
      <c r="J40" s="410"/>
      <c r="K40" s="129"/>
    </row>
    <row r="41" spans="1:11" hidden="1" x14ac:dyDescent="0.25">
      <c r="A41" s="128"/>
      <c r="B41" s="232"/>
      <c r="C41" s="115"/>
      <c r="D41" s="115"/>
      <c r="E41" s="115"/>
      <c r="F41" s="115"/>
      <c r="G41" s="115"/>
      <c r="H41" s="115"/>
      <c r="I41" s="115"/>
      <c r="J41" s="271"/>
    </row>
    <row r="42" spans="1:11" x14ac:dyDescent="0.25">
      <c r="A42" s="128" t="s">
        <v>141</v>
      </c>
      <c r="B42" s="408" t="s">
        <v>45</v>
      </c>
      <c r="C42" s="409"/>
      <c r="D42" s="409"/>
      <c r="E42" s="409"/>
      <c r="F42" s="409"/>
      <c r="G42" s="409"/>
      <c r="H42" s="409"/>
      <c r="I42" s="409"/>
      <c r="J42" s="410"/>
      <c r="K42" s="129"/>
    </row>
    <row r="43" spans="1:11" x14ac:dyDescent="0.25">
      <c r="A43" s="128"/>
      <c r="B43" s="414" t="s">
        <v>173</v>
      </c>
      <c r="C43" s="415"/>
      <c r="D43" s="415"/>
      <c r="E43" s="415"/>
      <c r="F43" s="415"/>
      <c r="G43" s="415"/>
      <c r="H43" s="415"/>
      <c r="I43" s="415"/>
      <c r="J43" s="416"/>
    </row>
    <row r="44" spans="1:11" x14ac:dyDescent="0.25">
      <c r="A44" s="128" t="s">
        <v>141</v>
      </c>
      <c r="B44" s="408" t="s">
        <v>47</v>
      </c>
      <c r="C44" s="409"/>
      <c r="D44" s="409"/>
      <c r="E44" s="409"/>
      <c r="F44" s="409"/>
      <c r="G44" s="409"/>
      <c r="H44" s="409"/>
      <c r="I44" s="409"/>
      <c r="J44" s="410"/>
      <c r="K44" s="129"/>
    </row>
    <row r="45" spans="1:11" x14ac:dyDescent="0.25">
      <c r="A45" s="128"/>
      <c r="B45" s="414" t="s">
        <v>48</v>
      </c>
      <c r="C45" s="415"/>
      <c r="D45" s="415"/>
      <c r="E45" s="415"/>
      <c r="F45" s="415"/>
      <c r="G45" s="415"/>
      <c r="H45" s="415"/>
      <c r="I45" s="415"/>
      <c r="J45" s="416"/>
    </row>
    <row r="46" spans="1:11" x14ac:dyDescent="0.25">
      <c r="A46" s="128"/>
      <c r="B46" s="249"/>
      <c r="C46" s="102"/>
      <c r="D46" s="102"/>
      <c r="E46" s="102"/>
      <c r="F46" s="102"/>
      <c r="G46" s="102"/>
      <c r="H46" s="102"/>
      <c r="I46" s="102"/>
      <c r="J46" s="279"/>
    </row>
    <row r="47" spans="1:11" x14ac:dyDescent="0.25">
      <c r="A47" s="128" t="s">
        <v>144</v>
      </c>
      <c r="B47" s="408" t="s">
        <v>49</v>
      </c>
      <c r="C47" s="409"/>
      <c r="D47" s="409"/>
      <c r="E47" s="409"/>
      <c r="F47" s="409"/>
      <c r="G47" s="409"/>
      <c r="H47" s="409"/>
      <c r="I47" s="409"/>
      <c r="J47" s="410"/>
      <c r="K47" s="129"/>
    </row>
    <row r="48" spans="1:11" x14ac:dyDescent="0.25">
      <c r="A48" s="130" t="s">
        <v>145</v>
      </c>
      <c r="B48" s="420" t="s">
        <v>50</v>
      </c>
      <c r="C48" s="421"/>
      <c r="D48" s="422" t="s">
        <v>174</v>
      </c>
      <c r="E48" s="422"/>
      <c r="F48" s="422"/>
      <c r="G48" s="422"/>
      <c r="H48" s="422"/>
      <c r="I48" s="422"/>
      <c r="J48" s="423"/>
    </row>
    <row r="49" spans="1:11" x14ac:dyDescent="0.25">
      <c r="A49" s="130" t="s">
        <v>147</v>
      </c>
      <c r="B49" s="424" t="s">
        <v>53</v>
      </c>
      <c r="C49" s="425"/>
      <c r="D49" s="422" t="str">
        <f>+B49</f>
        <v>CD-Construction Start</v>
      </c>
      <c r="E49" s="422"/>
      <c r="F49" s="422"/>
      <c r="G49" s="422"/>
      <c r="H49" s="422"/>
      <c r="I49" s="422"/>
      <c r="J49" s="423"/>
    </row>
    <row r="50" spans="1:11" x14ac:dyDescent="0.25">
      <c r="A50" s="130" t="s">
        <v>148</v>
      </c>
      <c r="B50" s="424" t="s">
        <v>175</v>
      </c>
      <c r="C50" s="425"/>
      <c r="D50" s="422" t="str">
        <f>+B50</f>
        <v>CD-Construction Completion</v>
      </c>
      <c r="E50" s="422"/>
      <c r="F50" s="422"/>
      <c r="G50" s="422"/>
      <c r="H50" s="422"/>
      <c r="I50" s="422"/>
      <c r="J50" s="423"/>
    </row>
    <row r="51" spans="1:11" hidden="1" x14ac:dyDescent="0.25">
      <c r="B51" s="357"/>
      <c r="C51" s="358"/>
      <c r="D51" s="123">
        <f>+B51</f>
        <v>0</v>
      </c>
      <c r="E51" s="123"/>
      <c r="F51" s="123"/>
      <c r="G51" s="123"/>
      <c r="H51" s="123"/>
      <c r="I51" s="123"/>
      <c r="J51" s="278"/>
    </row>
    <row r="52" spans="1:11" ht="26.25" hidden="1" x14ac:dyDescent="0.4">
      <c r="A52" s="124"/>
      <c r="B52" s="230" t="s">
        <v>54</v>
      </c>
      <c r="C52" s="149"/>
      <c r="D52" s="149"/>
      <c r="E52" s="149"/>
      <c r="F52" s="149"/>
      <c r="G52" s="149"/>
      <c r="H52" s="149"/>
      <c r="I52" s="149"/>
      <c r="J52" s="270"/>
      <c r="K52" s="124"/>
    </row>
    <row r="53" spans="1:11" ht="26.25" hidden="1" x14ac:dyDescent="0.4">
      <c r="A53" s="124"/>
      <c r="B53" s="245"/>
      <c r="C53" s="149"/>
      <c r="D53" s="149"/>
      <c r="E53" s="149"/>
      <c r="F53" s="149"/>
      <c r="G53" s="149"/>
      <c r="H53" s="149"/>
      <c r="I53" s="149"/>
      <c r="J53" s="270"/>
      <c r="K53" s="124"/>
    </row>
    <row r="54" spans="1:11" hidden="1" x14ac:dyDescent="0.25">
      <c r="A54" s="126"/>
      <c r="B54" s="232"/>
      <c r="C54" s="115"/>
      <c r="D54" s="115"/>
      <c r="E54" s="115"/>
      <c r="F54" s="115"/>
      <c r="G54" s="115"/>
      <c r="H54" s="115"/>
      <c r="I54" s="115"/>
      <c r="J54" s="271"/>
    </row>
    <row r="55" spans="1:11" hidden="1" x14ac:dyDescent="0.25">
      <c r="A55" s="126"/>
      <c r="B55" s="239" t="s">
        <v>55</v>
      </c>
      <c r="C55" s="115"/>
      <c r="D55" s="115"/>
      <c r="E55" s="115"/>
      <c r="F55" s="115"/>
      <c r="G55" s="115"/>
      <c r="H55" s="115"/>
      <c r="I55" s="115"/>
      <c r="J55" s="271"/>
    </row>
    <row r="56" spans="1:11" hidden="1" x14ac:dyDescent="0.25">
      <c r="A56" s="126"/>
      <c r="B56" s="252"/>
      <c r="C56" s="115"/>
      <c r="D56" s="115"/>
      <c r="E56" s="115"/>
      <c r="F56" s="115"/>
      <c r="G56" s="115"/>
      <c r="H56" s="115"/>
      <c r="I56" s="115"/>
      <c r="J56" s="271"/>
    </row>
    <row r="57" spans="1:11" x14ac:dyDescent="0.25">
      <c r="A57" s="128" t="s">
        <v>149</v>
      </c>
      <c r="B57" s="408" t="s">
        <v>56</v>
      </c>
      <c r="C57" s="409"/>
      <c r="D57" s="409"/>
      <c r="E57" s="409"/>
      <c r="F57" s="409"/>
      <c r="G57" s="409"/>
      <c r="H57" s="409"/>
      <c r="I57" s="409"/>
      <c r="J57" s="410"/>
    </row>
    <row r="58" spans="1:11" x14ac:dyDescent="0.25">
      <c r="B58" s="414" t="s">
        <v>176</v>
      </c>
      <c r="C58" s="415"/>
      <c r="D58" s="415"/>
      <c r="E58" s="415"/>
      <c r="F58" s="415"/>
      <c r="G58" s="415"/>
      <c r="H58" s="415"/>
      <c r="I58" s="415"/>
      <c r="J58" s="416"/>
    </row>
    <row r="59" spans="1:11" hidden="1" x14ac:dyDescent="0.25">
      <c r="B59" s="251"/>
      <c r="C59" s="123"/>
      <c r="D59" s="123"/>
      <c r="E59" s="123"/>
      <c r="F59" s="123"/>
      <c r="G59" s="123"/>
      <c r="H59" s="123"/>
      <c r="I59" s="123"/>
      <c r="J59" s="278"/>
    </row>
    <row r="60" spans="1:11" hidden="1" x14ac:dyDescent="0.25">
      <c r="A60" s="126"/>
      <c r="B60" s="239" t="s">
        <v>58</v>
      </c>
      <c r="C60" s="115"/>
      <c r="D60" s="115"/>
      <c r="E60" s="115"/>
      <c r="F60" s="115"/>
      <c r="G60" s="115"/>
      <c r="H60" s="115"/>
      <c r="I60" s="115"/>
      <c r="J60" s="271"/>
    </row>
    <row r="61" spans="1:11" hidden="1" x14ac:dyDescent="0.25">
      <c r="A61" s="126"/>
      <c r="B61" s="252"/>
      <c r="C61" s="115"/>
      <c r="D61" s="115"/>
      <c r="E61" s="115"/>
      <c r="F61" s="115"/>
      <c r="G61" s="115"/>
      <c r="H61" s="115"/>
      <c r="I61" s="115"/>
      <c r="J61" s="271"/>
    </row>
    <row r="62" spans="1:11" hidden="1" x14ac:dyDescent="0.25">
      <c r="A62" s="128" t="s">
        <v>151</v>
      </c>
      <c r="B62" s="408" t="s">
        <v>59</v>
      </c>
      <c r="C62" s="409"/>
      <c r="D62" s="409"/>
      <c r="E62" s="409"/>
      <c r="F62" s="409"/>
      <c r="G62" s="409"/>
      <c r="H62" s="409"/>
      <c r="I62" s="409"/>
      <c r="J62" s="410"/>
    </row>
    <row r="63" spans="1:11" hidden="1" x14ac:dyDescent="0.25">
      <c r="A63" s="128"/>
      <c r="B63" s="414" t="s">
        <v>43</v>
      </c>
      <c r="C63" s="415"/>
      <c r="D63" s="415"/>
      <c r="E63" s="415"/>
      <c r="F63" s="415"/>
      <c r="G63" s="415"/>
      <c r="H63" s="415"/>
      <c r="I63" s="415"/>
      <c r="J63" s="416"/>
    </row>
    <row r="64" spans="1:11" hidden="1" x14ac:dyDescent="0.25">
      <c r="A64" s="128"/>
      <c r="B64" s="252"/>
      <c r="C64" s="115"/>
      <c r="D64" s="115"/>
      <c r="E64" s="115"/>
      <c r="F64" s="115"/>
      <c r="G64" s="115"/>
      <c r="H64" s="115"/>
      <c r="I64" s="115"/>
      <c r="J64" s="271"/>
    </row>
    <row r="65" spans="1:11" hidden="1" x14ac:dyDescent="0.25">
      <c r="A65" s="128" t="s">
        <v>152</v>
      </c>
      <c r="B65" s="408" t="s">
        <v>60</v>
      </c>
      <c r="C65" s="409"/>
      <c r="D65" s="409"/>
      <c r="E65" s="409"/>
      <c r="F65" s="409"/>
      <c r="G65" s="409"/>
      <c r="H65" s="409"/>
      <c r="I65" s="409"/>
      <c r="J65" s="410"/>
      <c r="K65" s="129"/>
    </row>
    <row r="66" spans="1:11" hidden="1" x14ac:dyDescent="0.25">
      <c r="A66" s="128"/>
      <c r="B66" s="253"/>
      <c r="C66" s="417" t="s">
        <v>61</v>
      </c>
      <c r="D66" s="417"/>
      <c r="E66" s="417"/>
      <c r="F66" s="418" t="s">
        <v>43</v>
      </c>
      <c r="G66" s="418"/>
      <c r="H66" s="418"/>
      <c r="I66" s="418"/>
      <c r="J66" s="419"/>
    </row>
    <row r="67" spans="1:11" hidden="1" x14ac:dyDescent="0.25">
      <c r="A67" s="128"/>
      <c r="B67" s="253"/>
      <c r="C67" s="417" t="s">
        <v>62</v>
      </c>
      <c r="D67" s="417"/>
      <c r="E67" s="417"/>
      <c r="F67" s="418" t="s">
        <v>43</v>
      </c>
      <c r="G67" s="418"/>
      <c r="H67" s="418"/>
      <c r="I67" s="418"/>
      <c r="J67" s="419"/>
    </row>
    <row r="68" spans="1:11" hidden="1" x14ac:dyDescent="0.25">
      <c r="A68" s="128"/>
      <c r="B68" s="253"/>
      <c r="C68" s="417" t="s">
        <v>63</v>
      </c>
      <c r="D68" s="417"/>
      <c r="E68" s="417"/>
      <c r="F68" s="418" t="s">
        <v>43</v>
      </c>
      <c r="G68" s="418"/>
      <c r="H68" s="418"/>
      <c r="I68" s="418"/>
      <c r="J68" s="419"/>
    </row>
    <row r="69" spans="1:11" hidden="1" x14ac:dyDescent="0.25">
      <c r="A69" s="128"/>
      <c r="B69" s="253"/>
      <c r="C69" s="417" t="s">
        <v>64</v>
      </c>
      <c r="D69" s="417"/>
      <c r="E69" s="417"/>
      <c r="F69" s="418" t="s">
        <v>43</v>
      </c>
      <c r="G69" s="418"/>
      <c r="H69" s="418"/>
      <c r="I69" s="418"/>
      <c r="J69" s="419"/>
    </row>
    <row r="70" spans="1:11" hidden="1" x14ac:dyDescent="0.25">
      <c r="A70" s="128"/>
      <c r="B70" s="253"/>
      <c r="C70" s="417" t="s">
        <v>65</v>
      </c>
      <c r="D70" s="417"/>
      <c r="E70" s="417"/>
      <c r="F70" s="418" t="s">
        <v>43</v>
      </c>
      <c r="G70" s="418"/>
      <c r="H70" s="418"/>
      <c r="I70" s="418"/>
      <c r="J70" s="419"/>
    </row>
    <row r="71" spans="1:11" hidden="1" x14ac:dyDescent="0.25">
      <c r="A71" s="128"/>
      <c r="B71" s="253"/>
      <c r="C71" s="417" t="s">
        <v>66</v>
      </c>
      <c r="D71" s="417"/>
      <c r="E71" s="417"/>
      <c r="F71" s="418" t="s">
        <v>43</v>
      </c>
      <c r="G71" s="418"/>
      <c r="H71" s="418"/>
      <c r="I71" s="418"/>
      <c r="J71" s="419"/>
    </row>
    <row r="72" spans="1:11" hidden="1" x14ac:dyDescent="0.25">
      <c r="A72" s="128"/>
      <c r="B72" s="253"/>
      <c r="C72" s="417" t="s">
        <v>67</v>
      </c>
      <c r="D72" s="417"/>
      <c r="E72" s="417"/>
      <c r="F72" s="418" t="s">
        <v>43</v>
      </c>
      <c r="G72" s="418"/>
      <c r="H72" s="418"/>
      <c r="I72" s="418"/>
      <c r="J72" s="419"/>
    </row>
    <row r="73" spans="1:11" hidden="1" x14ac:dyDescent="0.25">
      <c r="A73" s="128"/>
      <c r="B73" s="232"/>
      <c r="C73" s="115"/>
      <c r="D73" s="115"/>
      <c r="E73" s="115"/>
      <c r="F73" s="115"/>
      <c r="G73" s="115"/>
      <c r="H73" s="115"/>
      <c r="I73" s="115"/>
      <c r="J73" s="271"/>
    </row>
    <row r="74" spans="1:11" hidden="1" x14ac:dyDescent="0.25">
      <c r="A74" s="128" t="s">
        <v>153</v>
      </c>
      <c r="B74" s="411" t="s">
        <v>68</v>
      </c>
      <c r="C74" s="412"/>
      <c r="D74" s="412"/>
      <c r="E74" s="412"/>
      <c r="F74" s="412"/>
      <c r="G74" s="412"/>
      <c r="H74" s="412"/>
      <c r="I74" s="412"/>
      <c r="J74" s="413"/>
      <c r="K74" s="129"/>
    </row>
    <row r="75" spans="1:11" hidden="1" x14ac:dyDescent="0.25">
      <c r="A75" s="128"/>
      <c r="B75" s="414" t="s">
        <v>43</v>
      </c>
      <c r="C75" s="415"/>
      <c r="D75" s="415"/>
      <c r="E75" s="415"/>
      <c r="F75" s="415"/>
      <c r="G75" s="415"/>
      <c r="H75" s="415"/>
      <c r="I75" s="415"/>
      <c r="J75" s="416"/>
    </row>
    <row r="76" spans="1:11" hidden="1" x14ac:dyDescent="0.25">
      <c r="A76" s="126"/>
      <c r="B76" s="251"/>
      <c r="C76" s="115"/>
      <c r="D76" s="115"/>
      <c r="E76" s="115"/>
      <c r="F76" s="115"/>
      <c r="G76" s="115"/>
      <c r="H76" s="115"/>
      <c r="I76" s="115"/>
      <c r="J76" s="271"/>
    </row>
    <row r="77" spans="1:11" hidden="1" x14ac:dyDescent="0.25">
      <c r="A77" s="126"/>
      <c r="B77" s="239" t="s">
        <v>69</v>
      </c>
      <c r="C77" s="115"/>
      <c r="D77" s="115"/>
      <c r="E77" s="115"/>
      <c r="F77" s="115"/>
      <c r="G77" s="115"/>
      <c r="H77" s="115"/>
      <c r="I77" s="115"/>
      <c r="J77" s="271"/>
    </row>
    <row r="78" spans="1:11" hidden="1" x14ac:dyDescent="0.25">
      <c r="A78" s="128" t="s">
        <v>155</v>
      </c>
      <c r="B78" s="408" t="s">
        <v>70</v>
      </c>
      <c r="C78" s="409"/>
      <c r="D78" s="409"/>
      <c r="E78" s="409"/>
      <c r="F78" s="409"/>
      <c r="G78" s="409"/>
      <c r="H78" s="409"/>
      <c r="I78" s="409"/>
      <c r="J78" s="410"/>
      <c r="K78" s="129"/>
    </row>
    <row r="79" spans="1:11" hidden="1" x14ac:dyDescent="0.25">
      <c r="A79" s="131"/>
      <c r="B79" s="414" t="s">
        <v>43</v>
      </c>
      <c r="C79" s="415"/>
      <c r="D79" s="415"/>
      <c r="E79" s="415"/>
      <c r="F79" s="415"/>
      <c r="G79" s="415"/>
      <c r="H79" s="415"/>
      <c r="I79" s="415"/>
      <c r="J79" s="416"/>
    </row>
    <row r="80" spans="1:11" hidden="1" x14ac:dyDescent="0.25">
      <c r="A80" s="131"/>
      <c r="B80" s="253"/>
      <c r="C80" s="105"/>
      <c r="D80" s="105"/>
      <c r="E80" s="105"/>
      <c r="F80" s="105"/>
      <c r="G80" s="105"/>
      <c r="H80" s="105"/>
      <c r="I80" s="105"/>
      <c r="J80" s="280"/>
    </row>
    <row r="81" spans="1:11" ht="26.25" hidden="1" x14ac:dyDescent="0.4">
      <c r="A81" s="124"/>
      <c r="B81" s="245"/>
      <c r="C81" s="149"/>
      <c r="D81" s="149"/>
      <c r="E81" s="149"/>
      <c r="F81" s="149"/>
      <c r="G81" s="149"/>
      <c r="H81" s="149"/>
      <c r="I81" s="149"/>
      <c r="J81" s="270"/>
      <c r="K81" s="124"/>
    </row>
    <row r="82" spans="1:11" hidden="1" x14ac:dyDescent="0.25">
      <c r="A82" s="119"/>
      <c r="B82" s="253"/>
      <c r="C82" s="105"/>
      <c r="D82" s="105"/>
      <c r="E82" s="105"/>
      <c r="F82" s="105"/>
      <c r="G82" s="105"/>
      <c r="H82" s="105"/>
      <c r="I82" s="105"/>
      <c r="J82" s="280"/>
      <c r="K82" s="119"/>
    </row>
    <row r="83" spans="1:11" hidden="1" x14ac:dyDescent="0.25">
      <c r="A83" s="116" t="s">
        <v>156</v>
      </c>
      <c r="B83" s="408" t="s">
        <v>71</v>
      </c>
      <c r="C83" s="409"/>
      <c r="D83" s="409"/>
      <c r="E83" s="409"/>
      <c r="F83" s="409"/>
      <c r="G83" s="409"/>
      <c r="H83" s="409"/>
      <c r="I83" s="409"/>
      <c r="J83" s="410"/>
      <c r="K83" s="129"/>
    </row>
    <row r="84" spans="1:11" hidden="1" x14ac:dyDescent="0.25">
      <c r="A84" s="119"/>
      <c r="B84" s="414" t="s">
        <v>43</v>
      </c>
      <c r="C84" s="415"/>
      <c r="D84" s="415"/>
      <c r="E84" s="415"/>
      <c r="F84" s="415"/>
      <c r="G84" s="415"/>
      <c r="H84" s="415"/>
      <c r="I84" s="415"/>
      <c r="J84" s="416"/>
    </row>
    <row r="85" spans="1:11" hidden="1" x14ac:dyDescent="0.25">
      <c r="A85" s="119"/>
      <c r="B85" s="232"/>
      <c r="C85" s="115"/>
      <c r="D85" s="115"/>
      <c r="E85" s="115"/>
      <c r="F85" s="115"/>
      <c r="G85" s="115"/>
      <c r="H85" s="115"/>
      <c r="I85" s="115"/>
      <c r="J85" s="271"/>
    </row>
    <row r="86" spans="1:11" ht="26.25" hidden="1" x14ac:dyDescent="0.4">
      <c r="A86" s="124"/>
      <c r="B86" s="230" t="s">
        <v>72</v>
      </c>
      <c r="C86" s="149"/>
      <c r="D86" s="149"/>
      <c r="E86" s="149"/>
      <c r="F86" s="149"/>
      <c r="G86" s="149"/>
      <c r="H86" s="149"/>
      <c r="I86" s="149"/>
      <c r="J86" s="270"/>
      <c r="K86" s="124"/>
    </row>
    <row r="87" spans="1:11" ht="26.25" hidden="1" x14ac:dyDescent="0.4">
      <c r="A87" s="124"/>
      <c r="B87" s="245"/>
      <c r="C87" s="149"/>
      <c r="D87" s="149"/>
      <c r="E87" s="149"/>
      <c r="F87" s="149"/>
      <c r="G87" s="149"/>
      <c r="H87" s="149"/>
      <c r="I87" s="149"/>
      <c r="J87" s="270"/>
      <c r="K87" s="124"/>
    </row>
    <row r="88" spans="1:11" hidden="1" x14ac:dyDescent="0.25">
      <c r="A88" s="116" t="s">
        <v>157</v>
      </c>
      <c r="B88" s="408" t="s">
        <v>73</v>
      </c>
      <c r="C88" s="409"/>
      <c r="D88" s="409"/>
      <c r="E88" s="409"/>
      <c r="F88" s="409"/>
      <c r="G88" s="409"/>
      <c r="H88" s="409"/>
      <c r="I88" s="409"/>
      <c r="J88" s="410"/>
      <c r="K88" s="129"/>
    </row>
    <row r="89" spans="1:11" hidden="1" x14ac:dyDescent="0.25">
      <c r="A89" s="89"/>
      <c r="B89" s="395" t="s">
        <v>74</v>
      </c>
      <c r="C89" s="396"/>
      <c r="D89" s="396"/>
      <c r="E89" s="396"/>
      <c r="F89" s="396"/>
      <c r="G89" s="396"/>
      <c r="H89" s="396"/>
      <c r="I89" s="396"/>
      <c r="J89" s="397"/>
    </row>
    <row r="90" spans="1:11" hidden="1" x14ac:dyDescent="0.25">
      <c r="A90" s="89"/>
      <c r="B90" s="255" t="s">
        <v>75</v>
      </c>
      <c r="C90" s="107"/>
      <c r="D90" s="107"/>
      <c r="E90" s="107"/>
      <c r="F90" s="107"/>
      <c r="G90" s="107"/>
      <c r="H90" s="107"/>
      <c r="I90" s="107"/>
      <c r="J90" s="281"/>
    </row>
    <row r="91" spans="1:11" x14ac:dyDescent="0.25">
      <c r="A91" s="89"/>
      <c r="B91" s="400" t="s">
        <v>76</v>
      </c>
      <c r="C91" s="401"/>
      <c r="D91" s="221" t="str">
        <f t="shared" ref="D91:I91" si="0">D$111</f>
        <v>FY19</v>
      </c>
      <c r="E91" s="221" t="str">
        <f t="shared" si="0"/>
        <v>FY20</v>
      </c>
      <c r="F91" s="221" t="str">
        <f t="shared" si="0"/>
        <v>FY21</v>
      </c>
      <c r="G91" s="221" t="str">
        <f t="shared" si="0"/>
        <v>FY22</v>
      </c>
      <c r="H91" s="221" t="str">
        <f t="shared" si="0"/>
        <v>FY23</v>
      </c>
      <c r="I91" s="221" t="str">
        <f t="shared" si="0"/>
        <v>FY24</v>
      </c>
      <c r="J91" s="282" t="s">
        <v>77</v>
      </c>
    </row>
    <row r="92" spans="1:11" x14ac:dyDescent="0.25">
      <c r="A92" s="89"/>
      <c r="B92" s="406" t="s">
        <v>262</v>
      </c>
      <c r="C92" s="407"/>
      <c r="D92" s="132">
        <f t="shared" ref="D92:I92" si="1">(D127+D139)-SUM(D101)</f>
        <v>260000</v>
      </c>
      <c r="E92" s="132">
        <f t="shared" si="1"/>
        <v>250</v>
      </c>
      <c r="F92" s="132">
        <f t="shared" si="1"/>
        <v>256.25</v>
      </c>
      <c r="G92" s="132">
        <f t="shared" si="1"/>
        <v>262.65625</v>
      </c>
      <c r="H92" s="132">
        <f t="shared" si="1"/>
        <v>269.22265625</v>
      </c>
      <c r="I92" s="132">
        <f t="shared" si="1"/>
        <v>275.95322265624998</v>
      </c>
      <c r="J92" s="283">
        <f>SUM(D92:I92)</f>
        <v>261314.08212890624</v>
      </c>
    </row>
    <row r="93" spans="1:11" ht="15" hidden="1" customHeight="1" x14ac:dyDescent="0.25">
      <c r="A93" s="89"/>
      <c r="B93" s="404" t="s">
        <v>79</v>
      </c>
      <c r="C93" s="405"/>
      <c r="D93" s="133">
        <v>0</v>
      </c>
      <c r="E93" s="133">
        <v>0</v>
      </c>
      <c r="F93" s="133">
        <v>0</v>
      </c>
      <c r="G93" s="133">
        <v>0</v>
      </c>
      <c r="H93" s="133">
        <v>0</v>
      </c>
      <c r="I93" s="133">
        <v>0</v>
      </c>
      <c r="J93" s="283">
        <f t="shared" ref="J93:J96" si="2">SUM(D93:I93)</f>
        <v>0</v>
      </c>
    </row>
    <row r="94" spans="1:11" ht="15" hidden="1" customHeight="1" x14ac:dyDescent="0.25">
      <c r="A94" s="89"/>
      <c r="B94" s="404" t="s">
        <v>80</v>
      </c>
      <c r="C94" s="405"/>
      <c r="D94" s="133">
        <v>0</v>
      </c>
      <c r="E94" s="133">
        <v>0</v>
      </c>
      <c r="F94" s="133">
        <v>0</v>
      </c>
      <c r="G94" s="133">
        <v>0</v>
      </c>
      <c r="H94" s="133">
        <v>0</v>
      </c>
      <c r="I94" s="133">
        <v>0</v>
      </c>
      <c r="J94" s="283">
        <f t="shared" si="2"/>
        <v>0</v>
      </c>
    </row>
    <row r="95" spans="1:11" ht="15" hidden="1" customHeight="1" x14ac:dyDescent="0.25">
      <c r="A95" s="89"/>
      <c r="B95" s="404" t="s">
        <v>81</v>
      </c>
      <c r="C95" s="405"/>
      <c r="D95" s="133">
        <v>0</v>
      </c>
      <c r="E95" s="133">
        <v>0</v>
      </c>
      <c r="F95" s="133">
        <v>0</v>
      </c>
      <c r="G95" s="133">
        <v>0</v>
      </c>
      <c r="H95" s="133">
        <v>0</v>
      </c>
      <c r="I95" s="133">
        <v>0</v>
      </c>
      <c r="J95" s="283">
        <f t="shared" si="2"/>
        <v>0</v>
      </c>
    </row>
    <row r="96" spans="1:11" ht="15" hidden="1" customHeight="1" x14ac:dyDescent="0.25">
      <c r="A96" s="89"/>
      <c r="B96" s="404" t="s">
        <v>82</v>
      </c>
      <c r="C96" s="405"/>
      <c r="D96" s="133">
        <v>0</v>
      </c>
      <c r="E96" s="133">
        <v>0</v>
      </c>
      <c r="F96" s="133">
        <v>0</v>
      </c>
      <c r="G96" s="133">
        <v>0</v>
      </c>
      <c r="H96" s="133">
        <v>0</v>
      </c>
      <c r="I96" s="133">
        <v>0</v>
      </c>
      <c r="J96" s="283">
        <f t="shared" si="2"/>
        <v>0</v>
      </c>
    </row>
    <row r="97" spans="1:11" x14ac:dyDescent="0.25">
      <c r="A97" s="89"/>
      <c r="B97" s="400" t="s">
        <v>83</v>
      </c>
      <c r="C97" s="401"/>
      <c r="D97" s="132"/>
      <c r="E97" s="132"/>
      <c r="F97" s="132"/>
      <c r="G97" s="132"/>
      <c r="H97" s="132"/>
      <c r="I97" s="132"/>
      <c r="J97" s="283"/>
    </row>
    <row r="98" spans="1:11" x14ac:dyDescent="0.25">
      <c r="A98" s="89"/>
      <c r="B98" s="406" t="s">
        <v>84</v>
      </c>
      <c r="C98" s="407"/>
      <c r="D98" s="132"/>
      <c r="E98" s="132"/>
      <c r="F98" s="132"/>
      <c r="G98" s="132"/>
      <c r="H98" s="132"/>
      <c r="I98" s="132"/>
      <c r="J98" s="283">
        <f t="shared" ref="J98:J101" si="3">SUM(D98:I98)</f>
        <v>0</v>
      </c>
    </row>
    <row r="99" spans="1:11" x14ac:dyDescent="0.25">
      <c r="A99" s="89"/>
      <c r="B99" s="406" t="s">
        <v>85</v>
      </c>
      <c r="C99" s="407"/>
      <c r="D99" s="132"/>
      <c r="E99" s="132"/>
      <c r="F99" s="132"/>
      <c r="G99" s="132"/>
      <c r="H99" s="132"/>
      <c r="I99" s="132"/>
      <c r="J99" s="283">
        <f t="shared" si="3"/>
        <v>0</v>
      </c>
    </row>
    <row r="100" spans="1:11" x14ac:dyDescent="0.25">
      <c r="A100" s="89"/>
      <c r="B100" s="379" t="s">
        <v>86</v>
      </c>
      <c r="C100" s="380"/>
      <c r="D100" s="132"/>
      <c r="E100" s="132"/>
      <c r="F100" s="132"/>
      <c r="G100" s="132"/>
      <c r="H100" s="132"/>
      <c r="I100" s="132"/>
      <c r="J100" s="283">
        <f t="shared" si="3"/>
        <v>0</v>
      </c>
    </row>
    <row r="101" spans="1:11" x14ac:dyDescent="0.25">
      <c r="A101" s="89"/>
      <c r="B101" s="400" t="s">
        <v>87</v>
      </c>
      <c r="C101" s="401"/>
      <c r="D101" s="132"/>
      <c r="E101" s="132"/>
      <c r="F101" s="132"/>
      <c r="G101" s="132">
        <f t="shared" ref="G101:I101" si="4">SUM(G98:G100)</f>
        <v>0</v>
      </c>
      <c r="H101" s="132">
        <f t="shared" si="4"/>
        <v>0</v>
      </c>
      <c r="I101" s="132">
        <f t="shared" si="4"/>
        <v>0</v>
      </c>
      <c r="J101" s="283">
        <f t="shared" si="3"/>
        <v>0</v>
      </c>
    </row>
    <row r="102" spans="1:11" ht="15.75" thickBot="1" x14ac:dyDescent="0.3">
      <c r="A102" s="116"/>
      <c r="B102" s="386" t="s">
        <v>263</v>
      </c>
      <c r="C102" s="387"/>
      <c r="D102" s="137">
        <f t="shared" ref="D102:J102" si="5">SUM(D92:D92)+D101</f>
        <v>260000</v>
      </c>
      <c r="E102" s="137">
        <f t="shared" si="5"/>
        <v>250</v>
      </c>
      <c r="F102" s="137">
        <f t="shared" si="5"/>
        <v>256.25</v>
      </c>
      <c r="G102" s="137">
        <f t="shared" si="5"/>
        <v>262.65625</v>
      </c>
      <c r="H102" s="137">
        <f t="shared" si="5"/>
        <v>269.22265625</v>
      </c>
      <c r="I102" s="137">
        <f t="shared" si="5"/>
        <v>275.95322265624998</v>
      </c>
      <c r="J102" s="284">
        <f t="shared" si="5"/>
        <v>261314.08212890624</v>
      </c>
      <c r="K102" s="129"/>
    </row>
    <row r="103" spans="1:11" ht="15.75" thickTop="1" x14ac:dyDescent="0.25">
      <c r="A103" s="89"/>
      <c r="B103" s="261"/>
      <c r="C103" s="115"/>
      <c r="D103" s="115"/>
      <c r="E103" s="115"/>
      <c r="F103" s="115"/>
      <c r="G103" s="115"/>
      <c r="H103" s="115"/>
      <c r="I103" s="115"/>
      <c r="J103" s="271"/>
    </row>
    <row r="104" spans="1:11" x14ac:dyDescent="0.25">
      <c r="A104" s="128" t="s">
        <v>164</v>
      </c>
      <c r="B104" s="388" t="s">
        <v>89</v>
      </c>
      <c r="C104" s="389"/>
      <c r="D104" s="389"/>
      <c r="E104" s="389"/>
      <c r="F104" s="389"/>
      <c r="G104" s="389"/>
      <c r="H104" s="389"/>
      <c r="I104" s="389"/>
      <c r="J104" s="390"/>
    </row>
    <row r="105" spans="1:11" x14ac:dyDescent="0.25">
      <c r="A105" s="89"/>
      <c r="B105" s="395" t="s">
        <v>90</v>
      </c>
      <c r="C105" s="396"/>
      <c r="D105" s="396"/>
      <c r="E105" s="396"/>
      <c r="F105" s="396"/>
      <c r="G105" s="396"/>
      <c r="H105" s="685">
        <v>50000</v>
      </c>
      <c r="I105" s="686"/>
      <c r="J105" s="278"/>
    </row>
    <row r="106" spans="1:11" x14ac:dyDescent="0.25">
      <c r="A106" s="89"/>
      <c r="B106" s="395" t="s">
        <v>91</v>
      </c>
      <c r="C106" s="396"/>
      <c r="D106" s="396"/>
      <c r="E106" s="396"/>
      <c r="F106" s="396"/>
      <c r="G106" s="396"/>
      <c r="H106" s="123"/>
      <c r="I106" s="123"/>
      <c r="J106" s="278"/>
    </row>
    <row r="107" spans="1:11" x14ac:dyDescent="0.25">
      <c r="A107" s="89"/>
      <c r="B107" s="232"/>
      <c r="C107" s="115"/>
      <c r="D107" s="115"/>
      <c r="E107" s="115"/>
      <c r="F107" s="115"/>
      <c r="G107" s="115"/>
      <c r="H107" s="115"/>
      <c r="I107" s="115"/>
      <c r="J107" s="271"/>
    </row>
    <row r="108" spans="1:11" hidden="1" x14ac:dyDescent="0.25">
      <c r="A108" s="116" t="s">
        <v>164</v>
      </c>
      <c r="B108" s="388" t="s">
        <v>92</v>
      </c>
      <c r="C108" s="389"/>
      <c r="D108" s="389"/>
      <c r="E108" s="389"/>
      <c r="F108" s="389"/>
      <c r="G108" s="389"/>
      <c r="H108" s="389"/>
      <c r="I108" s="389"/>
      <c r="J108" s="390"/>
      <c r="K108" s="129"/>
    </row>
    <row r="109" spans="1:11" hidden="1" x14ac:dyDescent="0.25">
      <c r="A109" s="89"/>
      <c r="B109" s="395" t="s">
        <v>93</v>
      </c>
      <c r="C109" s="396"/>
      <c r="D109" s="396"/>
      <c r="E109" s="396"/>
      <c r="F109" s="396"/>
      <c r="G109" s="396"/>
      <c r="H109" s="396"/>
      <c r="I109" s="396"/>
      <c r="J109" s="397"/>
    </row>
    <row r="110" spans="1:11" hidden="1" x14ac:dyDescent="0.25">
      <c r="A110" s="89"/>
      <c r="B110" s="255" t="s">
        <v>94</v>
      </c>
      <c r="C110" s="107"/>
      <c r="D110" s="107"/>
      <c r="E110" s="107"/>
      <c r="F110" s="107"/>
      <c r="G110" s="107"/>
      <c r="H110" s="107"/>
      <c r="I110" s="107"/>
      <c r="J110" s="281"/>
    </row>
    <row r="111" spans="1:11" hidden="1" x14ac:dyDescent="0.25">
      <c r="A111" s="89"/>
      <c r="B111" s="391" t="s">
        <v>95</v>
      </c>
      <c r="C111" s="392"/>
      <c r="D111" s="221" t="s">
        <v>96</v>
      </c>
      <c r="E111" s="113" t="s">
        <v>97</v>
      </c>
      <c r="F111" s="113" t="s">
        <v>98</v>
      </c>
      <c r="G111" s="113" t="s">
        <v>99</v>
      </c>
      <c r="H111" s="113" t="s">
        <v>100</v>
      </c>
      <c r="I111" s="113" t="s">
        <v>101</v>
      </c>
      <c r="J111" s="282" t="s">
        <v>77</v>
      </c>
    </row>
    <row r="112" spans="1:11" ht="15.75" hidden="1" thickBot="1" x14ac:dyDescent="0.3">
      <c r="A112" s="89"/>
      <c r="B112" s="393" t="s">
        <v>102</v>
      </c>
      <c r="C112" s="394"/>
      <c r="D112" s="5"/>
      <c r="E112" s="7">
        <v>2.5000000000000001E-2</v>
      </c>
      <c r="F112" s="7">
        <v>2.5000000000000001E-2</v>
      </c>
      <c r="G112" s="7">
        <f>$F112</f>
        <v>2.5000000000000001E-2</v>
      </c>
      <c r="H112" s="7">
        <f>$F112</f>
        <v>2.5000000000000001E-2</v>
      </c>
      <c r="I112" s="7">
        <f>$F112</f>
        <v>2.5000000000000001E-2</v>
      </c>
      <c r="J112" s="285"/>
    </row>
    <row r="113" spans="1:11" hidden="1" x14ac:dyDescent="0.25">
      <c r="A113" s="89"/>
      <c r="B113" s="393" t="s">
        <v>103</v>
      </c>
      <c r="C113" s="394"/>
      <c r="D113" s="136"/>
      <c r="E113" s="136"/>
      <c r="F113" s="138">
        <f>E113*(1+$G$112)</f>
        <v>0</v>
      </c>
      <c r="G113" s="138">
        <f>F113*(1+$G$112)</f>
        <v>0</v>
      </c>
      <c r="H113" s="138">
        <f>G113*(1+$H$112)</f>
        <v>0</v>
      </c>
      <c r="I113" s="138">
        <f>H113*(1+$I$112)</f>
        <v>0</v>
      </c>
      <c r="J113" s="286">
        <f t="shared" ref="J113:J126" si="6">SUM(D113:I113)</f>
        <v>0</v>
      </c>
    </row>
    <row r="114" spans="1:11" hidden="1" x14ac:dyDescent="0.25">
      <c r="A114" s="89"/>
      <c r="B114" s="398" t="s">
        <v>104</v>
      </c>
      <c r="C114" s="399"/>
      <c r="D114" s="136"/>
      <c r="E114" s="136"/>
      <c r="F114" s="139">
        <f>E114*(1+$G$112)</f>
        <v>0</v>
      </c>
      <c r="G114" s="139">
        <f>F114*(1+$G$112)</f>
        <v>0</v>
      </c>
      <c r="H114" s="139">
        <f>G114*(1+$H$112)</f>
        <v>0</v>
      </c>
      <c r="I114" s="139">
        <f>H114*(1+$I$112)</f>
        <v>0</v>
      </c>
      <c r="J114" s="286">
        <f t="shared" si="6"/>
        <v>0</v>
      </c>
    </row>
    <row r="115" spans="1:11" hidden="1" x14ac:dyDescent="0.25">
      <c r="A115" s="89"/>
      <c r="B115" s="393" t="s">
        <v>105</v>
      </c>
      <c r="C115" s="394"/>
      <c r="D115" s="140"/>
      <c r="E115" s="140"/>
      <c r="F115" s="141"/>
      <c r="G115" s="141"/>
      <c r="H115" s="141"/>
      <c r="I115" s="141"/>
      <c r="J115" s="287"/>
    </row>
    <row r="116" spans="1:11" hidden="1" x14ac:dyDescent="0.25">
      <c r="A116" s="89"/>
      <c r="B116" s="393" t="s">
        <v>106</v>
      </c>
      <c r="C116" s="394"/>
      <c r="D116" s="136"/>
      <c r="E116" s="136"/>
      <c r="F116" s="139">
        <f>E116</f>
        <v>0</v>
      </c>
      <c r="G116" s="139">
        <f>F116</f>
        <v>0</v>
      </c>
      <c r="H116" s="139">
        <f t="shared" ref="H116:I116" si="7">G116</f>
        <v>0</v>
      </c>
      <c r="I116" s="139">
        <f t="shared" si="7"/>
        <v>0</v>
      </c>
      <c r="J116" s="286"/>
    </row>
    <row r="117" spans="1:11" hidden="1" x14ac:dyDescent="0.25">
      <c r="A117" s="89"/>
      <c r="B117" s="393" t="s">
        <v>107</v>
      </c>
      <c r="C117" s="394"/>
      <c r="D117" s="136"/>
      <c r="E117" s="136"/>
      <c r="F117" s="139">
        <f t="shared" ref="F117:I117" si="8">ROUND(E117*(1+F112),0)</f>
        <v>0</v>
      </c>
      <c r="G117" s="139">
        <f t="shared" si="8"/>
        <v>0</v>
      </c>
      <c r="H117" s="139">
        <f t="shared" si="8"/>
        <v>0</v>
      </c>
      <c r="I117" s="139">
        <f t="shared" si="8"/>
        <v>0</v>
      </c>
      <c r="J117" s="286"/>
    </row>
    <row r="118" spans="1:11" hidden="1" x14ac:dyDescent="0.25">
      <c r="A118" s="89"/>
      <c r="B118" s="393" t="s">
        <v>108</v>
      </c>
      <c r="C118" s="394"/>
      <c r="D118" s="139">
        <f>D116*D117</f>
        <v>0</v>
      </c>
      <c r="E118" s="139">
        <f>E116*E117</f>
        <v>0</v>
      </c>
      <c r="F118" s="139">
        <f t="shared" ref="F118:I118" si="9">F116*F117</f>
        <v>0</v>
      </c>
      <c r="G118" s="139">
        <f t="shared" si="9"/>
        <v>0</v>
      </c>
      <c r="H118" s="139">
        <f t="shared" si="9"/>
        <v>0</v>
      </c>
      <c r="I118" s="139">
        <f t="shared" si="9"/>
        <v>0</v>
      </c>
      <c r="J118" s="286">
        <f t="shared" si="6"/>
        <v>0</v>
      </c>
    </row>
    <row r="119" spans="1:11" hidden="1" x14ac:dyDescent="0.25">
      <c r="A119" s="89"/>
      <c r="B119" s="393" t="s">
        <v>109</v>
      </c>
      <c r="C119" s="394"/>
      <c r="D119" s="136"/>
      <c r="E119" s="136"/>
      <c r="F119" s="139">
        <f t="shared" ref="F119:G122" si="10">E119*(1+$G$112)</f>
        <v>0</v>
      </c>
      <c r="G119" s="139">
        <f t="shared" si="10"/>
        <v>0</v>
      </c>
      <c r="H119" s="139">
        <f t="shared" ref="H119:H122" si="11">G119*(1+$H$112)</f>
        <v>0</v>
      </c>
      <c r="I119" s="139">
        <f t="shared" ref="I119:I122" si="12">H119*(1+$I$112)</f>
        <v>0</v>
      </c>
      <c r="J119" s="286"/>
    </row>
    <row r="120" spans="1:11" hidden="1" x14ac:dyDescent="0.25">
      <c r="A120" s="89"/>
      <c r="B120" s="393" t="s">
        <v>110</v>
      </c>
      <c r="C120" s="394"/>
      <c r="D120" s="136"/>
      <c r="E120" s="136"/>
      <c r="F120" s="139">
        <f t="shared" si="10"/>
        <v>0</v>
      </c>
      <c r="G120" s="139">
        <f t="shared" si="10"/>
        <v>0</v>
      </c>
      <c r="H120" s="139">
        <f t="shared" si="11"/>
        <v>0</v>
      </c>
      <c r="I120" s="139">
        <f t="shared" si="12"/>
        <v>0</v>
      </c>
      <c r="J120" s="286"/>
    </row>
    <row r="121" spans="1:11" hidden="1" x14ac:dyDescent="0.25">
      <c r="A121" s="89"/>
      <c r="B121" s="379" t="s">
        <v>111</v>
      </c>
      <c r="C121" s="380"/>
      <c r="D121" s="136"/>
      <c r="E121" s="136"/>
      <c r="F121" s="139">
        <f t="shared" si="10"/>
        <v>0</v>
      </c>
      <c r="G121" s="139">
        <f t="shared" si="10"/>
        <v>0</v>
      </c>
      <c r="H121" s="139">
        <f t="shared" si="11"/>
        <v>0</v>
      </c>
      <c r="I121" s="139">
        <f t="shared" si="12"/>
        <v>0</v>
      </c>
      <c r="J121" s="286"/>
    </row>
    <row r="122" spans="1:11" hidden="1" x14ac:dyDescent="0.25">
      <c r="A122" s="89"/>
      <c r="B122" s="379" t="s">
        <v>111</v>
      </c>
      <c r="C122" s="380"/>
      <c r="D122" s="136"/>
      <c r="E122" s="136"/>
      <c r="F122" s="139">
        <f t="shared" si="10"/>
        <v>0</v>
      </c>
      <c r="G122" s="139">
        <f t="shared" si="10"/>
        <v>0</v>
      </c>
      <c r="H122" s="139">
        <f t="shared" si="11"/>
        <v>0</v>
      </c>
      <c r="I122" s="139">
        <f t="shared" si="12"/>
        <v>0</v>
      </c>
      <c r="J122" s="286"/>
    </row>
    <row r="123" spans="1:11" hidden="1" x14ac:dyDescent="0.25">
      <c r="A123" s="89"/>
      <c r="B123" s="393" t="s">
        <v>112</v>
      </c>
      <c r="C123" s="394"/>
      <c r="D123" s="139">
        <f>SUM(D118:D122)</f>
        <v>0</v>
      </c>
      <c r="E123" s="139">
        <f>SUM(E118:E122)</f>
        <v>0</v>
      </c>
      <c r="F123" s="139">
        <f t="shared" ref="F123:H123" si="13">SUM(F118:F122)</f>
        <v>0</v>
      </c>
      <c r="G123" s="139">
        <f t="shared" si="13"/>
        <v>0</v>
      </c>
      <c r="H123" s="139">
        <f t="shared" si="13"/>
        <v>0</v>
      </c>
      <c r="I123" s="139">
        <f>SUM(I118:I122)</f>
        <v>0</v>
      </c>
      <c r="J123" s="286">
        <f t="shared" si="6"/>
        <v>0</v>
      </c>
    </row>
    <row r="124" spans="1:11" hidden="1" x14ac:dyDescent="0.25">
      <c r="A124" s="89"/>
      <c r="B124" s="379" t="s">
        <v>177</v>
      </c>
      <c r="C124" s="380"/>
      <c r="D124" s="136"/>
      <c r="E124" s="136">
        <v>250</v>
      </c>
      <c r="F124" s="139">
        <f t="shared" ref="F124:G126" si="14">E124*(1+$G$112)</f>
        <v>256.25</v>
      </c>
      <c r="G124" s="139">
        <f t="shared" si="14"/>
        <v>262.65625</v>
      </c>
      <c r="H124" s="139">
        <f t="shared" ref="H124:H126" si="15">G124*(1+$H$112)</f>
        <v>269.22265625</v>
      </c>
      <c r="I124" s="139">
        <f t="shared" ref="I124:I126" si="16">H124*(1+$I$112)</f>
        <v>275.95322265624998</v>
      </c>
      <c r="J124" s="286">
        <f t="shared" si="6"/>
        <v>1314.0821289062501</v>
      </c>
    </row>
    <row r="125" spans="1:11" hidden="1" x14ac:dyDescent="0.25">
      <c r="A125" s="89"/>
      <c r="B125" s="379" t="s">
        <v>113</v>
      </c>
      <c r="C125" s="380"/>
      <c r="D125" s="136"/>
      <c r="E125" s="136"/>
      <c r="F125" s="139">
        <f t="shared" si="14"/>
        <v>0</v>
      </c>
      <c r="G125" s="139">
        <f t="shared" si="14"/>
        <v>0</v>
      </c>
      <c r="H125" s="139">
        <f t="shared" si="15"/>
        <v>0</v>
      </c>
      <c r="I125" s="139">
        <f t="shared" si="16"/>
        <v>0</v>
      </c>
      <c r="J125" s="286">
        <f t="shared" si="6"/>
        <v>0</v>
      </c>
    </row>
    <row r="126" spans="1:11" hidden="1" x14ac:dyDescent="0.25">
      <c r="A126" s="89"/>
      <c r="B126" s="379" t="s">
        <v>113</v>
      </c>
      <c r="C126" s="380"/>
      <c r="D126" s="136"/>
      <c r="E126" s="136"/>
      <c r="F126" s="139">
        <f t="shared" si="14"/>
        <v>0</v>
      </c>
      <c r="G126" s="139">
        <f t="shared" si="14"/>
        <v>0</v>
      </c>
      <c r="H126" s="139">
        <f t="shared" si="15"/>
        <v>0</v>
      </c>
      <c r="I126" s="139">
        <f t="shared" si="16"/>
        <v>0</v>
      </c>
      <c r="J126" s="286">
        <f t="shared" si="6"/>
        <v>0</v>
      </c>
    </row>
    <row r="127" spans="1:11" ht="15.75" hidden="1" thickBot="1" x14ac:dyDescent="0.3">
      <c r="A127" s="116"/>
      <c r="B127" s="386" t="s">
        <v>114</v>
      </c>
      <c r="C127" s="387"/>
      <c r="D127" s="142">
        <f t="shared" ref="D127:J127" si="17">D113+D114+D123+D124+D126+D125</f>
        <v>0</v>
      </c>
      <c r="E127" s="142">
        <f t="shared" si="17"/>
        <v>250</v>
      </c>
      <c r="F127" s="142">
        <f t="shared" si="17"/>
        <v>256.25</v>
      </c>
      <c r="G127" s="142">
        <f t="shared" si="17"/>
        <v>262.65625</v>
      </c>
      <c r="H127" s="142">
        <f t="shared" si="17"/>
        <v>269.22265625</v>
      </c>
      <c r="I127" s="142">
        <f t="shared" si="17"/>
        <v>275.95322265624998</v>
      </c>
      <c r="J127" s="288">
        <f t="shared" si="17"/>
        <v>1314.0821289062501</v>
      </c>
      <c r="K127" s="129"/>
    </row>
    <row r="128" spans="1:11" hidden="1" x14ac:dyDescent="0.25">
      <c r="A128" s="89"/>
      <c r="B128" s="261"/>
      <c r="C128" s="115"/>
      <c r="D128" s="115"/>
      <c r="E128" s="115"/>
      <c r="F128" s="115"/>
      <c r="G128" s="115"/>
      <c r="H128" s="115"/>
      <c r="I128" s="115"/>
      <c r="J128" s="271"/>
    </row>
    <row r="129" spans="1:11" hidden="1" x14ac:dyDescent="0.25">
      <c r="A129" s="89"/>
      <c r="B129" s="261"/>
      <c r="C129" s="115"/>
      <c r="D129" s="115"/>
      <c r="E129" s="115"/>
      <c r="F129" s="115"/>
      <c r="G129" s="115"/>
      <c r="H129" s="115"/>
      <c r="I129" s="115"/>
      <c r="J129" s="271"/>
    </row>
    <row r="130" spans="1:11" x14ac:dyDescent="0.25">
      <c r="A130" s="116" t="s">
        <v>165</v>
      </c>
      <c r="B130" s="388" t="s">
        <v>115</v>
      </c>
      <c r="C130" s="389"/>
      <c r="D130" s="389"/>
      <c r="E130" s="389"/>
      <c r="F130" s="389"/>
      <c r="G130" s="389"/>
      <c r="H130" s="389"/>
      <c r="I130" s="389"/>
      <c r="J130" s="390"/>
      <c r="K130" s="129"/>
    </row>
    <row r="131" spans="1:11" x14ac:dyDescent="0.25">
      <c r="A131" s="89"/>
      <c r="B131" s="255" t="s">
        <v>94</v>
      </c>
      <c r="C131" s="107"/>
      <c r="D131" s="107"/>
      <c r="E131" s="107"/>
      <c r="F131" s="107"/>
      <c r="G131" s="107"/>
      <c r="H131" s="107"/>
      <c r="I131" s="107"/>
      <c r="J131" s="281"/>
    </row>
    <row r="132" spans="1:11" x14ac:dyDescent="0.25">
      <c r="A132" s="89"/>
      <c r="B132" s="391" t="s">
        <v>116</v>
      </c>
      <c r="C132" s="392"/>
      <c r="D132" s="221" t="s">
        <v>96</v>
      </c>
      <c r="E132" s="113" t="s">
        <v>97</v>
      </c>
      <c r="F132" s="113" t="s">
        <v>98</v>
      </c>
      <c r="G132" s="113" t="s">
        <v>99</v>
      </c>
      <c r="H132" s="113" t="s">
        <v>100</v>
      </c>
      <c r="I132" s="113" t="s">
        <v>101</v>
      </c>
      <c r="J132" s="289" t="s">
        <v>77</v>
      </c>
    </row>
    <row r="133" spans="1:11" x14ac:dyDescent="0.25">
      <c r="A133" s="89"/>
      <c r="B133" s="377" t="s">
        <v>117</v>
      </c>
      <c r="C133" s="378"/>
      <c r="D133" s="218"/>
      <c r="E133" s="171"/>
      <c r="F133" s="171"/>
      <c r="G133" s="171"/>
      <c r="H133" s="171"/>
      <c r="I133" s="171"/>
      <c r="J133" s="283">
        <f t="shared" ref="J133:J138" si="18">SUM(D133:I133)</f>
        <v>0</v>
      </c>
    </row>
    <row r="134" spans="1:11" x14ac:dyDescent="0.25">
      <c r="A134" s="89"/>
      <c r="B134" s="377" t="s">
        <v>118</v>
      </c>
      <c r="C134" s="378"/>
      <c r="D134" s="218"/>
      <c r="E134" s="171"/>
      <c r="F134" s="171"/>
      <c r="G134" s="171"/>
      <c r="H134" s="171"/>
      <c r="I134" s="171"/>
      <c r="J134" s="283">
        <f t="shared" si="18"/>
        <v>0</v>
      </c>
    </row>
    <row r="135" spans="1:11" x14ac:dyDescent="0.25">
      <c r="A135" s="89"/>
      <c r="B135" s="377" t="s">
        <v>119</v>
      </c>
      <c r="C135" s="378"/>
      <c r="D135" s="219">
        <v>46000</v>
      </c>
      <c r="E135" s="171"/>
      <c r="F135" s="217"/>
      <c r="G135" s="217"/>
      <c r="H135" s="217"/>
      <c r="I135" s="217"/>
      <c r="J135" s="283">
        <f t="shared" si="18"/>
        <v>46000</v>
      </c>
    </row>
    <row r="136" spans="1:11" x14ac:dyDescent="0.25">
      <c r="A136" s="89"/>
      <c r="B136" s="377" t="s">
        <v>120</v>
      </c>
      <c r="C136" s="378"/>
      <c r="D136" s="219">
        <v>214000</v>
      </c>
      <c r="E136" s="171"/>
      <c r="F136" s="217"/>
      <c r="G136" s="217"/>
      <c r="H136" s="217"/>
      <c r="I136" s="217"/>
      <c r="J136" s="283">
        <f t="shared" si="18"/>
        <v>214000</v>
      </c>
    </row>
    <row r="137" spans="1:11" x14ac:dyDescent="0.25">
      <c r="A137" s="89"/>
      <c r="B137" s="377" t="s">
        <v>121</v>
      </c>
      <c r="C137" s="378"/>
      <c r="D137" s="218"/>
      <c r="E137" s="171"/>
      <c r="F137" s="171"/>
      <c r="G137" s="171"/>
      <c r="H137" s="171"/>
      <c r="I137" s="171"/>
      <c r="J137" s="283">
        <f t="shared" si="18"/>
        <v>0</v>
      </c>
    </row>
    <row r="138" spans="1:11" x14ac:dyDescent="0.25">
      <c r="A138" s="89"/>
      <c r="B138" s="379" t="s">
        <v>113</v>
      </c>
      <c r="C138" s="380"/>
      <c r="D138" s="218"/>
      <c r="E138" s="171"/>
      <c r="F138" s="171"/>
      <c r="G138" s="171"/>
      <c r="H138" s="171"/>
      <c r="I138" s="171"/>
      <c r="J138" s="283">
        <f t="shared" si="18"/>
        <v>0</v>
      </c>
    </row>
    <row r="139" spans="1:11" ht="15.75" thickBot="1" x14ac:dyDescent="0.3">
      <c r="A139" s="116"/>
      <c r="B139" s="381" t="s">
        <v>123</v>
      </c>
      <c r="C139" s="382"/>
      <c r="D139" s="212">
        <f>SUM(D133:D138)</f>
        <v>260000</v>
      </c>
      <c r="E139" s="145">
        <f t="shared" ref="E139:J139" si="19">SUM(E133:E138)</f>
        <v>0</v>
      </c>
      <c r="F139" s="145">
        <f t="shared" si="19"/>
        <v>0</v>
      </c>
      <c r="G139" s="145">
        <f t="shared" si="19"/>
        <v>0</v>
      </c>
      <c r="H139" s="145">
        <f t="shared" si="19"/>
        <v>0</v>
      </c>
      <c r="I139" s="145">
        <f t="shared" si="19"/>
        <v>0</v>
      </c>
      <c r="J139" s="290">
        <f t="shared" si="19"/>
        <v>260000</v>
      </c>
      <c r="K139" s="129"/>
    </row>
    <row r="140" spans="1:11" ht="15.75" hidden="1" thickTop="1" x14ac:dyDescent="0.25">
      <c r="A140" s="89"/>
      <c r="B140" s="261"/>
      <c r="C140" s="115"/>
      <c r="D140" s="115"/>
      <c r="E140" s="115"/>
      <c r="F140" s="115"/>
      <c r="G140" s="115"/>
      <c r="H140" s="115"/>
      <c r="I140" s="115"/>
      <c r="J140" s="271"/>
    </row>
    <row r="141" spans="1:11" ht="15.75" hidden="1" thickTop="1" x14ac:dyDescent="0.25">
      <c r="A141" s="89"/>
      <c r="B141" s="367"/>
      <c r="C141" s="365"/>
      <c r="D141" s="365"/>
      <c r="E141" s="365"/>
      <c r="F141" s="365"/>
      <c r="G141" s="365"/>
      <c r="H141" s="365"/>
      <c r="I141" s="365"/>
      <c r="J141" s="368"/>
    </row>
    <row r="142" spans="1:11" ht="15.75" hidden="1" thickTop="1" x14ac:dyDescent="0.25">
      <c r="A142" s="89"/>
      <c r="B142" s="267" t="s">
        <v>124</v>
      </c>
      <c r="C142" s="115"/>
      <c r="D142" s="115"/>
      <c r="E142" s="115"/>
      <c r="F142" s="115"/>
      <c r="G142" s="115"/>
      <c r="H142" s="115"/>
      <c r="I142" s="115"/>
      <c r="J142" s="271"/>
    </row>
    <row r="143" spans="1:11" ht="15.75" hidden="1" thickTop="1" x14ac:dyDescent="0.25">
      <c r="A143" s="89"/>
      <c r="B143" s="232"/>
      <c r="C143" s="115"/>
      <c r="D143" s="115"/>
      <c r="E143" s="115"/>
      <c r="F143" s="115"/>
      <c r="G143" s="115"/>
      <c r="H143" s="115"/>
      <c r="I143" s="115"/>
      <c r="J143" s="271"/>
    </row>
    <row r="144" spans="1:11" ht="16.5" thickTop="1" thickBot="1" x14ac:dyDescent="0.3">
      <c r="A144" s="116" t="s">
        <v>166</v>
      </c>
      <c r="B144" s="291" t="s">
        <v>125</v>
      </c>
      <c r="C144" s="292"/>
      <c r="D144" s="292"/>
      <c r="E144" s="292"/>
      <c r="F144" s="292"/>
      <c r="G144" s="292"/>
      <c r="H144" s="292"/>
      <c r="I144" s="292"/>
      <c r="J144" s="293"/>
      <c r="K144" s="129"/>
    </row>
    <row r="145" spans="1:10" ht="135" customHeight="1" x14ac:dyDescent="0.25">
      <c r="A145" s="89"/>
      <c r="B145" s="383" t="s">
        <v>178</v>
      </c>
      <c r="C145" s="384"/>
      <c r="D145" s="384"/>
      <c r="E145" s="384"/>
      <c r="F145" s="384"/>
      <c r="G145" s="384"/>
      <c r="H145" s="384"/>
      <c r="I145" s="384"/>
      <c r="J145" s="385"/>
    </row>
    <row r="146" spans="1:10" x14ac:dyDescent="0.25">
      <c r="A146" s="89"/>
      <c r="B146" s="89"/>
      <c r="C146" s="89"/>
      <c r="D146" s="89"/>
      <c r="E146" s="89"/>
      <c r="F146" s="89"/>
      <c r="G146" s="89"/>
      <c r="H146" s="89"/>
      <c r="I146" s="89"/>
      <c r="J146" s="89"/>
    </row>
    <row r="147" spans="1:10" x14ac:dyDescent="0.25">
      <c r="A147" s="89"/>
      <c r="B147" s="117"/>
      <c r="C147" s="89"/>
      <c r="D147" s="89"/>
      <c r="E147" s="89"/>
      <c r="F147" s="89"/>
      <c r="G147" s="89"/>
      <c r="H147" s="89"/>
      <c r="I147" s="89"/>
      <c r="J147" s="89"/>
    </row>
    <row r="148" spans="1:10" hidden="1" x14ac:dyDescent="0.25">
      <c r="A148" s="89"/>
      <c r="B148" s="117"/>
      <c r="C148" s="89"/>
      <c r="D148" s="117"/>
      <c r="E148" s="89"/>
      <c r="F148" s="117"/>
      <c r="G148" s="89"/>
      <c r="H148" s="89"/>
      <c r="I148" s="89"/>
      <c r="J148" s="89"/>
    </row>
    <row r="149" spans="1:10" x14ac:dyDescent="0.25">
      <c r="A149" s="89"/>
      <c r="B149" s="89"/>
      <c r="C149" s="89"/>
      <c r="D149" s="89"/>
      <c r="E149" s="89"/>
      <c r="F149" s="89"/>
      <c r="G149" s="89"/>
      <c r="H149" s="89"/>
      <c r="I149" s="89"/>
      <c r="J149" s="89"/>
    </row>
    <row r="150" spans="1:10" x14ac:dyDescent="0.25">
      <c r="A150" s="119"/>
      <c r="B150" s="89"/>
      <c r="C150" s="89"/>
      <c r="D150" s="89"/>
      <c r="E150" s="89"/>
      <c r="F150" s="89"/>
      <c r="G150" s="89"/>
      <c r="H150" s="89"/>
      <c r="I150" s="89"/>
      <c r="J150" s="89"/>
    </row>
    <row r="151" spans="1:10" x14ac:dyDescent="0.25">
      <c r="B151" s="89"/>
      <c r="C151" s="89"/>
      <c r="D151" s="89"/>
      <c r="E151" s="89"/>
      <c r="F151" s="89"/>
      <c r="G151" s="89"/>
      <c r="H151" s="89"/>
      <c r="I151" s="89"/>
      <c r="J151" s="89"/>
    </row>
    <row r="152" spans="1:10" x14ac:dyDescent="0.25">
      <c r="B152" s="89"/>
      <c r="C152" s="89"/>
      <c r="D152" s="89"/>
      <c r="E152" s="89"/>
      <c r="F152" s="89"/>
      <c r="G152" s="89"/>
      <c r="H152" s="89"/>
      <c r="I152" s="89"/>
      <c r="J152" s="89"/>
    </row>
    <row r="153" spans="1:10" x14ac:dyDescent="0.25">
      <c r="B153" s="89"/>
      <c r="C153" s="89"/>
      <c r="D153" s="89"/>
      <c r="E153" s="89"/>
      <c r="F153" s="89"/>
      <c r="G153" s="89"/>
      <c r="H153" s="89"/>
      <c r="I153" s="89"/>
      <c r="J153" s="89"/>
    </row>
    <row r="154" spans="1:10" x14ac:dyDescent="0.25">
      <c r="B154" s="118"/>
      <c r="C154" s="118"/>
      <c r="D154" s="118"/>
      <c r="E154" s="118"/>
      <c r="F154" s="118"/>
      <c r="G154" s="118"/>
      <c r="H154" s="118"/>
      <c r="I154" s="118"/>
      <c r="J154" s="118"/>
    </row>
    <row r="155" spans="1:10" x14ac:dyDescent="0.25">
      <c r="B155" s="118"/>
      <c r="C155" s="118"/>
      <c r="D155" s="118"/>
      <c r="E155" s="118"/>
      <c r="F155" s="118"/>
      <c r="G155" s="118"/>
      <c r="H155" s="118"/>
      <c r="I155" s="118"/>
      <c r="J155" s="118"/>
    </row>
    <row r="156" spans="1:10" x14ac:dyDescent="0.25">
      <c r="B156" s="118"/>
      <c r="C156" s="118"/>
      <c r="D156" s="118"/>
      <c r="E156" s="118"/>
      <c r="F156" s="118"/>
      <c r="G156" s="118"/>
      <c r="H156" s="118"/>
      <c r="I156" s="118"/>
      <c r="J156" s="118"/>
    </row>
    <row r="157" spans="1:10" x14ac:dyDescent="0.25">
      <c r="B157" s="118"/>
      <c r="C157" s="118"/>
      <c r="D157" s="118"/>
      <c r="E157" s="118"/>
      <c r="F157" s="118"/>
      <c r="G157" s="118"/>
      <c r="H157" s="118"/>
      <c r="I157" s="118"/>
      <c r="J157" s="118"/>
    </row>
    <row r="158" spans="1:10" x14ac:dyDescent="0.25">
      <c r="B158" s="118"/>
      <c r="C158" s="118"/>
      <c r="D158" s="118"/>
      <c r="E158" s="118"/>
      <c r="F158" s="118"/>
      <c r="G158" s="118"/>
      <c r="H158" s="118"/>
      <c r="I158" s="118"/>
      <c r="J158" s="118"/>
    </row>
    <row r="159" spans="1:10" x14ac:dyDescent="0.25">
      <c r="B159" s="118"/>
      <c r="C159" s="118"/>
      <c r="D159" s="118"/>
      <c r="E159" s="118"/>
      <c r="F159" s="118"/>
      <c r="G159" s="118"/>
      <c r="H159" s="118"/>
      <c r="I159" s="118"/>
      <c r="J159" s="118"/>
    </row>
    <row r="160" spans="1:10" x14ac:dyDescent="0.25">
      <c r="B160" s="118"/>
      <c r="C160" s="118"/>
      <c r="D160" s="118"/>
      <c r="E160" s="118"/>
      <c r="F160" s="118"/>
      <c r="G160" s="118"/>
      <c r="H160" s="118"/>
      <c r="I160" s="118"/>
      <c r="J160" s="118"/>
    </row>
    <row r="161" spans="2:10" x14ac:dyDescent="0.25">
      <c r="B161" s="118"/>
      <c r="C161" s="118"/>
      <c r="D161" s="118"/>
      <c r="E161" s="118"/>
      <c r="F161" s="118"/>
      <c r="G161" s="118"/>
      <c r="H161" s="118"/>
      <c r="I161" s="118"/>
      <c r="J161" s="118"/>
    </row>
    <row r="162" spans="2:10" x14ac:dyDescent="0.25">
      <c r="B162" s="118"/>
      <c r="C162" s="118"/>
      <c r="D162" s="118"/>
      <c r="E162" s="118"/>
      <c r="F162" s="118"/>
      <c r="G162" s="118"/>
      <c r="H162" s="118"/>
      <c r="I162" s="118"/>
      <c r="J162" s="118"/>
    </row>
    <row r="163" spans="2:10" x14ac:dyDescent="0.25">
      <c r="B163" s="118"/>
      <c r="C163" s="118"/>
      <c r="D163" s="118"/>
      <c r="E163" s="118"/>
      <c r="F163" s="118"/>
      <c r="G163" s="118"/>
      <c r="H163" s="118"/>
      <c r="I163" s="118"/>
      <c r="J163" s="118"/>
    </row>
    <row r="164" spans="2:10" x14ac:dyDescent="0.25">
      <c r="B164" s="118"/>
      <c r="C164" s="118"/>
      <c r="D164" s="118"/>
      <c r="E164" s="118"/>
      <c r="F164" s="118"/>
      <c r="G164" s="118"/>
      <c r="H164" s="118"/>
      <c r="I164" s="118"/>
      <c r="J164" s="118"/>
    </row>
    <row r="165" spans="2:10" x14ac:dyDescent="0.25">
      <c r="B165" s="118"/>
      <c r="C165" s="118"/>
      <c r="D165" s="118"/>
      <c r="E165" s="118"/>
      <c r="F165" s="118"/>
      <c r="G165" s="118"/>
      <c r="H165" s="118"/>
      <c r="I165" s="118"/>
      <c r="J165" s="118"/>
    </row>
    <row r="166" spans="2:10" x14ac:dyDescent="0.25">
      <c r="B166" s="118"/>
      <c r="C166" s="118"/>
      <c r="D166" s="118"/>
      <c r="E166" s="118"/>
      <c r="F166" s="118"/>
      <c r="G166" s="118"/>
      <c r="H166" s="118"/>
      <c r="I166" s="118"/>
      <c r="J166" s="118"/>
    </row>
  </sheetData>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E15" name="Range21"/>
    <protectedRange sqref="C3:C6" name="Range23"/>
    <protectedRange sqref="F14:H15" name="Range21_1"/>
  </protectedRanges>
  <mergeCells count="122">
    <mergeCell ref="B1:C1"/>
    <mergeCell ref="D1:H1"/>
    <mergeCell ref="B2:C2"/>
    <mergeCell ref="D2:H2"/>
    <mergeCell ref="D3:H3"/>
    <mergeCell ref="B17:J17"/>
    <mergeCell ref="B22:C22"/>
    <mergeCell ref="D22:F22"/>
    <mergeCell ref="G22:J22"/>
    <mergeCell ref="B11:C12"/>
    <mergeCell ref="D11:E12"/>
    <mergeCell ref="F11:H11"/>
    <mergeCell ref="F12:H12"/>
    <mergeCell ref="B3:C3"/>
    <mergeCell ref="B4:C4"/>
    <mergeCell ref="D4:H4"/>
    <mergeCell ref="B8:J8"/>
    <mergeCell ref="B10:C10"/>
    <mergeCell ref="D10:E10"/>
    <mergeCell ref="F10:H10"/>
    <mergeCell ref="I10:J10"/>
    <mergeCell ref="I2:J4"/>
    <mergeCell ref="B29:D29"/>
    <mergeCell ref="B36:G36"/>
    <mergeCell ref="B21:C21"/>
    <mergeCell ref="D21:F21"/>
    <mergeCell ref="I13:J13"/>
    <mergeCell ref="B14:C15"/>
    <mergeCell ref="D14:E15"/>
    <mergeCell ref="F14:H15"/>
    <mergeCell ref="B16:C16"/>
    <mergeCell ref="D16:J16"/>
    <mergeCell ref="G21:J21"/>
    <mergeCell ref="B13:C13"/>
    <mergeCell ref="D13:E13"/>
    <mergeCell ref="F13:H13"/>
    <mergeCell ref="B45:J45"/>
    <mergeCell ref="B47:J47"/>
    <mergeCell ref="B48:C48"/>
    <mergeCell ref="D48:J48"/>
    <mergeCell ref="B49:C49"/>
    <mergeCell ref="D49:J49"/>
    <mergeCell ref="B37:J37"/>
    <mergeCell ref="B38:J38"/>
    <mergeCell ref="B40:J40"/>
    <mergeCell ref="B42:J42"/>
    <mergeCell ref="B43:J43"/>
    <mergeCell ref="B44:J44"/>
    <mergeCell ref="B65:J65"/>
    <mergeCell ref="C66:E66"/>
    <mergeCell ref="F66:J66"/>
    <mergeCell ref="C67:E67"/>
    <mergeCell ref="F67:J67"/>
    <mergeCell ref="C68:E68"/>
    <mergeCell ref="F68:J68"/>
    <mergeCell ref="B50:C50"/>
    <mergeCell ref="D50:J50"/>
    <mergeCell ref="B57:J57"/>
    <mergeCell ref="B58:J58"/>
    <mergeCell ref="B62:J62"/>
    <mergeCell ref="B63:J63"/>
    <mergeCell ref="C72:E72"/>
    <mergeCell ref="F72:J72"/>
    <mergeCell ref="B74:J74"/>
    <mergeCell ref="B75:J75"/>
    <mergeCell ref="B78:J78"/>
    <mergeCell ref="B79:J79"/>
    <mergeCell ref="C69:E69"/>
    <mergeCell ref="F69:J69"/>
    <mergeCell ref="C70:E70"/>
    <mergeCell ref="F70:J70"/>
    <mergeCell ref="C71:E71"/>
    <mergeCell ref="F71:J71"/>
    <mergeCell ref="B93:C93"/>
    <mergeCell ref="B94:C94"/>
    <mergeCell ref="B95:C95"/>
    <mergeCell ref="B96:C96"/>
    <mergeCell ref="B97:C97"/>
    <mergeCell ref="B98:C98"/>
    <mergeCell ref="B83:J83"/>
    <mergeCell ref="B84:J84"/>
    <mergeCell ref="B88:J88"/>
    <mergeCell ref="B89:J89"/>
    <mergeCell ref="B91:C91"/>
    <mergeCell ref="B92:C92"/>
    <mergeCell ref="B106:G106"/>
    <mergeCell ref="B108:J108"/>
    <mergeCell ref="B109:J109"/>
    <mergeCell ref="B111:C111"/>
    <mergeCell ref="B112:C112"/>
    <mergeCell ref="B113:C113"/>
    <mergeCell ref="B99:C99"/>
    <mergeCell ref="B100:C100"/>
    <mergeCell ref="B101:C101"/>
    <mergeCell ref="B102:C102"/>
    <mergeCell ref="B104:J104"/>
    <mergeCell ref="B105:G105"/>
    <mergeCell ref="H105:I105"/>
    <mergeCell ref="B135:C135"/>
    <mergeCell ref="B136:C136"/>
    <mergeCell ref="B137:C137"/>
    <mergeCell ref="B138:C138"/>
    <mergeCell ref="B139:C139"/>
    <mergeCell ref="B145:J145"/>
    <mergeCell ref="B126:C126"/>
    <mergeCell ref="B127:C127"/>
    <mergeCell ref="B130:J130"/>
    <mergeCell ref="B132:C132"/>
    <mergeCell ref="B133:C133"/>
    <mergeCell ref="B134:C134"/>
    <mergeCell ref="B120:C120"/>
    <mergeCell ref="B121:C121"/>
    <mergeCell ref="B122:C122"/>
    <mergeCell ref="B123:C123"/>
    <mergeCell ref="B124:C124"/>
    <mergeCell ref="B125:C125"/>
    <mergeCell ref="B114:C114"/>
    <mergeCell ref="B115:C115"/>
    <mergeCell ref="B116:C116"/>
    <mergeCell ref="B117:C117"/>
    <mergeCell ref="B118:C118"/>
    <mergeCell ref="B119:C119"/>
  </mergeCells>
  <dataValidations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 type="list" allowBlank="1" showInputMessage="1" showErrorMessage="1" sqref="I2:J2">
      <formula1>$AD$2:$AD$6</formula1>
    </dataValidation>
  </dataValidations>
  <printOptions horizontalCentered="1"/>
  <pageMargins left="0.25" right="0.25" top="0.75" bottom="0.75" header="0.3" footer="0.3"/>
  <pageSetup scale="66" orientation="portrait" r:id="rId1"/>
  <headerFooter>
    <oddHeader>&amp;L&amp;10&amp;K000000FY19 Workplan&amp;R&amp;A</oddHeader>
    <oddFooter xml:space="preserve">&amp;L&amp;"+,Regular"&amp;10&amp;K01+019 &amp;C&amp;"+,Regular"&amp;9&amp;K01+019Durham - Bus/Park Rides &amp;P of &amp;N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65"/>
  <sheetViews>
    <sheetView view="pageBreakPreview" topLeftCell="B47" zoomScale="85" zoomScaleNormal="100" zoomScaleSheetLayoutView="85" workbookViewId="0">
      <selection activeCell="D48" sqref="D48:J48"/>
    </sheetView>
  </sheetViews>
  <sheetFormatPr defaultRowHeight="15" x14ac:dyDescent="0.25"/>
  <cols>
    <col min="1" max="1" width="9" style="100" hidden="1" customWidth="1"/>
    <col min="2" max="2" width="19.140625" style="100" customWidth="1"/>
    <col min="3" max="3" width="18.42578125" style="100" customWidth="1"/>
    <col min="4" max="8" width="15.28515625" style="100" customWidth="1"/>
    <col min="9" max="9" width="21.42578125" style="100" customWidth="1"/>
    <col min="10" max="10" width="17.5703125" style="1" customWidth="1"/>
    <col min="11" max="11" width="8.140625" style="100" customWidth="1"/>
    <col min="12" max="16384" width="9.140625" style="120"/>
  </cols>
  <sheetData>
    <row r="1" spans="1:11" ht="29.25" customHeight="1" thickBot="1" x14ac:dyDescent="0.35">
      <c r="A1" s="119"/>
      <c r="B1" s="473" t="s">
        <v>0</v>
      </c>
      <c r="C1" s="474"/>
      <c r="D1" s="694" t="s">
        <v>1</v>
      </c>
      <c r="E1" s="695"/>
      <c r="F1" s="695"/>
      <c r="G1" s="695"/>
      <c r="H1" s="696"/>
      <c r="I1" s="356" t="s">
        <v>2</v>
      </c>
      <c r="J1" s="226">
        <v>42917</v>
      </c>
    </row>
    <row r="2" spans="1:11" ht="44.25" customHeight="1" thickTop="1" thickBot="1" x14ac:dyDescent="0.35">
      <c r="A2" s="119"/>
      <c r="B2" s="680" t="str">
        <f>CONCATENATE(C3,C4,"_",C5,C6)</f>
        <v>18GOT_CD5</v>
      </c>
      <c r="C2" s="681"/>
      <c r="D2" s="697" t="s">
        <v>266</v>
      </c>
      <c r="E2" s="698"/>
      <c r="F2" s="698"/>
      <c r="G2" s="698"/>
      <c r="H2" s="699"/>
      <c r="I2" s="483" t="s">
        <v>3</v>
      </c>
      <c r="J2" s="484"/>
    </row>
    <row r="3" spans="1:11" ht="17.25" hidden="1" x14ac:dyDescent="0.3">
      <c r="A3" s="119"/>
      <c r="B3" s="633" t="s">
        <v>4</v>
      </c>
      <c r="C3" s="634">
        <v>18</v>
      </c>
      <c r="D3" s="700" t="s">
        <v>236</v>
      </c>
      <c r="E3" s="700"/>
      <c r="F3" s="700"/>
      <c r="G3" s="700"/>
      <c r="H3" s="700"/>
      <c r="I3" s="485"/>
      <c r="J3" s="486"/>
    </row>
    <row r="4" spans="1:11" ht="17.25" hidden="1" x14ac:dyDescent="0.3">
      <c r="A4" s="119"/>
      <c r="B4" s="635" t="s">
        <v>6</v>
      </c>
      <c r="C4" s="636" t="s">
        <v>127</v>
      </c>
      <c r="D4" s="629" t="s">
        <v>236</v>
      </c>
      <c r="E4" s="487"/>
      <c r="F4" s="487"/>
      <c r="G4" s="487"/>
      <c r="H4" s="487"/>
      <c r="I4" s="485"/>
      <c r="J4" s="486"/>
    </row>
    <row r="5" spans="1:11" hidden="1" x14ac:dyDescent="0.25">
      <c r="A5" s="119"/>
      <c r="B5" s="227" t="s">
        <v>9</v>
      </c>
      <c r="C5" s="224" t="s">
        <v>10</v>
      </c>
      <c r="D5" s="148"/>
      <c r="E5" s="148"/>
      <c r="F5" s="148"/>
      <c r="G5" s="148"/>
      <c r="H5" s="148"/>
      <c r="I5" s="214"/>
      <c r="J5" s="228"/>
    </row>
    <row r="6" spans="1:11" hidden="1" x14ac:dyDescent="0.25">
      <c r="A6" s="121"/>
      <c r="B6" s="227" t="s">
        <v>11</v>
      </c>
      <c r="C6" s="224">
        <v>5</v>
      </c>
      <c r="D6" s="146"/>
      <c r="E6" s="146"/>
      <c r="F6" s="146"/>
      <c r="G6" s="146"/>
      <c r="H6" s="146"/>
      <c r="I6" s="215"/>
      <c r="J6" s="229"/>
      <c r="K6" s="123"/>
    </row>
    <row r="7" spans="1:11" ht="26.25" hidden="1" x14ac:dyDescent="0.4">
      <c r="A7" s="124"/>
      <c r="B7" s="230" t="s">
        <v>12</v>
      </c>
      <c r="C7" s="149"/>
      <c r="D7" s="149"/>
      <c r="E7" s="149"/>
      <c r="F7" s="149"/>
      <c r="G7" s="149"/>
      <c r="H7" s="149"/>
      <c r="I7" s="149"/>
      <c r="J7" s="231"/>
      <c r="K7" s="124"/>
    </row>
    <row r="8" spans="1:11" hidden="1" x14ac:dyDescent="0.25">
      <c r="A8" s="125"/>
      <c r="B8" s="464" t="s">
        <v>13</v>
      </c>
      <c r="C8" s="465"/>
      <c r="D8" s="465"/>
      <c r="E8" s="465"/>
      <c r="F8" s="465"/>
      <c r="G8" s="465"/>
      <c r="H8" s="465"/>
      <c r="I8" s="465"/>
      <c r="J8" s="466"/>
      <c r="K8" s="125"/>
    </row>
    <row r="9" spans="1:11" hidden="1" x14ac:dyDescent="0.25">
      <c r="A9" s="89"/>
      <c r="B9" s="232"/>
      <c r="C9" s="115"/>
      <c r="D9" s="115"/>
      <c r="E9" s="115"/>
      <c r="F9" s="115"/>
      <c r="G9" s="115"/>
      <c r="H9" s="115"/>
      <c r="I9" s="115"/>
      <c r="J9" s="233"/>
    </row>
    <row r="10" spans="1:11" x14ac:dyDescent="0.25">
      <c r="A10" s="119"/>
      <c r="B10" s="467" t="s">
        <v>14</v>
      </c>
      <c r="C10" s="468"/>
      <c r="D10" s="468" t="s">
        <v>15</v>
      </c>
      <c r="E10" s="468"/>
      <c r="F10" s="468" t="s">
        <v>16</v>
      </c>
      <c r="G10" s="468"/>
      <c r="H10" s="468"/>
      <c r="I10" s="468" t="s">
        <v>17</v>
      </c>
      <c r="J10" s="450"/>
    </row>
    <row r="11" spans="1:11" x14ac:dyDescent="0.25">
      <c r="A11" s="119"/>
      <c r="B11" s="469" t="s">
        <v>179</v>
      </c>
      <c r="C11" s="470"/>
      <c r="D11" s="470" t="s">
        <v>129</v>
      </c>
      <c r="E11" s="470"/>
      <c r="F11" s="471" t="s">
        <v>20</v>
      </c>
      <c r="G11" s="471"/>
      <c r="H11" s="471"/>
      <c r="I11" s="220" t="s">
        <v>21</v>
      </c>
      <c r="J11" s="234">
        <f>IF($I$2=$AC$2,IF($J$126&gt;0,$D$92*($D$126/($D$126+$D$138)),),)+IF($I$2=$AC$3,IF($J$126&gt;0,$E$92*($E$126/($E$126+$E$138)),),)</f>
        <v>0</v>
      </c>
    </row>
    <row r="12" spans="1:11" x14ac:dyDescent="0.25">
      <c r="A12" s="119"/>
      <c r="B12" s="469"/>
      <c r="C12" s="470"/>
      <c r="D12" s="470"/>
      <c r="E12" s="470"/>
      <c r="F12" s="471" t="s">
        <v>168</v>
      </c>
      <c r="G12" s="471"/>
      <c r="H12" s="471"/>
      <c r="I12" s="220" t="s">
        <v>23</v>
      </c>
      <c r="J12" s="234">
        <f>IF($J$126&gt;0,SUM($D$92:$I$92)*(SUM($D$126:$I$126)/(SUM($D$126:$I$126,$D$138:$I$138))),)</f>
        <v>114979.26111328125</v>
      </c>
    </row>
    <row r="13" spans="1:11" ht="15.75" x14ac:dyDescent="0.25">
      <c r="A13" s="119"/>
      <c r="B13" s="446" t="s">
        <v>24</v>
      </c>
      <c r="C13" s="447"/>
      <c r="D13" s="447" t="s">
        <v>25</v>
      </c>
      <c r="E13" s="447"/>
      <c r="F13" s="448" t="s">
        <v>237</v>
      </c>
      <c r="G13" s="448"/>
      <c r="H13" s="448"/>
      <c r="I13" s="447" t="s">
        <v>26</v>
      </c>
      <c r="J13" s="618"/>
    </row>
    <row r="14" spans="1:11" x14ac:dyDescent="0.25">
      <c r="A14" s="119"/>
      <c r="B14" s="619">
        <v>42917</v>
      </c>
      <c r="C14" s="620"/>
      <c r="D14" s="620">
        <v>46934</v>
      </c>
      <c r="E14" s="620"/>
      <c r="F14" s="458">
        <f>+J11+J14</f>
        <v>18000</v>
      </c>
      <c r="G14" s="459"/>
      <c r="H14" s="460"/>
      <c r="I14" s="213" t="s">
        <v>21</v>
      </c>
      <c r="J14" s="235">
        <f>+D92</f>
        <v>18000</v>
      </c>
    </row>
    <row r="15" spans="1:11" x14ac:dyDescent="0.25">
      <c r="A15" s="119"/>
      <c r="B15" s="621"/>
      <c r="C15" s="622"/>
      <c r="D15" s="623"/>
      <c r="E15" s="623"/>
      <c r="F15" s="461"/>
      <c r="G15" s="462"/>
      <c r="H15" s="463"/>
      <c r="I15" s="153" t="s">
        <v>23</v>
      </c>
      <c r="J15" s="236">
        <f>J102</f>
        <v>114979.26111328125</v>
      </c>
    </row>
    <row r="16" spans="1:11" x14ac:dyDescent="0.25">
      <c r="A16" s="119"/>
      <c r="B16" s="432" t="s">
        <v>27</v>
      </c>
      <c r="C16" s="433"/>
      <c r="D16" s="434" t="s">
        <v>236</v>
      </c>
      <c r="E16" s="435"/>
      <c r="F16" s="435"/>
      <c r="G16" s="435"/>
      <c r="H16" s="435"/>
      <c r="I16" s="435"/>
      <c r="J16" s="436"/>
    </row>
    <row r="17" spans="1:11" x14ac:dyDescent="0.25">
      <c r="A17" s="119"/>
      <c r="B17" s="437" t="s">
        <v>180</v>
      </c>
      <c r="C17" s="438"/>
      <c r="D17" s="439"/>
      <c r="E17" s="439"/>
      <c r="F17" s="439"/>
      <c r="G17" s="439"/>
      <c r="H17" s="439"/>
      <c r="I17" s="439"/>
      <c r="J17" s="440"/>
    </row>
    <row r="18" spans="1:11" hidden="1" x14ac:dyDescent="0.25">
      <c r="A18" s="119"/>
      <c r="B18" s="237"/>
      <c r="C18" s="122"/>
      <c r="D18" s="122"/>
      <c r="E18" s="122"/>
      <c r="F18" s="122"/>
      <c r="G18" s="122"/>
      <c r="H18" s="122"/>
      <c r="I18" s="122"/>
      <c r="J18" s="238"/>
    </row>
    <row r="19" spans="1:11" hidden="1" x14ac:dyDescent="0.25">
      <c r="A19" s="126"/>
      <c r="B19" s="239" t="s">
        <v>29</v>
      </c>
      <c r="C19" s="115"/>
      <c r="D19" s="115"/>
      <c r="E19" s="115"/>
      <c r="F19" s="115"/>
      <c r="G19" s="115"/>
      <c r="H19" s="115"/>
      <c r="I19" s="115"/>
      <c r="J19" s="233"/>
    </row>
    <row r="20" spans="1:11" hidden="1" x14ac:dyDescent="0.25">
      <c r="A20" s="116" t="s">
        <v>131</v>
      </c>
      <c r="B20" s="240" t="s">
        <v>30</v>
      </c>
      <c r="C20" s="150"/>
      <c r="D20" s="150"/>
      <c r="E20" s="150"/>
      <c r="F20" s="150"/>
      <c r="G20" s="150"/>
      <c r="H20" s="150"/>
      <c r="I20" s="150"/>
      <c r="J20" s="241"/>
    </row>
    <row r="21" spans="1:11" s="129" customFormat="1" x14ac:dyDescent="0.25">
      <c r="A21" s="116"/>
      <c r="B21" s="441" t="s">
        <v>261</v>
      </c>
      <c r="C21" s="442"/>
      <c r="D21" s="443" t="s">
        <v>31</v>
      </c>
      <c r="E21" s="444"/>
      <c r="F21" s="442"/>
      <c r="G21" s="443" t="s">
        <v>32</v>
      </c>
      <c r="H21" s="444"/>
      <c r="I21" s="444"/>
      <c r="J21" s="445"/>
    </row>
    <row r="22" spans="1:11" x14ac:dyDescent="0.25">
      <c r="A22" s="116"/>
      <c r="B22" s="426" t="s">
        <v>170</v>
      </c>
      <c r="C22" s="427"/>
      <c r="D22" s="427" t="s">
        <v>171</v>
      </c>
      <c r="E22" s="427"/>
      <c r="F22" s="427"/>
      <c r="G22" s="427" t="s">
        <v>181</v>
      </c>
      <c r="H22" s="427"/>
      <c r="I22" s="427"/>
      <c r="J22" s="428"/>
    </row>
    <row r="23" spans="1:11" hidden="1" x14ac:dyDescent="0.25">
      <c r="A23" s="116"/>
      <c r="B23" s="232"/>
      <c r="C23" s="115"/>
      <c r="D23" s="115"/>
      <c r="E23" s="115"/>
      <c r="F23" s="115"/>
      <c r="G23" s="115"/>
      <c r="H23" s="115"/>
      <c r="I23" s="115"/>
      <c r="J23" s="233"/>
    </row>
    <row r="24" spans="1:11" hidden="1" x14ac:dyDescent="0.25">
      <c r="A24" s="116" t="s">
        <v>135</v>
      </c>
      <c r="B24" s="240" t="s">
        <v>36</v>
      </c>
      <c r="C24" s="150"/>
      <c r="D24" s="115"/>
      <c r="E24" s="115"/>
      <c r="F24" s="115"/>
      <c r="G24" s="115"/>
      <c r="H24" s="115"/>
      <c r="I24" s="115"/>
      <c r="J24" s="233"/>
    </row>
    <row r="25" spans="1:11" hidden="1" x14ac:dyDescent="0.25">
      <c r="A25" s="116"/>
      <c r="B25" s="242"/>
      <c r="C25" s="127"/>
      <c r="D25" s="127"/>
      <c r="E25" s="127"/>
      <c r="F25" s="127"/>
      <c r="G25" s="127"/>
      <c r="H25" s="127"/>
      <c r="I25" s="127"/>
      <c r="J25" s="243"/>
    </row>
    <row r="26" spans="1:11" hidden="1" x14ac:dyDescent="0.25">
      <c r="A26" s="116" t="s">
        <v>136</v>
      </c>
      <c r="B26" s="240" t="s">
        <v>37</v>
      </c>
      <c r="C26" s="150"/>
      <c r="D26" s="150"/>
      <c r="E26" s="150"/>
      <c r="F26" s="150"/>
      <c r="G26" s="150"/>
      <c r="H26" s="150"/>
      <c r="I26" s="150"/>
      <c r="J26" s="241"/>
    </row>
    <row r="27" spans="1:11" hidden="1" x14ac:dyDescent="0.25">
      <c r="A27" s="116"/>
      <c r="B27" s="240"/>
      <c r="C27" s="150"/>
      <c r="D27" s="150"/>
      <c r="E27" s="150"/>
      <c r="F27" s="150"/>
      <c r="G27" s="150"/>
      <c r="H27" s="150"/>
      <c r="I27" s="150"/>
      <c r="J27" s="241"/>
    </row>
    <row r="28" spans="1:11" hidden="1" x14ac:dyDescent="0.25">
      <c r="A28" s="116"/>
      <c r="B28" s="232"/>
      <c r="C28" s="115"/>
      <c r="D28" s="115"/>
      <c r="E28" s="115"/>
      <c r="F28" s="115"/>
      <c r="G28" s="115"/>
      <c r="H28" s="115"/>
      <c r="I28" s="115"/>
      <c r="J28" s="233"/>
    </row>
    <row r="29" spans="1:11" hidden="1" x14ac:dyDescent="0.25">
      <c r="A29" s="116" t="s">
        <v>137</v>
      </c>
      <c r="B29" s="411" t="s">
        <v>38</v>
      </c>
      <c r="C29" s="412"/>
      <c r="D29" s="412"/>
      <c r="E29" s="115"/>
      <c r="F29" s="115"/>
      <c r="G29" s="115"/>
      <c r="H29" s="115"/>
      <c r="I29" s="115"/>
      <c r="J29" s="244"/>
    </row>
    <row r="30" spans="1:11" hidden="1" x14ac:dyDescent="0.25">
      <c r="A30" s="116"/>
      <c r="B30" s="232"/>
      <c r="C30" s="115"/>
      <c r="D30" s="115"/>
      <c r="E30" s="115"/>
      <c r="F30" s="115"/>
      <c r="G30" s="115"/>
      <c r="H30" s="115"/>
      <c r="I30" s="115"/>
      <c r="J30" s="233"/>
    </row>
    <row r="31" spans="1:11" ht="26.25" hidden="1" x14ac:dyDescent="0.4">
      <c r="A31" s="124"/>
      <c r="B31" s="230" t="s">
        <v>39</v>
      </c>
      <c r="C31" s="149"/>
      <c r="D31" s="149"/>
      <c r="E31" s="149"/>
      <c r="F31" s="149"/>
      <c r="G31" s="149"/>
      <c r="H31" s="149"/>
      <c r="I31" s="149"/>
      <c r="J31" s="231"/>
      <c r="K31" s="124"/>
    </row>
    <row r="32" spans="1:11" ht="26.25" hidden="1" x14ac:dyDescent="0.4">
      <c r="A32" s="124"/>
      <c r="B32" s="245"/>
      <c r="C32" s="149"/>
      <c r="D32" s="149"/>
      <c r="E32" s="149"/>
      <c r="F32" s="149"/>
      <c r="G32" s="149"/>
      <c r="H32" s="149"/>
      <c r="I32" s="149"/>
      <c r="J32" s="231"/>
      <c r="K32" s="124"/>
    </row>
    <row r="33" spans="1:11" ht="15.75" hidden="1" x14ac:dyDescent="0.25">
      <c r="A33" s="116"/>
      <c r="B33" s="246"/>
      <c r="C33" s="115"/>
      <c r="D33" s="115"/>
      <c r="E33" s="115"/>
      <c r="F33" s="115"/>
      <c r="G33" s="115"/>
      <c r="H33" s="115"/>
      <c r="I33" s="115"/>
      <c r="J33" s="233"/>
    </row>
    <row r="34" spans="1:11" hidden="1" x14ac:dyDescent="0.25">
      <c r="A34" s="128" t="s">
        <v>138</v>
      </c>
      <c r="B34" s="247" t="s">
        <v>40</v>
      </c>
      <c r="C34" s="115"/>
      <c r="D34" s="115"/>
      <c r="E34" s="115"/>
      <c r="F34" s="115"/>
      <c r="G34" s="115"/>
      <c r="H34" s="115"/>
      <c r="I34" s="115"/>
      <c r="J34" s="233"/>
    </row>
    <row r="35" spans="1:11" ht="15.75" hidden="1" x14ac:dyDescent="0.25">
      <c r="A35" s="116"/>
      <c r="B35" s="246"/>
      <c r="C35" s="115"/>
      <c r="D35" s="115"/>
      <c r="E35" s="115"/>
      <c r="F35" s="115"/>
      <c r="G35" s="115"/>
      <c r="H35" s="115"/>
      <c r="I35" s="115"/>
      <c r="J35" s="233"/>
    </row>
    <row r="36" spans="1:11" hidden="1" x14ac:dyDescent="0.25">
      <c r="A36" s="128" t="s">
        <v>139</v>
      </c>
      <c r="B36" s="408" t="s">
        <v>41</v>
      </c>
      <c r="C36" s="409"/>
      <c r="D36" s="409"/>
      <c r="E36" s="409"/>
      <c r="F36" s="409"/>
      <c r="G36" s="409"/>
      <c r="H36" s="123"/>
      <c r="I36" s="123"/>
      <c r="J36" s="248"/>
    </row>
    <row r="37" spans="1:11" hidden="1" x14ac:dyDescent="0.25">
      <c r="A37" s="128"/>
      <c r="B37" s="429" t="s">
        <v>42</v>
      </c>
      <c r="C37" s="430"/>
      <c r="D37" s="430"/>
      <c r="E37" s="430"/>
      <c r="F37" s="430"/>
      <c r="G37" s="430"/>
      <c r="H37" s="430"/>
      <c r="I37" s="430"/>
      <c r="J37" s="431"/>
    </row>
    <row r="38" spans="1:11" hidden="1" x14ac:dyDescent="0.25">
      <c r="A38" s="128"/>
      <c r="B38" s="414" t="s">
        <v>43</v>
      </c>
      <c r="C38" s="415"/>
      <c r="D38" s="415"/>
      <c r="E38" s="415"/>
      <c r="F38" s="415"/>
      <c r="G38" s="415"/>
      <c r="H38" s="415"/>
      <c r="I38" s="415"/>
      <c r="J38" s="416"/>
    </row>
    <row r="39" spans="1:11" hidden="1" x14ac:dyDescent="0.25">
      <c r="A39" s="128"/>
      <c r="B39" s="249"/>
      <c r="C39" s="102"/>
      <c r="D39" s="102"/>
      <c r="E39" s="102"/>
      <c r="F39" s="102"/>
      <c r="G39" s="102"/>
      <c r="H39" s="102"/>
      <c r="I39" s="102"/>
      <c r="J39" s="250"/>
    </row>
    <row r="40" spans="1:11" hidden="1" x14ac:dyDescent="0.25">
      <c r="A40" s="128" t="s">
        <v>140</v>
      </c>
      <c r="B40" s="408" t="s">
        <v>44</v>
      </c>
      <c r="C40" s="409"/>
      <c r="D40" s="409"/>
      <c r="E40" s="409"/>
      <c r="F40" s="409"/>
      <c r="G40" s="409"/>
      <c r="H40" s="409"/>
      <c r="I40" s="409"/>
      <c r="J40" s="410"/>
      <c r="K40" s="129"/>
    </row>
    <row r="41" spans="1:11" hidden="1" x14ac:dyDescent="0.25">
      <c r="A41" s="128"/>
      <c r="B41" s="232"/>
      <c r="C41" s="115"/>
      <c r="D41" s="115"/>
      <c r="E41" s="115"/>
      <c r="F41" s="115"/>
      <c r="G41" s="115"/>
      <c r="H41" s="115"/>
      <c r="I41" s="115"/>
      <c r="J41" s="233"/>
    </row>
    <row r="42" spans="1:11" x14ac:dyDescent="0.25">
      <c r="A42" s="128" t="s">
        <v>141</v>
      </c>
      <c r="B42" s="690" t="s">
        <v>45</v>
      </c>
      <c r="C42" s="691"/>
      <c r="D42" s="691"/>
      <c r="E42" s="691"/>
      <c r="F42" s="691"/>
      <c r="G42" s="691"/>
      <c r="H42" s="691"/>
      <c r="I42" s="691"/>
      <c r="J42" s="692"/>
      <c r="K42" s="129"/>
    </row>
    <row r="43" spans="1:11" x14ac:dyDescent="0.25">
      <c r="A43" s="128"/>
      <c r="B43" s="693" t="s">
        <v>173</v>
      </c>
      <c r="C43" s="683"/>
      <c r="D43" s="683"/>
      <c r="E43" s="683"/>
      <c r="F43" s="683"/>
      <c r="G43" s="683"/>
      <c r="H43" s="683"/>
      <c r="I43" s="683"/>
      <c r="J43" s="684"/>
    </row>
    <row r="44" spans="1:11" x14ac:dyDescent="0.25">
      <c r="A44" s="128" t="s">
        <v>141</v>
      </c>
      <c r="B44" s="690" t="s">
        <v>47</v>
      </c>
      <c r="C44" s="691"/>
      <c r="D44" s="691"/>
      <c r="E44" s="691"/>
      <c r="F44" s="691"/>
      <c r="G44" s="691"/>
      <c r="H44" s="691"/>
      <c r="I44" s="691"/>
      <c r="J44" s="692"/>
      <c r="K44" s="129"/>
    </row>
    <row r="45" spans="1:11" x14ac:dyDescent="0.25">
      <c r="A45" s="128"/>
      <c r="B45" s="693" t="s">
        <v>48</v>
      </c>
      <c r="C45" s="683"/>
      <c r="D45" s="683"/>
      <c r="E45" s="683"/>
      <c r="F45" s="683"/>
      <c r="G45" s="683"/>
      <c r="H45" s="683"/>
      <c r="I45" s="683"/>
      <c r="J45" s="684"/>
    </row>
    <row r="46" spans="1:11" hidden="1" x14ac:dyDescent="0.25">
      <c r="A46" s="128"/>
      <c r="B46" s="249"/>
      <c r="C46" s="102"/>
      <c r="D46" s="102"/>
      <c r="E46" s="102"/>
      <c r="F46" s="102"/>
      <c r="G46" s="102"/>
      <c r="H46" s="102"/>
      <c r="I46" s="102"/>
      <c r="J46" s="250"/>
    </row>
    <row r="47" spans="1:11" x14ac:dyDescent="0.25">
      <c r="A47" s="128" t="s">
        <v>144</v>
      </c>
      <c r="B47" s="408" t="s">
        <v>49</v>
      </c>
      <c r="C47" s="409"/>
      <c r="D47" s="409"/>
      <c r="E47" s="409"/>
      <c r="F47" s="409"/>
      <c r="G47" s="409"/>
      <c r="H47" s="409"/>
      <c r="I47" s="409"/>
      <c r="J47" s="410"/>
      <c r="K47" s="129"/>
    </row>
    <row r="48" spans="1:11" x14ac:dyDescent="0.25">
      <c r="A48" s="130" t="s">
        <v>145</v>
      </c>
      <c r="B48" s="420" t="s">
        <v>50</v>
      </c>
      <c r="C48" s="421"/>
      <c r="D48" s="422"/>
      <c r="E48" s="422"/>
      <c r="F48" s="422"/>
      <c r="G48" s="422"/>
      <c r="H48" s="422"/>
      <c r="I48" s="422"/>
      <c r="J48" s="423"/>
    </row>
    <row r="49" spans="1:11" x14ac:dyDescent="0.25">
      <c r="A49" s="130" t="s">
        <v>147</v>
      </c>
      <c r="B49" s="424" t="s">
        <v>53</v>
      </c>
      <c r="C49" s="425"/>
      <c r="D49" s="422" t="str">
        <f>+B49</f>
        <v>CD-Construction Start</v>
      </c>
      <c r="E49" s="422"/>
      <c r="F49" s="422"/>
      <c r="G49" s="422"/>
      <c r="H49" s="422"/>
      <c r="I49" s="422"/>
      <c r="J49" s="423"/>
    </row>
    <row r="50" spans="1:11" x14ac:dyDescent="0.25">
      <c r="A50" s="130" t="s">
        <v>148</v>
      </c>
      <c r="B50" s="424" t="s">
        <v>175</v>
      </c>
      <c r="C50" s="425"/>
      <c r="D50" s="422" t="str">
        <f>+B50</f>
        <v>CD-Construction Completion</v>
      </c>
      <c r="E50" s="422"/>
      <c r="F50" s="422"/>
      <c r="G50" s="422"/>
      <c r="H50" s="422"/>
      <c r="I50" s="422"/>
      <c r="J50" s="423"/>
    </row>
    <row r="51" spans="1:11" hidden="1" x14ac:dyDescent="0.25">
      <c r="B51" s="357"/>
      <c r="C51" s="358"/>
      <c r="D51" s="123">
        <f>+B51</f>
        <v>0</v>
      </c>
      <c r="E51" s="123"/>
      <c r="F51" s="123"/>
      <c r="G51" s="123"/>
      <c r="H51" s="123"/>
      <c r="I51" s="123"/>
      <c r="J51" s="248"/>
    </row>
    <row r="52" spans="1:11" ht="26.25" hidden="1" x14ac:dyDescent="0.4">
      <c r="A52" s="124"/>
      <c r="B52" s="230" t="s">
        <v>54</v>
      </c>
      <c r="C52" s="149"/>
      <c r="D52" s="149"/>
      <c r="E52" s="149"/>
      <c r="F52" s="149"/>
      <c r="G52" s="149"/>
      <c r="H52" s="149"/>
      <c r="I52" s="149"/>
      <c r="J52" s="231"/>
      <c r="K52" s="124"/>
    </row>
    <row r="53" spans="1:11" ht="26.25" hidden="1" x14ac:dyDescent="0.4">
      <c r="A53" s="124"/>
      <c r="B53" s="245"/>
      <c r="C53" s="149"/>
      <c r="D53" s="149"/>
      <c r="E53" s="149"/>
      <c r="F53" s="149"/>
      <c r="G53" s="149"/>
      <c r="H53" s="149"/>
      <c r="I53" s="149"/>
      <c r="J53" s="231"/>
      <c r="K53" s="124"/>
    </row>
    <row r="54" spans="1:11" hidden="1" x14ac:dyDescent="0.25">
      <c r="A54" s="126"/>
      <c r="B54" s="232"/>
      <c r="C54" s="115"/>
      <c r="D54" s="115"/>
      <c r="E54" s="115"/>
      <c r="F54" s="115"/>
      <c r="G54" s="115"/>
      <c r="H54" s="115"/>
      <c r="I54" s="115"/>
      <c r="J54" s="233"/>
    </row>
    <row r="55" spans="1:11" hidden="1" x14ac:dyDescent="0.25">
      <c r="A55" s="126"/>
      <c r="B55" s="239" t="s">
        <v>55</v>
      </c>
      <c r="C55" s="115"/>
      <c r="D55" s="115"/>
      <c r="E55" s="115"/>
      <c r="F55" s="115"/>
      <c r="G55" s="115"/>
      <c r="H55" s="115"/>
      <c r="I55" s="115"/>
      <c r="J55" s="233"/>
    </row>
    <row r="56" spans="1:11" hidden="1" x14ac:dyDescent="0.25">
      <c r="A56" s="126"/>
      <c r="B56" s="252"/>
      <c r="C56" s="115"/>
      <c r="D56" s="115"/>
      <c r="E56" s="115"/>
      <c r="F56" s="115"/>
      <c r="G56" s="115"/>
      <c r="H56" s="115"/>
      <c r="I56" s="115"/>
      <c r="J56" s="233"/>
    </row>
    <row r="57" spans="1:11" x14ac:dyDescent="0.25">
      <c r="A57" s="128" t="s">
        <v>149</v>
      </c>
      <c r="B57" s="690" t="s">
        <v>56</v>
      </c>
      <c r="C57" s="691"/>
      <c r="D57" s="691"/>
      <c r="E57" s="691"/>
      <c r="F57" s="691"/>
      <c r="G57" s="691"/>
      <c r="H57" s="691"/>
      <c r="I57" s="691"/>
      <c r="J57" s="692"/>
    </row>
    <row r="58" spans="1:11" x14ac:dyDescent="0.25">
      <c r="B58" s="693" t="s">
        <v>182</v>
      </c>
      <c r="C58" s="683"/>
      <c r="D58" s="683"/>
      <c r="E58" s="683"/>
      <c r="F58" s="683"/>
      <c r="G58" s="683"/>
      <c r="H58" s="683"/>
      <c r="I58" s="683"/>
      <c r="J58" s="684"/>
    </row>
    <row r="59" spans="1:11" hidden="1" x14ac:dyDescent="0.25">
      <c r="B59" s="251"/>
      <c r="C59" s="123"/>
      <c r="D59" s="123"/>
      <c r="E59" s="123"/>
      <c r="F59" s="123"/>
      <c r="G59" s="123"/>
      <c r="H59" s="123"/>
      <c r="I59" s="123"/>
      <c r="J59" s="248"/>
    </row>
    <row r="60" spans="1:11" hidden="1" x14ac:dyDescent="0.25">
      <c r="A60" s="126"/>
      <c r="B60" s="239" t="s">
        <v>58</v>
      </c>
      <c r="C60" s="115"/>
      <c r="D60" s="115"/>
      <c r="E60" s="115"/>
      <c r="F60" s="115"/>
      <c r="G60" s="115"/>
      <c r="H60" s="115"/>
      <c r="I60" s="115"/>
      <c r="J60" s="233"/>
    </row>
    <row r="61" spans="1:11" hidden="1" x14ac:dyDescent="0.25">
      <c r="A61" s="126"/>
      <c r="B61" s="252"/>
      <c r="C61" s="115"/>
      <c r="D61" s="115"/>
      <c r="E61" s="115"/>
      <c r="F61" s="115"/>
      <c r="G61" s="115"/>
      <c r="H61" s="115"/>
      <c r="I61" s="115"/>
      <c r="J61" s="233"/>
    </row>
    <row r="62" spans="1:11" hidden="1" x14ac:dyDescent="0.25">
      <c r="A62" s="128" t="s">
        <v>151</v>
      </c>
      <c r="B62" s="408" t="s">
        <v>59</v>
      </c>
      <c r="C62" s="409"/>
      <c r="D62" s="409"/>
      <c r="E62" s="409"/>
      <c r="F62" s="409"/>
      <c r="G62" s="409"/>
      <c r="H62" s="409"/>
      <c r="I62" s="409"/>
      <c r="J62" s="410"/>
    </row>
    <row r="63" spans="1:11" hidden="1" x14ac:dyDescent="0.25">
      <c r="A63" s="128"/>
      <c r="B63" s="414" t="s">
        <v>43</v>
      </c>
      <c r="C63" s="415"/>
      <c r="D63" s="415"/>
      <c r="E63" s="415"/>
      <c r="F63" s="415"/>
      <c r="G63" s="415"/>
      <c r="H63" s="415"/>
      <c r="I63" s="415"/>
      <c r="J63" s="416"/>
    </row>
    <row r="64" spans="1:11" hidden="1" x14ac:dyDescent="0.25">
      <c r="A64" s="128"/>
      <c r="B64" s="252"/>
      <c r="C64" s="115"/>
      <c r="D64" s="115"/>
      <c r="E64" s="115"/>
      <c r="F64" s="115"/>
      <c r="G64" s="115"/>
      <c r="H64" s="115"/>
      <c r="I64" s="115"/>
      <c r="J64" s="233"/>
    </row>
    <row r="65" spans="1:11" hidden="1" x14ac:dyDescent="0.25">
      <c r="A65" s="128" t="s">
        <v>152</v>
      </c>
      <c r="B65" s="408" t="s">
        <v>60</v>
      </c>
      <c r="C65" s="409"/>
      <c r="D65" s="409"/>
      <c r="E65" s="409"/>
      <c r="F65" s="409"/>
      <c r="G65" s="409"/>
      <c r="H65" s="409"/>
      <c r="I65" s="409"/>
      <c r="J65" s="410"/>
      <c r="K65" s="129"/>
    </row>
    <row r="66" spans="1:11" hidden="1" x14ac:dyDescent="0.25">
      <c r="A66" s="128"/>
      <c r="B66" s="253"/>
      <c r="C66" s="417" t="s">
        <v>61</v>
      </c>
      <c r="D66" s="417"/>
      <c r="E66" s="417"/>
      <c r="F66" s="418" t="s">
        <v>43</v>
      </c>
      <c r="G66" s="418"/>
      <c r="H66" s="418"/>
      <c r="I66" s="418"/>
      <c r="J66" s="419"/>
    </row>
    <row r="67" spans="1:11" hidden="1" x14ac:dyDescent="0.25">
      <c r="A67" s="128"/>
      <c r="B67" s="253"/>
      <c r="C67" s="417" t="s">
        <v>62</v>
      </c>
      <c r="D67" s="417"/>
      <c r="E67" s="417"/>
      <c r="F67" s="418" t="s">
        <v>43</v>
      </c>
      <c r="G67" s="418"/>
      <c r="H67" s="418"/>
      <c r="I67" s="418"/>
      <c r="J67" s="419"/>
    </row>
    <row r="68" spans="1:11" hidden="1" x14ac:dyDescent="0.25">
      <c r="A68" s="128"/>
      <c r="B68" s="253"/>
      <c r="C68" s="417" t="s">
        <v>63</v>
      </c>
      <c r="D68" s="417"/>
      <c r="E68" s="417"/>
      <c r="F68" s="418" t="s">
        <v>43</v>
      </c>
      <c r="G68" s="418"/>
      <c r="H68" s="418"/>
      <c r="I68" s="418"/>
      <c r="J68" s="419"/>
    </row>
    <row r="69" spans="1:11" hidden="1" x14ac:dyDescent="0.25">
      <c r="A69" s="128"/>
      <c r="B69" s="253"/>
      <c r="C69" s="417" t="s">
        <v>64</v>
      </c>
      <c r="D69" s="417"/>
      <c r="E69" s="417"/>
      <c r="F69" s="418" t="s">
        <v>43</v>
      </c>
      <c r="G69" s="418"/>
      <c r="H69" s="418"/>
      <c r="I69" s="418"/>
      <c r="J69" s="419"/>
    </row>
    <row r="70" spans="1:11" hidden="1" x14ac:dyDescent="0.25">
      <c r="A70" s="128"/>
      <c r="B70" s="253"/>
      <c r="C70" s="417" t="s">
        <v>65</v>
      </c>
      <c r="D70" s="417"/>
      <c r="E70" s="417"/>
      <c r="F70" s="418" t="s">
        <v>43</v>
      </c>
      <c r="G70" s="418"/>
      <c r="H70" s="418"/>
      <c r="I70" s="418"/>
      <c r="J70" s="419"/>
    </row>
    <row r="71" spans="1:11" hidden="1" x14ac:dyDescent="0.25">
      <c r="A71" s="128"/>
      <c r="B71" s="253"/>
      <c r="C71" s="417" t="s">
        <v>66</v>
      </c>
      <c r="D71" s="417"/>
      <c r="E71" s="417"/>
      <c r="F71" s="418" t="s">
        <v>43</v>
      </c>
      <c r="G71" s="418"/>
      <c r="H71" s="418"/>
      <c r="I71" s="418"/>
      <c r="J71" s="419"/>
    </row>
    <row r="72" spans="1:11" hidden="1" x14ac:dyDescent="0.25">
      <c r="A72" s="128"/>
      <c r="B72" s="253"/>
      <c r="C72" s="417" t="s">
        <v>67</v>
      </c>
      <c r="D72" s="417"/>
      <c r="E72" s="417"/>
      <c r="F72" s="418" t="s">
        <v>43</v>
      </c>
      <c r="G72" s="418"/>
      <c r="H72" s="418"/>
      <c r="I72" s="418"/>
      <c r="J72" s="419"/>
    </row>
    <row r="73" spans="1:11" hidden="1" x14ac:dyDescent="0.25">
      <c r="A73" s="128"/>
      <c r="B73" s="232"/>
      <c r="C73" s="115"/>
      <c r="D73" s="115"/>
      <c r="E73" s="115"/>
      <c r="F73" s="115"/>
      <c r="G73" s="115"/>
      <c r="H73" s="115"/>
      <c r="I73" s="115"/>
      <c r="J73" s="233"/>
    </row>
    <row r="74" spans="1:11" hidden="1" x14ac:dyDescent="0.25">
      <c r="A74" s="128" t="s">
        <v>153</v>
      </c>
      <c r="B74" s="411" t="s">
        <v>68</v>
      </c>
      <c r="C74" s="412"/>
      <c r="D74" s="412"/>
      <c r="E74" s="412"/>
      <c r="F74" s="412"/>
      <c r="G74" s="412"/>
      <c r="H74" s="412"/>
      <c r="I74" s="412"/>
      <c r="J74" s="413"/>
      <c r="K74" s="129"/>
    </row>
    <row r="75" spans="1:11" hidden="1" x14ac:dyDescent="0.25">
      <c r="A75" s="128"/>
      <c r="B75" s="414" t="s">
        <v>43</v>
      </c>
      <c r="C75" s="415"/>
      <c r="D75" s="415"/>
      <c r="E75" s="415"/>
      <c r="F75" s="415"/>
      <c r="G75" s="415"/>
      <c r="H75" s="415"/>
      <c r="I75" s="415"/>
      <c r="J75" s="416"/>
    </row>
    <row r="76" spans="1:11" hidden="1" x14ac:dyDescent="0.25">
      <c r="A76" s="126"/>
      <c r="B76" s="251"/>
      <c r="C76" s="115"/>
      <c r="D76" s="115"/>
      <c r="E76" s="115"/>
      <c r="F76" s="115"/>
      <c r="G76" s="115"/>
      <c r="H76" s="115"/>
      <c r="I76" s="115"/>
      <c r="J76" s="233"/>
    </row>
    <row r="77" spans="1:11" hidden="1" x14ac:dyDescent="0.25">
      <c r="A77" s="126"/>
      <c r="B77" s="239" t="s">
        <v>69</v>
      </c>
      <c r="C77" s="115"/>
      <c r="D77" s="115"/>
      <c r="E77" s="115"/>
      <c r="F77" s="115"/>
      <c r="G77" s="115"/>
      <c r="H77" s="115"/>
      <c r="I77" s="115"/>
      <c r="J77" s="233"/>
    </row>
    <row r="78" spans="1:11" hidden="1" x14ac:dyDescent="0.25">
      <c r="A78" s="128" t="s">
        <v>155</v>
      </c>
      <c r="B78" s="408" t="s">
        <v>70</v>
      </c>
      <c r="C78" s="409"/>
      <c r="D78" s="409"/>
      <c r="E78" s="409"/>
      <c r="F78" s="409"/>
      <c r="G78" s="409"/>
      <c r="H78" s="409"/>
      <c r="I78" s="409"/>
      <c r="J78" s="410"/>
      <c r="K78" s="129"/>
    </row>
    <row r="79" spans="1:11" hidden="1" x14ac:dyDescent="0.25">
      <c r="A79" s="131"/>
      <c r="B79" s="414" t="s">
        <v>43</v>
      </c>
      <c r="C79" s="415"/>
      <c r="D79" s="415"/>
      <c r="E79" s="415"/>
      <c r="F79" s="415"/>
      <c r="G79" s="415"/>
      <c r="H79" s="415"/>
      <c r="I79" s="415"/>
      <c r="J79" s="416"/>
    </row>
    <row r="80" spans="1:11" hidden="1" x14ac:dyDescent="0.25">
      <c r="A80" s="131"/>
      <c r="B80" s="253"/>
      <c r="C80" s="105"/>
      <c r="D80" s="105"/>
      <c r="E80" s="105"/>
      <c r="F80" s="105"/>
      <c r="G80" s="105"/>
      <c r="H80" s="105"/>
      <c r="I80" s="105"/>
      <c r="J80" s="254"/>
    </row>
    <row r="81" spans="1:11" ht="26.25" hidden="1" x14ac:dyDescent="0.4">
      <c r="A81" s="124"/>
      <c r="B81" s="245"/>
      <c r="C81" s="149"/>
      <c r="D81" s="149"/>
      <c r="E81" s="149"/>
      <c r="F81" s="149"/>
      <c r="G81" s="149"/>
      <c r="H81" s="149"/>
      <c r="I81" s="149"/>
      <c r="J81" s="231"/>
      <c r="K81" s="124"/>
    </row>
    <row r="82" spans="1:11" hidden="1" x14ac:dyDescent="0.25">
      <c r="A82" s="119"/>
      <c r="B82" s="253"/>
      <c r="C82" s="105"/>
      <c r="D82" s="105"/>
      <c r="E82" s="105"/>
      <c r="F82" s="105"/>
      <c r="G82" s="105"/>
      <c r="H82" s="105"/>
      <c r="I82" s="105"/>
      <c r="J82" s="254"/>
      <c r="K82" s="119"/>
    </row>
    <row r="83" spans="1:11" hidden="1" x14ac:dyDescent="0.25">
      <c r="A83" s="116" t="s">
        <v>156</v>
      </c>
      <c r="B83" s="408" t="s">
        <v>71</v>
      </c>
      <c r="C83" s="409"/>
      <c r="D83" s="409"/>
      <c r="E83" s="409"/>
      <c r="F83" s="409"/>
      <c r="G83" s="409"/>
      <c r="H83" s="409"/>
      <c r="I83" s="409"/>
      <c r="J83" s="410"/>
      <c r="K83" s="129"/>
    </row>
    <row r="84" spans="1:11" hidden="1" x14ac:dyDescent="0.25">
      <c r="A84" s="119"/>
      <c r="B84" s="414" t="s">
        <v>43</v>
      </c>
      <c r="C84" s="415"/>
      <c r="D84" s="415"/>
      <c r="E84" s="415"/>
      <c r="F84" s="415"/>
      <c r="G84" s="415"/>
      <c r="H84" s="415"/>
      <c r="I84" s="415"/>
      <c r="J84" s="416"/>
    </row>
    <row r="85" spans="1:11" hidden="1" x14ac:dyDescent="0.25">
      <c r="A85" s="119"/>
      <c r="B85" s="232"/>
      <c r="C85" s="115"/>
      <c r="D85" s="115"/>
      <c r="E85" s="115"/>
      <c r="F85" s="115"/>
      <c r="G85" s="115"/>
      <c r="H85" s="115"/>
      <c r="I85" s="115"/>
      <c r="J85" s="233"/>
    </row>
    <row r="86" spans="1:11" ht="26.25" hidden="1" x14ac:dyDescent="0.4">
      <c r="A86" s="124"/>
      <c r="B86" s="230" t="s">
        <v>72</v>
      </c>
      <c r="C86" s="149"/>
      <c r="D86" s="149"/>
      <c r="E86" s="149"/>
      <c r="F86" s="149"/>
      <c r="G86" s="149"/>
      <c r="H86" s="149"/>
      <c r="I86" s="149"/>
      <c r="J86" s="231"/>
      <c r="K86" s="124"/>
    </row>
    <row r="87" spans="1:11" ht="26.25" hidden="1" x14ac:dyDescent="0.4">
      <c r="A87" s="124"/>
      <c r="B87" s="245"/>
      <c r="C87" s="149"/>
      <c r="D87" s="149"/>
      <c r="E87" s="149"/>
      <c r="F87" s="149"/>
      <c r="G87" s="149"/>
      <c r="H87" s="149"/>
      <c r="I87" s="149"/>
      <c r="J87" s="231"/>
      <c r="K87" s="124"/>
    </row>
    <row r="88" spans="1:11" hidden="1" x14ac:dyDescent="0.25">
      <c r="A88" s="116" t="s">
        <v>157</v>
      </c>
      <c r="B88" s="408" t="s">
        <v>73</v>
      </c>
      <c r="C88" s="409"/>
      <c r="D88" s="409"/>
      <c r="E88" s="409"/>
      <c r="F88" s="409"/>
      <c r="G88" s="409"/>
      <c r="H88" s="409"/>
      <c r="I88" s="409"/>
      <c r="J88" s="410"/>
      <c r="K88" s="129"/>
    </row>
    <row r="89" spans="1:11" hidden="1" x14ac:dyDescent="0.25">
      <c r="A89" s="89"/>
      <c r="B89" s="395" t="s">
        <v>74</v>
      </c>
      <c r="C89" s="396"/>
      <c r="D89" s="396"/>
      <c r="E89" s="396"/>
      <c r="F89" s="396"/>
      <c r="G89" s="396"/>
      <c r="H89" s="396"/>
      <c r="I89" s="396"/>
      <c r="J89" s="397"/>
    </row>
    <row r="90" spans="1:11" hidden="1" x14ac:dyDescent="0.25">
      <c r="A90" s="89"/>
      <c r="B90" s="255" t="s">
        <v>75</v>
      </c>
      <c r="C90" s="107"/>
      <c r="D90" s="107"/>
      <c r="E90" s="107"/>
      <c r="F90" s="107"/>
      <c r="G90" s="107"/>
      <c r="H90" s="107"/>
      <c r="I90" s="107"/>
      <c r="J90" s="256"/>
    </row>
    <row r="91" spans="1:11" x14ac:dyDescent="0.25">
      <c r="A91" s="89"/>
      <c r="B91" s="400" t="s">
        <v>264</v>
      </c>
      <c r="C91" s="401"/>
      <c r="D91" s="221" t="str">
        <f t="shared" ref="D91:I91" si="0">D$111</f>
        <v>FY19</v>
      </c>
      <c r="E91" s="221" t="str">
        <f t="shared" si="0"/>
        <v>FY20</v>
      </c>
      <c r="F91" s="221" t="str">
        <f t="shared" si="0"/>
        <v>FY21</v>
      </c>
      <c r="G91" s="221" t="str">
        <f t="shared" si="0"/>
        <v>FY22</v>
      </c>
      <c r="H91" s="221" t="str">
        <f t="shared" si="0"/>
        <v>FY23</v>
      </c>
      <c r="I91" s="221" t="str">
        <f t="shared" si="0"/>
        <v>FY24</v>
      </c>
      <c r="J91" s="257" t="s">
        <v>77</v>
      </c>
    </row>
    <row r="92" spans="1:11" x14ac:dyDescent="0.25">
      <c r="A92" s="89"/>
      <c r="B92" s="406" t="s">
        <v>262</v>
      </c>
      <c r="C92" s="407"/>
      <c r="D92" s="132">
        <f t="shared" ref="D92:I92" si="1">(D126+D138)-SUM(D101)</f>
        <v>18000</v>
      </c>
      <c r="E92" s="132">
        <f t="shared" si="1"/>
        <v>18450</v>
      </c>
      <c r="F92" s="132">
        <f t="shared" si="1"/>
        <v>18911.25</v>
      </c>
      <c r="G92" s="132">
        <f t="shared" si="1"/>
        <v>19384.03125</v>
      </c>
      <c r="H92" s="132">
        <f t="shared" si="1"/>
        <v>19868.632031249999</v>
      </c>
      <c r="I92" s="132">
        <f t="shared" si="1"/>
        <v>20365.347832031246</v>
      </c>
      <c r="J92" s="258">
        <f>SUM(D92:I92)</f>
        <v>114979.26111328125</v>
      </c>
    </row>
    <row r="93" spans="1:11" ht="15" hidden="1" customHeight="1" x14ac:dyDescent="0.25">
      <c r="A93" s="89"/>
      <c r="B93" s="404" t="s">
        <v>79</v>
      </c>
      <c r="C93" s="405"/>
      <c r="D93" s="133">
        <v>0</v>
      </c>
      <c r="E93" s="133">
        <v>0</v>
      </c>
      <c r="F93" s="133">
        <v>0</v>
      </c>
      <c r="G93" s="133">
        <v>0</v>
      </c>
      <c r="H93" s="133">
        <v>0</v>
      </c>
      <c r="I93" s="133">
        <v>0</v>
      </c>
      <c r="J93" s="258">
        <f t="shared" ref="J93:J96" si="2">SUM(D93:I93)</f>
        <v>0</v>
      </c>
    </row>
    <row r="94" spans="1:11" ht="15" hidden="1" customHeight="1" x14ac:dyDescent="0.25">
      <c r="A94" s="89"/>
      <c r="B94" s="404" t="s">
        <v>80</v>
      </c>
      <c r="C94" s="405"/>
      <c r="D94" s="133">
        <v>0</v>
      </c>
      <c r="E94" s="133">
        <v>0</v>
      </c>
      <c r="F94" s="133">
        <v>0</v>
      </c>
      <c r="G94" s="133">
        <v>0</v>
      </c>
      <c r="H94" s="133">
        <v>0</v>
      </c>
      <c r="I94" s="133">
        <v>0</v>
      </c>
      <c r="J94" s="258">
        <f t="shared" si="2"/>
        <v>0</v>
      </c>
    </row>
    <row r="95" spans="1:11" ht="15" hidden="1" customHeight="1" x14ac:dyDescent="0.25">
      <c r="A95" s="89"/>
      <c r="B95" s="404" t="s">
        <v>81</v>
      </c>
      <c r="C95" s="405"/>
      <c r="D95" s="133">
        <v>0</v>
      </c>
      <c r="E95" s="133">
        <v>0</v>
      </c>
      <c r="F95" s="133">
        <v>0</v>
      </c>
      <c r="G95" s="133">
        <v>0</v>
      </c>
      <c r="H95" s="133">
        <v>0</v>
      </c>
      <c r="I95" s="133">
        <v>0</v>
      </c>
      <c r="J95" s="258">
        <f t="shared" si="2"/>
        <v>0</v>
      </c>
    </row>
    <row r="96" spans="1:11" ht="15" hidden="1" customHeight="1" x14ac:dyDescent="0.25">
      <c r="A96" s="89"/>
      <c r="B96" s="404" t="s">
        <v>82</v>
      </c>
      <c r="C96" s="405"/>
      <c r="D96" s="133">
        <v>0</v>
      </c>
      <c r="E96" s="133">
        <v>0</v>
      </c>
      <c r="F96" s="133">
        <v>0</v>
      </c>
      <c r="G96" s="133">
        <v>0</v>
      </c>
      <c r="H96" s="133">
        <v>0</v>
      </c>
      <c r="I96" s="133">
        <v>0</v>
      </c>
      <c r="J96" s="258">
        <f t="shared" si="2"/>
        <v>0</v>
      </c>
    </row>
    <row r="97" spans="1:11" x14ac:dyDescent="0.25">
      <c r="A97" s="89"/>
      <c r="B97" s="400" t="s">
        <v>83</v>
      </c>
      <c r="C97" s="401"/>
      <c r="D97" s="134"/>
      <c r="E97" s="134"/>
      <c r="F97" s="135"/>
      <c r="G97" s="135"/>
      <c r="H97" s="135"/>
      <c r="I97" s="135"/>
      <c r="J97" s="259"/>
    </row>
    <row r="98" spans="1:11" x14ac:dyDescent="0.25">
      <c r="A98" s="89"/>
      <c r="B98" s="406" t="s">
        <v>84</v>
      </c>
      <c r="C98" s="407"/>
      <c r="D98" s="136"/>
      <c r="E98" s="136"/>
      <c r="F98" s="136"/>
      <c r="G98" s="171"/>
      <c r="H98" s="171"/>
      <c r="I98" s="171"/>
      <c r="J98" s="258">
        <f t="shared" ref="J98:J101" si="3">SUM(D98:I98)</f>
        <v>0</v>
      </c>
    </row>
    <row r="99" spans="1:11" x14ac:dyDescent="0.25">
      <c r="A99" s="89"/>
      <c r="B99" s="406" t="s">
        <v>85</v>
      </c>
      <c r="C99" s="407"/>
      <c r="D99" s="136"/>
      <c r="E99" s="136"/>
      <c r="F99" s="136"/>
      <c r="G99" s="171"/>
      <c r="H99" s="171"/>
      <c r="I99" s="171"/>
      <c r="J99" s="258">
        <f t="shared" si="3"/>
        <v>0</v>
      </c>
    </row>
    <row r="100" spans="1:11" x14ac:dyDescent="0.25">
      <c r="A100" s="89"/>
      <c r="B100" s="379" t="s">
        <v>86</v>
      </c>
      <c r="C100" s="380"/>
      <c r="D100" s="144"/>
      <c r="E100" s="144"/>
      <c r="F100" s="144"/>
      <c r="G100" s="171"/>
      <c r="H100" s="171"/>
      <c r="I100" s="171"/>
      <c r="J100" s="258">
        <f t="shared" si="3"/>
        <v>0</v>
      </c>
    </row>
    <row r="101" spans="1:11" x14ac:dyDescent="0.25">
      <c r="A101" s="89"/>
      <c r="B101" s="400" t="s">
        <v>87</v>
      </c>
      <c r="C101" s="401"/>
      <c r="D101" s="152"/>
      <c r="E101" s="152"/>
      <c r="F101" s="152"/>
      <c r="G101" s="171">
        <f t="shared" ref="G101:I101" si="4">SUM(G98:G100)</f>
        <v>0</v>
      </c>
      <c r="H101" s="171">
        <f t="shared" si="4"/>
        <v>0</v>
      </c>
      <c r="I101" s="171">
        <f t="shared" si="4"/>
        <v>0</v>
      </c>
      <c r="J101" s="258">
        <f t="shared" si="3"/>
        <v>0</v>
      </c>
    </row>
    <row r="102" spans="1:11" ht="15.75" thickBot="1" x14ac:dyDescent="0.3">
      <c r="A102" s="116"/>
      <c r="B102" s="386" t="s">
        <v>263</v>
      </c>
      <c r="C102" s="387"/>
      <c r="D102" s="137">
        <f t="shared" ref="D102:J102" si="5">SUM(D92:D92)+D101</f>
        <v>18000</v>
      </c>
      <c r="E102" s="137">
        <f t="shared" si="5"/>
        <v>18450</v>
      </c>
      <c r="F102" s="137">
        <f t="shared" si="5"/>
        <v>18911.25</v>
      </c>
      <c r="G102" s="137">
        <f t="shared" si="5"/>
        <v>19384.03125</v>
      </c>
      <c r="H102" s="137">
        <f t="shared" si="5"/>
        <v>19868.632031249999</v>
      </c>
      <c r="I102" s="137">
        <f t="shared" si="5"/>
        <v>20365.347832031246</v>
      </c>
      <c r="J102" s="260">
        <f t="shared" si="5"/>
        <v>114979.26111328125</v>
      </c>
      <c r="K102" s="129"/>
    </row>
    <row r="103" spans="1:11" ht="15.75" hidden="1" thickTop="1" x14ac:dyDescent="0.25">
      <c r="A103" s="89"/>
      <c r="B103" s="261"/>
      <c r="C103" s="115"/>
      <c r="D103" s="115"/>
      <c r="E103" s="115"/>
      <c r="F103" s="115"/>
      <c r="G103" s="115"/>
      <c r="H103" s="115"/>
      <c r="I103" s="115"/>
      <c r="J103" s="233"/>
    </row>
    <row r="104" spans="1:11" ht="15.75" thickTop="1" x14ac:dyDescent="0.25">
      <c r="A104" s="128" t="s">
        <v>164</v>
      </c>
      <c r="B104" s="388" t="s">
        <v>89</v>
      </c>
      <c r="C104" s="389"/>
      <c r="D104" s="389"/>
      <c r="E104" s="389"/>
      <c r="F104" s="389"/>
      <c r="G104" s="389"/>
      <c r="H104" s="389"/>
      <c r="I104" s="389"/>
      <c r="J104" s="390"/>
    </row>
    <row r="105" spans="1:11" x14ac:dyDescent="0.25">
      <c r="A105" s="89"/>
      <c r="B105" s="395" t="s">
        <v>90</v>
      </c>
      <c r="C105" s="396"/>
      <c r="D105" s="396"/>
      <c r="E105" s="396"/>
      <c r="F105" s="396"/>
      <c r="G105" s="396"/>
      <c r="H105" s="685">
        <v>18000</v>
      </c>
      <c r="I105" s="686"/>
      <c r="J105" s="248"/>
    </row>
    <row r="106" spans="1:11" hidden="1" x14ac:dyDescent="0.25">
      <c r="A106" s="89"/>
      <c r="B106" s="395" t="s">
        <v>91</v>
      </c>
      <c r="C106" s="396"/>
      <c r="D106" s="396"/>
      <c r="E106" s="396"/>
      <c r="F106" s="396"/>
      <c r="G106" s="396"/>
      <c r="H106" s="123"/>
      <c r="I106" s="123"/>
      <c r="J106" s="248"/>
    </row>
    <row r="107" spans="1:11" hidden="1" x14ac:dyDescent="0.25">
      <c r="A107" s="89"/>
      <c r="B107" s="232"/>
      <c r="C107" s="115"/>
      <c r="D107" s="115"/>
      <c r="E107" s="115"/>
      <c r="F107" s="115"/>
      <c r="G107" s="115"/>
      <c r="H107" s="115"/>
      <c r="I107" s="115"/>
      <c r="J107" s="233"/>
    </row>
    <row r="108" spans="1:11" hidden="1" x14ac:dyDescent="0.25">
      <c r="A108" s="116" t="s">
        <v>164</v>
      </c>
      <c r="B108" s="388" t="s">
        <v>92</v>
      </c>
      <c r="C108" s="389"/>
      <c r="D108" s="389"/>
      <c r="E108" s="389"/>
      <c r="F108" s="389"/>
      <c r="G108" s="389"/>
      <c r="H108" s="389"/>
      <c r="I108" s="389"/>
      <c r="J108" s="390"/>
      <c r="K108" s="129"/>
    </row>
    <row r="109" spans="1:11" hidden="1" x14ac:dyDescent="0.25">
      <c r="A109" s="89"/>
      <c r="B109" s="395" t="s">
        <v>93</v>
      </c>
      <c r="C109" s="396"/>
      <c r="D109" s="396"/>
      <c r="E109" s="396"/>
      <c r="F109" s="396"/>
      <c r="G109" s="396"/>
      <c r="H109" s="396"/>
      <c r="I109" s="396"/>
      <c r="J109" s="397"/>
    </row>
    <row r="110" spans="1:11" hidden="1" x14ac:dyDescent="0.25">
      <c r="A110" s="89"/>
      <c r="B110" s="255" t="s">
        <v>94</v>
      </c>
      <c r="C110" s="107"/>
      <c r="D110" s="107"/>
      <c r="E110" s="107"/>
      <c r="F110" s="107"/>
      <c r="G110" s="107"/>
      <c r="H110" s="107"/>
      <c r="I110" s="107"/>
      <c r="J110" s="256"/>
    </row>
    <row r="111" spans="1:11" ht="15.75" thickBot="1" x14ac:dyDescent="0.3">
      <c r="A111" s="89"/>
      <c r="B111" s="391" t="s">
        <v>95</v>
      </c>
      <c r="C111" s="392"/>
      <c r="D111" s="187" t="s">
        <v>96</v>
      </c>
      <c r="E111" s="113" t="s">
        <v>97</v>
      </c>
      <c r="F111" s="113" t="s">
        <v>98</v>
      </c>
      <c r="G111" s="113" t="s">
        <v>99</v>
      </c>
      <c r="H111" s="113" t="s">
        <v>100</v>
      </c>
      <c r="I111" s="113" t="s">
        <v>101</v>
      </c>
      <c r="J111" s="257" t="s">
        <v>77</v>
      </c>
    </row>
    <row r="112" spans="1:11" ht="15.75" thickBot="1" x14ac:dyDescent="0.3">
      <c r="A112" s="89"/>
      <c r="B112" s="393" t="s">
        <v>102</v>
      </c>
      <c r="C112" s="394"/>
      <c r="D112" s="172"/>
      <c r="E112" s="7">
        <v>2.5000000000000001E-2</v>
      </c>
      <c r="F112" s="7">
        <v>2.5000000000000001E-2</v>
      </c>
      <c r="G112" s="7">
        <f>$F112</f>
        <v>2.5000000000000001E-2</v>
      </c>
      <c r="H112" s="7">
        <f>$F112</f>
        <v>2.5000000000000001E-2</v>
      </c>
      <c r="I112" s="7">
        <f>$F112</f>
        <v>2.5000000000000001E-2</v>
      </c>
      <c r="J112" s="262"/>
    </row>
    <row r="113" spans="1:11" x14ac:dyDescent="0.25">
      <c r="A113" s="89"/>
      <c r="B113" s="393" t="s">
        <v>103</v>
      </c>
      <c r="C113" s="394"/>
      <c r="D113" s="173">
        <f>C113*(1+$G$112)</f>
        <v>0</v>
      </c>
      <c r="E113" s="132">
        <f>D113*(1+$G$112)</f>
        <v>0</v>
      </c>
      <c r="F113" s="132">
        <f>E113*(1+$G$112)</f>
        <v>0</v>
      </c>
      <c r="G113" s="132">
        <f>F113*(1+$G$112)</f>
        <v>0</v>
      </c>
      <c r="H113" s="132">
        <f>G113*(1+$H$112)</f>
        <v>0</v>
      </c>
      <c r="I113" s="132">
        <f>H113*(1+$I$112)</f>
        <v>0</v>
      </c>
      <c r="J113" s="258">
        <f t="shared" ref="J113:J125" si="6">SUM(D113:I113)</f>
        <v>0</v>
      </c>
    </row>
    <row r="114" spans="1:11" x14ac:dyDescent="0.25">
      <c r="A114" s="89"/>
      <c r="B114" s="398" t="s">
        <v>104</v>
      </c>
      <c r="C114" s="399"/>
      <c r="D114" s="174"/>
      <c r="E114" s="133"/>
      <c r="F114" s="133">
        <f>E114*(1+$G$112)</f>
        <v>0</v>
      </c>
      <c r="G114" s="133">
        <f>F114*(1+$G$112)</f>
        <v>0</v>
      </c>
      <c r="H114" s="133">
        <f>G114*(1+$H$112)</f>
        <v>0</v>
      </c>
      <c r="I114" s="133">
        <f>H114*(1+$I$112)</f>
        <v>0</v>
      </c>
      <c r="J114" s="258">
        <f t="shared" si="6"/>
        <v>0</v>
      </c>
    </row>
    <row r="115" spans="1:11" x14ac:dyDescent="0.25">
      <c r="A115" s="89"/>
      <c r="B115" s="393" t="s">
        <v>105</v>
      </c>
      <c r="C115" s="394"/>
      <c r="D115" s="174"/>
      <c r="E115" s="133"/>
      <c r="F115" s="133"/>
      <c r="G115" s="133"/>
      <c r="H115" s="133"/>
      <c r="I115" s="133"/>
      <c r="J115" s="258"/>
    </row>
    <row r="116" spans="1:11" x14ac:dyDescent="0.25">
      <c r="A116" s="89"/>
      <c r="B116" s="393" t="s">
        <v>106</v>
      </c>
      <c r="C116" s="394"/>
      <c r="D116" s="174"/>
      <c r="E116" s="133"/>
      <c r="F116" s="133">
        <f>E116</f>
        <v>0</v>
      </c>
      <c r="G116" s="133">
        <f>F116</f>
        <v>0</v>
      </c>
      <c r="H116" s="133">
        <f t="shared" ref="H116:I116" si="7">G116</f>
        <v>0</v>
      </c>
      <c r="I116" s="133">
        <f t="shared" si="7"/>
        <v>0</v>
      </c>
      <c r="J116" s="258"/>
    </row>
    <row r="117" spans="1:11" x14ac:dyDescent="0.25">
      <c r="A117" s="89"/>
      <c r="B117" s="393" t="s">
        <v>107</v>
      </c>
      <c r="C117" s="394"/>
      <c r="D117" s="174"/>
      <c r="E117" s="133"/>
      <c r="F117" s="133">
        <f t="shared" ref="F117:G117" si="8">E117</f>
        <v>0</v>
      </c>
      <c r="G117" s="133">
        <f t="shared" si="8"/>
        <v>0</v>
      </c>
      <c r="H117" s="133">
        <f t="shared" ref="H117:H122" si="9">G117</f>
        <v>0</v>
      </c>
      <c r="I117" s="133">
        <f t="shared" ref="I117:I122" si="10">H117</f>
        <v>0</v>
      </c>
      <c r="J117" s="258"/>
    </row>
    <row r="118" spans="1:11" x14ac:dyDescent="0.25">
      <c r="A118" s="89"/>
      <c r="B118" s="393" t="s">
        <v>108</v>
      </c>
      <c r="C118" s="394"/>
      <c r="D118" s="175">
        <f>D116*D117</f>
        <v>0</v>
      </c>
      <c r="E118" s="134">
        <f>E116*E117</f>
        <v>0</v>
      </c>
      <c r="F118" s="133">
        <f t="shared" ref="F118:G118" si="11">E118</f>
        <v>0</v>
      </c>
      <c r="G118" s="133">
        <f t="shared" si="11"/>
        <v>0</v>
      </c>
      <c r="H118" s="133">
        <f t="shared" si="9"/>
        <v>0</v>
      </c>
      <c r="I118" s="133">
        <f t="shared" si="10"/>
        <v>0</v>
      </c>
      <c r="J118" s="258">
        <f t="shared" si="6"/>
        <v>0</v>
      </c>
    </row>
    <row r="119" spans="1:11" x14ac:dyDescent="0.25">
      <c r="A119" s="89"/>
      <c r="B119" s="393" t="s">
        <v>109</v>
      </c>
      <c r="C119" s="394"/>
      <c r="D119" s="176"/>
      <c r="E119" s="136"/>
      <c r="F119" s="133">
        <f t="shared" ref="F119:G119" si="12">E119</f>
        <v>0</v>
      </c>
      <c r="G119" s="133">
        <f t="shared" si="12"/>
        <v>0</v>
      </c>
      <c r="H119" s="133">
        <f t="shared" si="9"/>
        <v>0</v>
      </c>
      <c r="I119" s="133">
        <f t="shared" si="10"/>
        <v>0</v>
      </c>
      <c r="J119" s="258"/>
    </row>
    <row r="120" spans="1:11" x14ac:dyDescent="0.25">
      <c r="A120" s="89"/>
      <c r="B120" s="393" t="s">
        <v>110</v>
      </c>
      <c r="C120" s="394"/>
      <c r="D120" s="176"/>
      <c r="E120" s="136"/>
      <c r="F120" s="133">
        <f t="shared" ref="F120:G120" si="13">E120</f>
        <v>0</v>
      </c>
      <c r="G120" s="133">
        <f t="shared" si="13"/>
        <v>0</v>
      </c>
      <c r="H120" s="133">
        <f t="shared" si="9"/>
        <v>0</v>
      </c>
      <c r="I120" s="133">
        <f t="shared" si="10"/>
        <v>0</v>
      </c>
      <c r="J120" s="258"/>
    </row>
    <row r="121" spans="1:11" x14ac:dyDescent="0.25">
      <c r="A121" s="89"/>
      <c r="B121" s="379" t="s">
        <v>111</v>
      </c>
      <c r="C121" s="380"/>
      <c r="D121" s="177"/>
      <c r="E121" s="144"/>
      <c r="F121" s="133">
        <f t="shared" ref="F121:G121" si="14">E121</f>
        <v>0</v>
      </c>
      <c r="G121" s="133">
        <f t="shared" si="14"/>
        <v>0</v>
      </c>
      <c r="H121" s="133">
        <f t="shared" si="9"/>
        <v>0</v>
      </c>
      <c r="I121" s="133">
        <f t="shared" si="10"/>
        <v>0</v>
      </c>
      <c r="J121" s="258"/>
    </row>
    <row r="122" spans="1:11" x14ac:dyDescent="0.25">
      <c r="A122" s="89"/>
      <c r="B122" s="393" t="s">
        <v>112</v>
      </c>
      <c r="C122" s="394"/>
      <c r="D122" s="173">
        <f>SUM(D118:D121)</f>
        <v>0</v>
      </c>
      <c r="E122" s="132">
        <f>SUM(E118:E121)</f>
        <v>0</v>
      </c>
      <c r="F122" s="133">
        <f t="shared" ref="F122:G122" si="15">E122</f>
        <v>0</v>
      </c>
      <c r="G122" s="133">
        <f t="shared" si="15"/>
        <v>0</v>
      </c>
      <c r="H122" s="133">
        <f t="shared" si="9"/>
        <v>0</v>
      </c>
      <c r="I122" s="133">
        <f t="shared" si="10"/>
        <v>0</v>
      </c>
      <c r="J122" s="258">
        <f t="shared" si="6"/>
        <v>0</v>
      </c>
    </row>
    <row r="123" spans="1:11" x14ac:dyDescent="0.25">
      <c r="A123" s="89"/>
      <c r="B123" s="379" t="s">
        <v>183</v>
      </c>
      <c r="C123" s="380"/>
      <c r="D123" s="174">
        <v>18000</v>
      </c>
      <c r="E123" s="133">
        <v>18450</v>
      </c>
      <c r="F123" s="133">
        <f t="shared" ref="F123:G125" si="16">E123*(1+$G$112)</f>
        <v>18911.25</v>
      </c>
      <c r="G123" s="133">
        <f t="shared" si="16"/>
        <v>19384.03125</v>
      </c>
      <c r="H123" s="133">
        <f t="shared" ref="H123:H125" si="17">G123*(1+$H$112)</f>
        <v>19868.632031249999</v>
      </c>
      <c r="I123" s="133">
        <f t="shared" ref="I123:I125" si="18">H123*(1+$I$112)</f>
        <v>20365.347832031246</v>
      </c>
      <c r="J123" s="258">
        <f t="shared" si="6"/>
        <v>114979.26111328125</v>
      </c>
    </row>
    <row r="124" spans="1:11" x14ac:dyDescent="0.25">
      <c r="A124" s="89"/>
      <c r="B124" s="379" t="s">
        <v>113</v>
      </c>
      <c r="C124" s="380"/>
      <c r="D124" s="174"/>
      <c r="E124" s="133"/>
      <c r="F124" s="133">
        <f t="shared" si="16"/>
        <v>0</v>
      </c>
      <c r="G124" s="133">
        <f t="shared" si="16"/>
        <v>0</v>
      </c>
      <c r="H124" s="133">
        <f t="shared" si="17"/>
        <v>0</v>
      </c>
      <c r="I124" s="133">
        <f t="shared" si="18"/>
        <v>0</v>
      </c>
      <c r="J124" s="258">
        <f t="shared" si="6"/>
        <v>0</v>
      </c>
    </row>
    <row r="125" spans="1:11" hidden="1" x14ac:dyDescent="0.25">
      <c r="A125" s="89"/>
      <c r="B125" s="379" t="s">
        <v>113</v>
      </c>
      <c r="C125" s="380"/>
      <c r="D125" s="174"/>
      <c r="E125" s="133"/>
      <c r="F125" s="133">
        <f t="shared" si="16"/>
        <v>0</v>
      </c>
      <c r="G125" s="133">
        <f t="shared" si="16"/>
        <v>0</v>
      </c>
      <c r="H125" s="133">
        <f t="shared" si="17"/>
        <v>0</v>
      </c>
      <c r="I125" s="133">
        <f t="shared" si="18"/>
        <v>0</v>
      </c>
      <c r="J125" s="258">
        <f t="shared" si="6"/>
        <v>0</v>
      </c>
    </row>
    <row r="126" spans="1:11" ht="15.75" thickBot="1" x14ac:dyDescent="0.3">
      <c r="A126" s="116"/>
      <c r="B126" s="386" t="s">
        <v>114</v>
      </c>
      <c r="C126" s="387"/>
      <c r="D126" s="212">
        <f t="shared" ref="D126:J126" si="19">D113+D114+D122+D123+D125+D124</f>
        <v>18000</v>
      </c>
      <c r="E126" s="145">
        <f t="shared" si="19"/>
        <v>18450</v>
      </c>
      <c r="F126" s="145">
        <f t="shared" si="19"/>
        <v>18911.25</v>
      </c>
      <c r="G126" s="145">
        <f t="shared" si="19"/>
        <v>19384.03125</v>
      </c>
      <c r="H126" s="145">
        <f t="shared" si="19"/>
        <v>19868.632031249999</v>
      </c>
      <c r="I126" s="145">
        <f t="shared" si="19"/>
        <v>20365.347832031246</v>
      </c>
      <c r="J126" s="263">
        <f t="shared" si="19"/>
        <v>114979.26111328125</v>
      </c>
      <c r="K126" s="129"/>
    </row>
    <row r="127" spans="1:11" ht="15.75" hidden="1" thickTop="1" x14ac:dyDescent="0.25">
      <c r="A127" s="89"/>
      <c r="B127" s="261"/>
      <c r="C127" s="115"/>
      <c r="D127" s="115"/>
      <c r="E127" s="115"/>
      <c r="F127" s="115"/>
      <c r="G127" s="115"/>
      <c r="H127" s="115"/>
      <c r="I127" s="115"/>
      <c r="J127" s="233"/>
    </row>
    <row r="128" spans="1:11" ht="15.75" hidden="1" thickTop="1" x14ac:dyDescent="0.25">
      <c r="A128" s="89"/>
      <c r="B128" s="261"/>
      <c r="C128" s="115"/>
      <c r="D128" s="115"/>
      <c r="E128" s="115"/>
      <c r="F128" s="115"/>
      <c r="G128" s="115"/>
      <c r="H128" s="115"/>
      <c r="I128" s="115"/>
      <c r="J128" s="233"/>
    </row>
    <row r="129" spans="1:11" ht="15.75" hidden="1" thickTop="1" x14ac:dyDescent="0.25">
      <c r="A129" s="116" t="s">
        <v>165</v>
      </c>
      <c r="B129" s="388" t="s">
        <v>115</v>
      </c>
      <c r="C129" s="389"/>
      <c r="D129" s="389"/>
      <c r="E129" s="389"/>
      <c r="F129" s="389"/>
      <c r="G129" s="389"/>
      <c r="H129" s="389"/>
      <c r="I129" s="389"/>
      <c r="J129" s="390"/>
      <c r="K129" s="129"/>
    </row>
    <row r="130" spans="1:11" ht="15.75" hidden="1" thickTop="1" x14ac:dyDescent="0.25">
      <c r="A130" s="89"/>
      <c r="B130" s="255" t="s">
        <v>94</v>
      </c>
      <c r="C130" s="107"/>
      <c r="D130" s="107"/>
      <c r="E130" s="107"/>
      <c r="F130" s="107"/>
      <c r="G130" s="107"/>
      <c r="H130" s="107"/>
      <c r="I130" s="107"/>
      <c r="J130" s="256"/>
    </row>
    <row r="131" spans="1:11" ht="15.75" hidden="1" thickTop="1" x14ac:dyDescent="0.25">
      <c r="A131" s="89"/>
      <c r="B131" s="391" t="s">
        <v>116</v>
      </c>
      <c r="C131" s="392"/>
      <c r="D131" s="221" t="s">
        <v>96</v>
      </c>
      <c r="E131" s="113" t="s">
        <v>97</v>
      </c>
      <c r="F131" s="113" t="s">
        <v>98</v>
      </c>
      <c r="G131" s="113" t="s">
        <v>99</v>
      </c>
      <c r="H131" s="113" t="s">
        <v>100</v>
      </c>
      <c r="I131" s="113" t="s">
        <v>101</v>
      </c>
      <c r="J131" s="264" t="s">
        <v>77</v>
      </c>
    </row>
    <row r="132" spans="1:11" ht="15.75" hidden="1" thickTop="1" x14ac:dyDescent="0.25">
      <c r="A132" s="89"/>
      <c r="B132" s="377" t="s">
        <v>117</v>
      </c>
      <c r="C132" s="378"/>
      <c r="D132" s="136"/>
      <c r="E132" s="136"/>
      <c r="F132" s="136"/>
      <c r="G132" s="136"/>
      <c r="H132" s="136"/>
      <c r="I132" s="136"/>
      <c r="J132" s="265">
        <f t="shared" ref="J132:J137" si="20">SUM(D132:I132)</f>
        <v>0</v>
      </c>
    </row>
    <row r="133" spans="1:11" ht="15.75" hidden="1" thickTop="1" x14ac:dyDescent="0.25">
      <c r="A133" s="89"/>
      <c r="B133" s="377" t="s">
        <v>118</v>
      </c>
      <c r="C133" s="378"/>
      <c r="D133" s="136"/>
      <c r="E133" s="136"/>
      <c r="F133" s="136"/>
      <c r="G133" s="136"/>
      <c r="H133" s="136"/>
      <c r="I133" s="136"/>
      <c r="J133" s="265">
        <f t="shared" si="20"/>
        <v>0</v>
      </c>
    </row>
    <row r="134" spans="1:11" ht="15.75" hidden="1" thickTop="1" x14ac:dyDescent="0.25">
      <c r="A134" s="89"/>
      <c r="B134" s="377" t="s">
        <v>119</v>
      </c>
      <c r="C134" s="378"/>
      <c r="D134" s="143"/>
      <c r="E134" s="136"/>
      <c r="F134" s="143"/>
      <c r="G134" s="143"/>
      <c r="H134" s="143"/>
      <c r="I134" s="143"/>
      <c r="J134" s="265">
        <f t="shared" si="20"/>
        <v>0</v>
      </c>
    </row>
    <row r="135" spans="1:11" ht="15.75" hidden="1" thickTop="1" x14ac:dyDescent="0.25">
      <c r="A135" s="89"/>
      <c r="B135" s="377" t="s">
        <v>120</v>
      </c>
      <c r="C135" s="378"/>
      <c r="D135" s="143"/>
      <c r="E135" s="136"/>
      <c r="F135" s="143"/>
      <c r="G135" s="143"/>
      <c r="H135" s="143"/>
      <c r="I135" s="143"/>
      <c r="J135" s="265">
        <f t="shared" si="20"/>
        <v>0</v>
      </c>
    </row>
    <row r="136" spans="1:11" ht="15.75" hidden="1" thickTop="1" x14ac:dyDescent="0.25">
      <c r="A136" s="89"/>
      <c r="B136" s="377" t="s">
        <v>121</v>
      </c>
      <c r="C136" s="378"/>
      <c r="D136" s="136"/>
      <c r="E136" s="136"/>
      <c r="F136" s="136"/>
      <c r="G136" s="136"/>
      <c r="H136" s="136"/>
      <c r="I136" s="136"/>
      <c r="J136" s="265">
        <f t="shared" si="20"/>
        <v>0</v>
      </c>
    </row>
    <row r="137" spans="1:11" ht="15.75" hidden="1" thickTop="1" x14ac:dyDescent="0.25">
      <c r="A137" s="89"/>
      <c r="B137" s="379" t="s">
        <v>113</v>
      </c>
      <c r="C137" s="380"/>
      <c r="D137" s="136"/>
      <c r="E137" s="136"/>
      <c r="F137" s="136"/>
      <c r="G137" s="136"/>
      <c r="H137" s="136"/>
      <c r="I137" s="136"/>
      <c r="J137" s="265">
        <f t="shared" si="20"/>
        <v>0</v>
      </c>
    </row>
    <row r="138" spans="1:11" ht="16.5" hidden="1" thickTop="1" thickBot="1" x14ac:dyDescent="0.3">
      <c r="A138" s="116"/>
      <c r="B138" s="381" t="s">
        <v>123</v>
      </c>
      <c r="C138" s="382"/>
      <c r="D138" s="142">
        <f>SUM(D132:D137)</f>
        <v>0</v>
      </c>
      <c r="E138" s="142">
        <f t="shared" ref="E138:J138" si="21">SUM(E132:E137)</f>
        <v>0</v>
      </c>
      <c r="F138" s="142">
        <f t="shared" si="21"/>
        <v>0</v>
      </c>
      <c r="G138" s="142">
        <f t="shared" si="21"/>
        <v>0</v>
      </c>
      <c r="H138" s="142">
        <f t="shared" si="21"/>
        <v>0</v>
      </c>
      <c r="I138" s="142">
        <f t="shared" si="21"/>
        <v>0</v>
      </c>
      <c r="J138" s="266">
        <f t="shared" si="21"/>
        <v>0</v>
      </c>
      <c r="K138" s="129"/>
    </row>
    <row r="139" spans="1:11" ht="15.75" hidden="1" thickTop="1" x14ac:dyDescent="0.25">
      <c r="A139" s="89"/>
      <c r="B139" s="261"/>
      <c r="C139" s="115"/>
      <c r="D139" s="115"/>
      <c r="E139" s="115"/>
      <c r="F139" s="115"/>
      <c r="G139" s="115"/>
      <c r="H139" s="115"/>
      <c r="I139" s="115"/>
      <c r="J139" s="233"/>
    </row>
    <row r="140" spans="1:11" ht="15.75" hidden="1" thickTop="1" x14ac:dyDescent="0.25">
      <c r="A140" s="89"/>
      <c r="B140" s="261"/>
      <c r="C140" s="115"/>
      <c r="D140" s="115"/>
      <c r="E140" s="115"/>
      <c r="F140" s="115"/>
      <c r="G140" s="115"/>
      <c r="H140" s="115"/>
      <c r="I140" s="115"/>
      <c r="J140" s="233"/>
    </row>
    <row r="141" spans="1:11" ht="15.75" hidden="1" thickTop="1" x14ac:dyDescent="0.25">
      <c r="A141" s="89"/>
      <c r="B141" s="364" t="s">
        <v>124</v>
      </c>
      <c r="C141" s="365"/>
      <c r="D141" s="365"/>
      <c r="E141" s="365"/>
      <c r="F141" s="365"/>
      <c r="G141" s="365"/>
      <c r="H141" s="365"/>
      <c r="I141" s="365"/>
      <c r="J141" s="366"/>
    </row>
    <row r="142" spans="1:11" ht="15.75" hidden="1" thickTop="1" x14ac:dyDescent="0.25">
      <c r="A142" s="89"/>
      <c r="B142" s="232"/>
      <c r="C142" s="115"/>
      <c r="D142" s="115"/>
      <c r="E142" s="115"/>
      <c r="F142" s="115"/>
      <c r="G142" s="115"/>
      <c r="H142" s="115"/>
      <c r="I142" s="115"/>
      <c r="J142" s="233"/>
    </row>
    <row r="143" spans="1:11" ht="15.75" thickTop="1" x14ac:dyDescent="0.25">
      <c r="A143" s="116" t="s">
        <v>166</v>
      </c>
      <c r="B143" s="247" t="s">
        <v>125</v>
      </c>
      <c r="C143" s="151"/>
      <c r="D143" s="151"/>
      <c r="E143" s="151"/>
      <c r="F143" s="151"/>
      <c r="G143" s="151"/>
      <c r="H143" s="151"/>
      <c r="I143" s="151"/>
      <c r="J143" s="268"/>
      <c r="K143" s="129"/>
    </row>
    <row r="144" spans="1:11" ht="135" customHeight="1" thickBot="1" x14ac:dyDescent="0.3">
      <c r="A144" s="89"/>
      <c r="B144" s="687" t="s">
        <v>178</v>
      </c>
      <c r="C144" s="688"/>
      <c r="D144" s="688"/>
      <c r="E144" s="688"/>
      <c r="F144" s="688"/>
      <c r="G144" s="688"/>
      <c r="H144" s="688"/>
      <c r="I144" s="688"/>
      <c r="J144" s="689"/>
    </row>
    <row r="145" spans="1:10" x14ac:dyDescent="0.25">
      <c r="A145" s="89"/>
      <c r="B145" s="89"/>
      <c r="C145" s="89"/>
      <c r="D145" s="89"/>
      <c r="E145" s="89"/>
      <c r="F145" s="89"/>
      <c r="G145" s="89"/>
      <c r="H145" s="89"/>
      <c r="I145" s="89"/>
      <c r="J145" s="2"/>
    </row>
    <row r="146" spans="1:10" x14ac:dyDescent="0.25">
      <c r="A146" s="89"/>
      <c r="B146" s="117"/>
      <c r="C146" s="89"/>
      <c r="D146" s="89"/>
      <c r="E146" s="89"/>
      <c r="F146" s="89"/>
      <c r="G146" s="89"/>
      <c r="H146" s="89"/>
      <c r="I146" s="89"/>
      <c r="J146" s="2"/>
    </row>
    <row r="147" spans="1:10" hidden="1" x14ac:dyDescent="0.25">
      <c r="A147" s="89"/>
      <c r="B147" s="117"/>
      <c r="C147" s="89"/>
      <c r="D147" s="117"/>
      <c r="E147" s="89"/>
      <c r="F147" s="117"/>
      <c r="G147" s="89"/>
      <c r="H147" s="89"/>
      <c r="I147" s="89"/>
      <c r="J147" s="2"/>
    </row>
    <row r="148" spans="1:10" x14ac:dyDescent="0.25">
      <c r="A148" s="89"/>
      <c r="B148" s="89"/>
      <c r="C148" s="89"/>
      <c r="D148" s="89"/>
      <c r="E148" s="89"/>
      <c r="F148" s="89"/>
      <c r="G148" s="89"/>
      <c r="H148" s="89"/>
      <c r="I148" s="89"/>
      <c r="J148" s="2"/>
    </row>
    <row r="149" spans="1:10" x14ac:dyDescent="0.25">
      <c r="A149" s="119"/>
      <c r="B149" s="89"/>
      <c r="C149" s="89"/>
      <c r="D149" s="89"/>
      <c r="E149" s="89"/>
      <c r="F149" s="89"/>
      <c r="G149" s="89"/>
      <c r="H149" s="89"/>
      <c r="I149" s="89"/>
      <c r="J149" s="2"/>
    </row>
    <row r="150" spans="1:10" x14ac:dyDescent="0.25">
      <c r="B150" s="89"/>
      <c r="C150" s="89"/>
      <c r="D150" s="89"/>
      <c r="E150" s="89"/>
      <c r="F150" s="89"/>
      <c r="G150" s="89"/>
      <c r="H150" s="89"/>
      <c r="I150" s="89"/>
      <c r="J150" s="2"/>
    </row>
    <row r="151" spans="1:10" x14ac:dyDescent="0.25">
      <c r="B151" s="89"/>
      <c r="C151" s="89"/>
      <c r="D151" s="89"/>
      <c r="E151" s="89"/>
      <c r="F151" s="89"/>
      <c r="G151" s="89"/>
      <c r="H151" s="89"/>
      <c r="I151" s="89"/>
      <c r="J151" s="2"/>
    </row>
    <row r="152" spans="1:10" x14ac:dyDescent="0.25">
      <c r="B152" s="89"/>
      <c r="C152" s="89"/>
      <c r="D152" s="89"/>
      <c r="E152" s="89"/>
      <c r="F152" s="89"/>
      <c r="G152" s="89"/>
      <c r="H152" s="89"/>
      <c r="I152" s="89"/>
      <c r="J152" s="2"/>
    </row>
    <row r="153" spans="1:10" x14ac:dyDescent="0.25">
      <c r="B153" s="118"/>
      <c r="C153" s="118"/>
      <c r="D153" s="118"/>
      <c r="E153" s="118"/>
      <c r="F153" s="118"/>
      <c r="G153" s="118"/>
      <c r="H153" s="118"/>
      <c r="I153" s="118"/>
      <c r="J153" s="195"/>
    </row>
    <row r="154" spans="1:10" x14ac:dyDescent="0.25">
      <c r="B154" s="118"/>
      <c r="C154" s="118"/>
      <c r="D154" s="118"/>
      <c r="E154" s="118"/>
      <c r="F154" s="118"/>
      <c r="G154" s="118"/>
      <c r="H154" s="118"/>
      <c r="I154" s="118"/>
      <c r="J154" s="195"/>
    </row>
    <row r="155" spans="1:10" x14ac:dyDescent="0.25">
      <c r="B155" s="118"/>
      <c r="C155" s="118"/>
      <c r="D155" s="118"/>
      <c r="E155" s="118"/>
      <c r="F155" s="118"/>
      <c r="G155" s="118"/>
      <c r="H155" s="118"/>
      <c r="I155" s="118"/>
      <c r="J155" s="195"/>
    </row>
    <row r="156" spans="1:10" x14ac:dyDescent="0.25">
      <c r="B156" s="118"/>
      <c r="C156" s="118"/>
      <c r="D156" s="118"/>
      <c r="E156" s="118"/>
      <c r="F156" s="118"/>
      <c r="G156" s="118"/>
      <c r="H156" s="118"/>
      <c r="I156" s="118"/>
      <c r="J156" s="195"/>
    </row>
    <row r="157" spans="1:10" x14ac:dyDescent="0.25">
      <c r="B157" s="118"/>
      <c r="C157" s="118"/>
      <c r="D157" s="118"/>
      <c r="E157" s="118"/>
      <c r="F157" s="118"/>
      <c r="G157" s="118"/>
      <c r="H157" s="118"/>
      <c r="I157" s="118"/>
      <c r="J157" s="195"/>
    </row>
    <row r="158" spans="1:10" x14ac:dyDescent="0.25">
      <c r="B158" s="118"/>
      <c r="C158" s="118"/>
      <c r="D158" s="118"/>
      <c r="E158" s="118"/>
      <c r="F158" s="118"/>
      <c r="G158" s="118"/>
      <c r="H158" s="118"/>
      <c r="I158" s="118"/>
      <c r="J158" s="195"/>
    </row>
    <row r="159" spans="1:10" x14ac:dyDescent="0.25">
      <c r="B159" s="118"/>
      <c r="C159" s="118"/>
      <c r="D159" s="118"/>
      <c r="E159" s="118"/>
      <c r="F159" s="118"/>
      <c r="G159" s="118"/>
      <c r="H159" s="118"/>
      <c r="I159" s="118"/>
      <c r="J159" s="195"/>
    </row>
    <row r="160" spans="1:10" x14ac:dyDescent="0.25">
      <c r="B160" s="118"/>
      <c r="C160" s="118"/>
      <c r="D160" s="118"/>
      <c r="E160" s="118"/>
      <c r="F160" s="118"/>
      <c r="G160" s="118"/>
      <c r="H160" s="118"/>
      <c r="I160" s="118"/>
      <c r="J160" s="195"/>
    </row>
    <row r="161" spans="2:10" x14ac:dyDescent="0.25">
      <c r="B161" s="118"/>
      <c r="C161" s="118"/>
      <c r="D161" s="118"/>
      <c r="E161" s="118"/>
      <c r="F161" s="118"/>
      <c r="G161" s="118"/>
      <c r="H161" s="118"/>
      <c r="I161" s="118"/>
      <c r="J161" s="195"/>
    </row>
    <row r="162" spans="2:10" x14ac:dyDescent="0.25">
      <c r="B162" s="118"/>
      <c r="C162" s="118"/>
      <c r="D162" s="118"/>
      <c r="E162" s="118"/>
      <c r="F162" s="118"/>
      <c r="G162" s="118"/>
      <c r="H162" s="118"/>
      <c r="I162" s="118"/>
      <c r="J162" s="195"/>
    </row>
    <row r="163" spans="2:10" x14ac:dyDescent="0.25">
      <c r="B163" s="118"/>
      <c r="C163" s="118"/>
      <c r="D163" s="118"/>
      <c r="E163" s="118"/>
      <c r="F163" s="118"/>
      <c r="G163" s="118"/>
      <c r="H163" s="118"/>
      <c r="I163" s="118"/>
      <c r="J163" s="195"/>
    </row>
    <row r="164" spans="2:10" x14ac:dyDescent="0.25">
      <c r="B164" s="118"/>
      <c r="C164" s="118"/>
      <c r="D164" s="118"/>
      <c r="E164" s="118"/>
      <c r="F164" s="118"/>
      <c r="G164" s="118"/>
      <c r="H164" s="118"/>
      <c r="I164" s="118"/>
      <c r="J164" s="195"/>
    </row>
    <row r="165" spans="2:10" x14ac:dyDescent="0.25">
      <c r="B165" s="118"/>
      <c r="C165" s="118"/>
      <c r="D165" s="118"/>
      <c r="E165" s="118"/>
      <c r="F165" s="118"/>
      <c r="G165" s="118"/>
      <c r="H165" s="118"/>
      <c r="I165" s="118"/>
      <c r="J165" s="195"/>
    </row>
  </sheetData>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2:I137" name="Range5"/>
    <protectedRange sqref="D114:E114" name="Range1"/>
    <protectedRange sqref="D116:E117" name="Range2"/>
    <protectedRange sqref="D119:E120" name="Range3"/>
    <protectedRange sqref="B121:E121" name="Range4"/>
    <protectedRange sqref="B144:J144" name="Range6"/>
    <protectedRange sqref="B84:J84" name="Range9"/>
    <protectedRange sqref="B75:J75" name="Range11"/>
    <protectedRange sqref="B63:J63" name="Range13"/>
    <protectedRange sqref="B48:J50" name="Range15"/>
    <protectedRange sqref="B43:J43" name="Range17"/>
    <protectedRange sqref="B22:J22" name="Range19"/>
    <protectedRange sqref="B14:E15" name="Range21"/>
    <protectedRange sqref="C3:C6" name="Range23"/>
    <protectedRange sqref="F14:H15" name="Range21_1"/>
  </protectedRanges>
  <mergeCells count="121">
    <mergeCell ref="B1:C1"/>
    <mergeCell ref="D1:H1"/>
    <mergeCell ref="B2:C2"/>
    <mergeCell ref="D2:H2"/>
    <mergeCell ref="D3:H3"/>
    <mergeCell ref="B17:J17"/>
    <mergeCell ref="B22:C22"/>
    <mergeCell ref="D22:F22"/>
    <mergeCell ref="G22:J22"/>
    <mergeCell ref="B11:C12"/>
    <mergeCell ref="D11:E12"/>
    <mergeCell ref="F11:H11"/>
    <mergeCell ref="F12:H12"/>
    <mergeCell ref="B3:C3"/>
    <mergeCell ref="B4:C4"/>
    <mergeCell ref="D4:H4"/>
    <mergeCell ref="B8:J8"/>
    <mergeCell ref="B10:C10"/>
    <mergeCell ref="D10:E10"/>
    <mergeCell ref="F10:H10"/>
    <mergeCell ref="I10:J10"/>
    <mergeCell ref="I2:J4"/>
    <mergeCell ref="B29:D29"/>
    <mergeCell ref="B36:G36"/>
    <mergeCell ref="B21:C21"/>
    <mergeCell ref="D21:F21"/>
    <mergeCell ref="I13:J13"/>
    <mergeCell ref="B14:C15"/>
    <mergeCell ref="D14:E15"/>
    <mergeCell ref="F14:H15"/>
    <mergeCell ref="B16:C16"/>
    <mergeCell ref="D16:J16"/>
    <mergeCell ref="G21:J21"/>
    <mergeCell ref="B13:C13"/>
    <mergeCell ref="D13:E13"/>
    <mergeCell ref="F13:H13"/>
    <mergeCell ref="B45:J45"/>
    <mergeCell ref="B47:J47"/>
    <mergeCell ref="B48:C48"/>
    <mergeCell ref="D48:J48"/>
    <mergeCell ref="B49:C49"/>
    <mergeCell ref="D49:J49"/>
    <mergeCell ref="B37:J37"/>
    <mergeCell ref="B38:J38"/>
    <mergeCell ref="B40:J40"/>
    <mergeCell ref="B42:J42"/>
    <mergeCell ref="B43:J43"/>
    <mergeCell ref="B44:J44"/>
    <mergeCell ref="B65:J65"/>
    <mergeCell ref="C66:E66"/>
    <mergeCell ref="F66:J66"/>
    <mergeCell ref="C67:E67"/>
    <mergeCell ref="F67:J67"/>
    <mergeCell ref="C68:E68"/>
    <mergeCell ref="F68:J68"/>
    <mergeCell ref="B50:C50"/>
    <mergeCell ref="D50:J50"/>
    <mergeCell ref="B57:J57"/>
    <mergeCell ref="B58:J58"/>
    <mergeCell ref="B62:J62"/>
    <mergeCell ref="B63:J63"/>
    <mergeCell ref="C72:E72"/>
    <mergeCell ref="F72:J72"/>
    <mergeCell ref="B74:J74"/>
    <mergeCell ref="B75:J75"/>
    <mergeCell ref="B78:J78"/>
    <mergeCell ref="B79:J79"/>
    <mergeCell ref="C69:E69"/>
    <mergeCell ref="F69:J69"/>
    <mergeCell ref="C70:E70"/>
    <mergeCell ref="F70:J70"/>
    <mergeCell ref="C71:E71"/>
    <mergeCell ref="F71:J71"/>
    <mergeCell ref="B93:C93"/>
    <mergeCell ref="B94:C94"/>
    <mergeCell ref="B95:C95"/>
    <mergeCell ref="B96:C96"/>
    <mergeCell ref="B97:C97"/>
    <mergeCell ref="B98:C98"/>
    <mergeCell ref="B83:J83"/>
    <mergeCell ref="B84:J84"/>
    <mergeCell ref="B88:J88"/>
    <mergeCell ref="B89:J89"/>
    <mergeCell ref="B91:C91"/>
    <mergeCell ref="B92:C92"/>
    <mergeCell ref="B106:G106"/>
    <mergeCell ref="B108:J108"/>
    <mergeCell ref="B109:J109"/>
    <mergeCell ref="B111:C111"/>
    <mergeCell ref="B112:C112"/>
    <mergeCell ref="B113:C113"/>
    <mergeCell ref="B99:C99"/>
    <mergeCell ref="B100:C100"/>
    <mergeCell ref="B101:C101"/>
    <mergeCell ref="B102:C102"/>
    <mergeCell ref="B104:J104"/>
    <mergeCell ref="B105:G105"/>
    <mergeCell ref="H105:I105"/>
    <mergeCell ref="B134:C134"/>
    <mergeCell ref="B135:C135"/>
    <mergeCell ref="B136:C136"/>
    <mergeCell ref="B137:C137"/>
    <mergeCell ref="B138:C138"/>
    <mergeCell ref="B144:J144"/>
    <mergeCell ref="B125:C125"/>
    <mergeCell ref="B126:C126"/>
    <mergeCell ref="B129:J129"/>
    <mergeCell ref="B131:C131"/>
    <mergeCell ref="B132:C132"/>
    <mergeCell ref="B133:C133"/>
    <mergeCell ref="B120:C120"/>
    <mergeCell ref="B121:C121"/>
    <mergeCell ref="B122:C122"/>
    <mergeCell ref="B123:C123"/>
    <mergeCell ref="B124:C124"/>
    <mergeCell ref="B114:C114"/>
    <mergeCell ref="B115:C115"/>
    <mergeCell ref="B116:C116"/>
    <mergeCell ref="B117:C117"/>
    <mergeCell ref="B118:C118"/>
    <mergeCell ref="B119:C119"/>
  </mergeCells>
  <dataValidations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 type="list" allowBlank="1" showInputMessage="1" showErrorMessage="1" sqref="I2:J2">
      <formula1>$AD$2:$AD$6</formula1>
    </dataValidation>
  </dataValidations>
  <printOptions horizontalCentered="1"/>
  <pageMargins left="0.25" right="0.25" top="0.75" bottom="0.75" header="0.3" footer="0.3"/>
  <pageSetup scale="65" orientation="portrait" r:id="rId1"/>
  <headerFooter>
    <oddHeader>&amp;L&amp;10&amp;K000000FY19 Workplan&amp;R&amp;A</oddHeader>
    <oddFooter xml:space="preserve">&amp;L&amp;"+,Regular"&amp;10&amp;K01+019 &amp;C&amp;"+,Regular"&amp;9&amp;K01+019Durham - Bus/Park Rides &amp;P of &amp;N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13</vt:i4>
      </vt:variant>
    </vt:vector>
  </HeadingPairs>
  <TitlesOfParts>
    <vt:vector size="20" baseType="lpstr">
      <vt:lpstr> Holloway  TEC</vt:lpstr>
      <vt:lpstr>Fayetteville TEC</vt:lpstr>
      <vt:lpstr>31 BusStops Durham</vt:lpstr>
      <vt:lpstr>Southpoint P&amp;R </vt:lpstr>
      <vt:lpstr>15 Stops-6Shelters,9 benches</vt:lpstr>
      <vt:lpstr>Patterson Place</vt:lpstr>
      <vt:lpstr>Patterson Place P&amp;R</vt:lpstr>
      <vt:lpstr>' Holloway  TEC'!Added_notes_as_appropriate</vt:lpstr>
      <vt:lpstr>Added_notes_as_appropriate</vt:lpstr>
      <vt:lpstr>' Holloway  TEC'!End_Date</vt:lpstr>
      <vt:lpstr>End_Date</vt:lpstr>
      <vt:lpstr>' Holloway  TEC'!Print_Area</vt:lpstr>
      <vt:lpstr>'Fayetteville TEC'!Print_Area</vt:lpstr>
      <vt:lpstr>'Patterson Place P&amp;R'!Print_Area</vt:lpstr>
      <vt:lpstr>' Holloway  TEC'!Project_Name</vt:lpstr>
      <vt:lpstr>Project_Name</vt:lpstr>
      <vt:lpstr>' Holloway  TEC'!Requesting_Agency</vt:lpstr>
      <vt:lpstr>Requesting_Agency</vt:lpstr>
      <vt:lpstr>' Holloway  TEC'!Start_Date</vt:lpstr>
      <vt:lpstr>Start_Date</vt:lpstr>
    </vt:vector>
  </TitlesOfParts>
  <Company>Lenovo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Lenovo User</cp:lastModifiedBy>
  <cp:lastPrinted>2018-03-11T14:11:26Z</cp:lastPrinted>
  <dcterms:created xsi:type="dcterms:W3CDTF">2018-03-08T22:40:44Z</dcterms:created>
  <dcterms:modified xsi:type="dcterms:W3CDTF">2018-03-11T19:21:34Z</dcterms:modified>
</cp:coreProperties>
</file>