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1819 Public Consumption\FY19 Durham Projects\"/>
    </mc:Choice>
  </mc:AlternateContent>
  <bookViews>
    <workbookView xWindow="0" yWindow="0" windowWidth="25200" windowHeight="11985"/>
  </bookViews>
  <sheets>
    <sheet name="FY19 Project Reporting" sheetId="1" r:id="rId1"/>
  </sheets>
  <externalReferences>
    <externalReference r:id="rId2"/>
  </externalReferences>
  <definedNames>
    <definedName name="Added_notes_as_appropriate">'[1]FY19 Project Request '!$F$14</definedName>
    <definedName name="End_Date">'[1]FY19 Project Request '!$D$14</definedName>
    <definedName name="KPI_a">'[1]FY19 Project Request '!$B$48&amp;'[1]FY19 Project Request '!$D$48</definedName>
    <definedName name="KPI_b">'[1]FY19 Project Request '!$B$49&amp;'[1]FY19 Project Request '!$D$49</definedName>
    <definedName name="KPI_c">'[1]FY19 Project Request '!$B$50&amp;'[1]FY19 Project Request '!$D$50</definedName>
    <definedName name="_xlnm.Print_Area" localSheetId="0">'FY19 Project Reporting'!$A$1:$K$65</definedName>
    <definedName name="Project_Name">'[1]FY19 Project Request '!$B$11</definedName>
    <definedName name="Requesting_Agency">'[1]FY19 Project Request '!$D$11</definedName>
    <definedName name="Start_Date">'[1]FY19 Project Request '!$B$14</definedName>
    <definedName name="Z_A57ED495_A8F1_41AA_920B_D492B709C260_.wvu.Cols" localSheetId="0" hidden="1">'FY19 Project Reporting'!$V:$AD</definedName>
    <definedName name="Z_A57ED495_A8F1_41AA_920B_D492B709C260_.wvu.PrintArea" localSheetId="0" hidden="1">'FY19 Project Reporting'!$A$1:$K$65</definedName>
    <definedName name="Z_A57ED495_A8F1_41AA_920B_D492B709C260_.wvu.Rows" localSheetId="0" hidden="1">'FY19 Project Reporting'!$46:$54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10" i="1"/>
  <c r="D10" i="1"/>
  <c r="F10" i="1"/>
  <c r="J10" i="1"/>
  <c r="F11" i="1"/>
  <c r="J11" i="1"/>
  <c r="B13" i="1"/>
  <c r="D13" i="1"/>
  <c r="F13" i="1"/>
  <c r="J13" i="1"/>
  <c r="J14" i="1"/>
  <c r="B16" i="1"/>
  <c r="E17" i="1"/>
  <c r="X17" i="1"/>
  <c r="Y17" i="1"/>
  <c r="X18" i="1"/>
  <c r="Y18" i="1"/>
  <c r="X19" i="1"/>
  <c r="Y19" i="1"/>
  <c r="X20" i="1"/>
  <c r="Y20" i="1"/>
  <c r="B21" i="1"/>
  <c r="D21" i="1"/>
  <c r="G21" i="1"/>
  <c r="X21" i="1"/>
  <c r="Y21" i="1"/>
  <c r="C29" i="1"/>
  <c r="C30" i="1"/>
  <c r="C31" i="1"/>
  <c r="D44" i="1"/>
  <c r="B48" i="1"/>
  <c r="E49" i="1"/>
  <c r="D50" i="1"/>
  <c r="D51" i="1"/>
  <c r="B58" i="1"/>
  <c r="E59" i="1"/>
  <c r="D60" i="1"/>
  <c r="D61" i="1"/>
</calcChain>
</file>

<file path=xl/comments1.xml><?xml version="1.0" encoding="utf-8"?>
<comments xmlns="http://schemas.openxmlformats.org/spreadsheetml/2006/main">
  <authors>
    <author>Praveen Sridharan</author>
  </authors>
  <commentList>
    <comment ref="B10" authorId="0" shapeId="0">
      <text>
        <r>
          <rPr>
            <b/>
            <sz val="9"/>
            <color indexed="81"/>
            <rFont val="Tahoma"/>
            <family val="2"/>
          </rPr>
          <t>Praveen Sridharan:</t>
        </r>
        <r>
          <rPr>
            <sz val="9"/>
            <color indexed="81"/>
            <rFont val="Tahoma"/>
            <family val="2"/>
          </rPr>
          <t xml:space="preserve">
Replicated from Request Form</t>
        </r>
      </text>
    </comment>
    <comment ref="D10" authorId="0" shapeId="0">
      <text>
        <r>
          <rPr>
            <sz val="9"/>
            <color indexed="81"/>
            <rFont val="Tahoma"/>
            <family val="2"/>
          </rPr>
          <t>GOT:
Replicated from Request form</t>
        </r>
      </text>
    </comment>
  </commentList>
</comments>
</file>

<file path=xl/sharedStrings.xml><?xml version="1.0" encoding="utf-8"?>
<sst xmlns="http://schemas.openxmlformats.org/spreadsheetml/2006/main" count="66" uniqueCount="49">
  <si>
    <t>% Triangle Tax Budget Utilized</t>
  </si>
  <si>
    <t>TTD Total Budgeted Capital Costs</t>
  </si>
  <si>
    <t>TTD Estimated Capital Costs (YTD)</t>
  </si>
  <si>
    <t>EXPENDITURE</t>
  </si>
  <si>
    <t>TTD Total Budgeted  Operating Costs</t>
  </si>
  <si>
    <t>TTD Estimated Operating Costs (YTD)</t>
  </si>
  <si>
    <t>TTD Historic Reimbursement (Including FY18)</t>
  </si>
  <si>
    <t>Financed Estimates - Funded by Durham and Orange Transit Plans</t>
  </si>
  <si>
    <t>Documents Enclosed (if any)</t>
  </si>
  <si>
    <t>Quarter 4</t>
  </si>
  <si>
    <t>Quarter 3</t>
  </si>
  <si>
    <t>Quarter 2</t>
  </si>
  <si>
    <t>Quarter 1</t>
  </si>
  <si>
    <t>Project Status</t>
  </si>
  <si>
    <t>c)</t>
  </si>
  <si>
    <t>b)</t>
  </si>
  <si>
    <t>a)</t>
  </si>
  <si>
    <t>Project Target Milestones</t>
  </si>
  <si>
    <t xml:space="preserve">Progress on Key Performance Indicators during project progress. These performance measures will be reported quarterly. </t>
  </si>
  <si>
    <t>Project Progress</t>
  </si>
  <si>
    <t>What are the key benefits?</t>
  </si>
  <si>
    <t>Who will this Project serve?</t>
  </si>
  <si>
    <t>Project Location?</t>
  </si>
  <si>
    <t>Project Profile</t>
  </si>
  <si>
    <t>Alignment with Durham or Orange Transit Plan?</t>
  </si>
  <si>
    <t>Project Description</t>
  </si>
  <si>
    <t>Total Project Cost</t>
  </si>
  <si>
    <t>Current Year</t>
  </si>
  <si>
    <t>Estimated Capital Cost</t>
  </si>
  <si>
    <t>Notes</t>
  </si>
  <si>
    <t>Estimated Completion</t>
  </si>
  <si>
    <t xml:space="preserve">Estimated Start Date </t>
  </si>
  <si>
    <t xml:space="preserve">Estimated Operating Cost </t>
  </si>
  <si>
    <t xml:space="preserve">Project Contact </t>
  </si>
  <si>
    <t xml:space="preserve">Requesting Agency </t>
  </si>
  <si>
    <t xml:space="preserve">Project Name </t>
  </si>
  <si>
    <t>Project Brief</t>
  </si>
  <si>
    <t>FY 2023</t>
  </si>
  <si>
    <t>FUND</t>
  </si>
  <si>
    <t>FY 2022</t>
  </si>
  <si>
    <t>FY 2021</t>
  </si>
  <si>
    <t>FY 2020</t>
  </si>
  <si>
    <t>Project Review</t>
  </si>
  <si>
    <t>Unique Request ID: 
[FY Project Start year] - [Three letter Agency] _ [Project Type] -  [Project Number]</t>
  </si>
  <si>
    <t>FY 2019</t>
  </si>
  <si>
    <t>Durham - Orange Transit Work Plan</t>
  </si>
  <si>
    <t>FY START DATE</t>
  </si>
  <si>
    <t>Triangle Tax District</t>
  </si>
  <si>
    <r>
      <rPr>
        <b/>
        <sz val="11"/>
        <color theme="1" tint="0.249977111117893"/>
        <rFont val="Calibri"/>
        <family val="2"/>
        <scheme val="minor"/>
      </rPr>
      <t>Unique Project ID#</t>
    </r>
    <r>
      <rPr>
        <sz val="11"/>
        <color theme="1" tint="0.249977111117893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</si>
</sst>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[$-409]mmm\-yy;@"/>
  </numFmts>
  <fonts count="23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2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sz val="20"/>
      <color theme="0"/>
      <name val="Calibri"/>
      <family val="2"/>
      <scheme val="minor"/>
    </font>
    <font>
      <sz val="20"/>
      <color theme="1" tint="0.249977111117893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1"/>
      <color theme="1"/>
      <name val="Calibri Light"/>
      <family val="2"/>
      <scheme val="major"/>
    </font>
    <font>
      <b/>
      <sz val="11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sz val="7"/>
      <color theme="1" tint="0.249977111117893"/>
      <name val="Arial Narrow"/>
      <family val="2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000000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CDBD6"/>
        <bgColor indexed="64"/>
      </patternFill>
    </fill>
  </fills>
  <borders count="35">
    <border>
      <left/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/>
      <right style="thin">
        <color theme="2" tint="-0.24994659260841701"/>
      </right>
      <top style="double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/>
      <top style="double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double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double">
        <color theme="0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double">
        <color theme="0" tint="-0.24994659260841701"/>
      </top>
      <bottom style="thin">
        <color theme="2" tint="-0.24994659260841701"/>
      </bottom>
      <diagonal/>
    </border>
    <border>
      <left/>
      <right style="thin">
        <color theme="0" tint="-0.499984740745262"/>
      </right>
      <top style="thin">
        <color theme="2" tint="-0.24994659260841701"/>
      </top>
      <bottom style="double">
        <color theme="0" tint="-0.24994659260841701"/>
      </bottom>
      <diagonal/>
    </border>
    <border>
      <left style="thin">
        <color theme="0" tint="-0.499984740745262"/>
      </left>
      <right/>
      <top style="thin">
        <color theme="2" tint="-0.24994659260841701"/>
      </top>
      <bottom style="double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double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2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2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2" tint="-0.24994659260841701"/>
      </top>
      <bottom style="thin">
        <color theme="0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double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double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medium">
        <color theme="2" tint="-0.24994659260841701"/>
      </top>
      <bottom/>
      <diagonal/>
    </border>
    <border>
      <left style="thin">
        <color theme="2" tint="-0.24994659260841701"/>
      </left>
      <right/>
      <top style="medium">
        <color theme="2" tint="-0.24994659260841701"/>
      </top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/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1" fillId="2" borderId="0" xfId="0" applyFont="1" applyFill="1"/>
    <xf numFmtId="0" fontId="7" fillId="2" borderId="0" xfId="0" applyFont="1" applyFill="1"/>
    <xf numFmtId="0" fontId="3" fillId="2" borderId="0" xfId="0" applyFont="1" applyFill="1"/>
    <xf numFmtId="9" fontId="8" fillId="3" borderId="1" xfId="1" applyNumberFormat="1" applyFont="1" applyFill="1" applyBorder="1" applyAlignment="1"/>
    <xf numFmtId="164" fontId="8" fillId="3" borderId="2" xfId="1" applyNumberFormat="1" applyFont="1" applyFill="1" applyBorder="1" applyAlignment="1">
      <alignment horizontal="left"/>
    </xf>
    <xf numFmtId="164" fontId="8" fillId="3" borderId="3" xfId="1" applyNumberFormat="1" applyFont="1" applyFill="1" applyBorder="1" applyAlignment="1">
      <alignment horizontal="left"/>
    </xf>
    <xf numFmtId="44" fontId="8" fillId="3" borderId="1" xfId="2" applyFont="1" applyFill="1" applyBorder="1" applyAlignment="1"/>
    <xf numFmtId="165" fontId="5" fillId="2" borderId="0" xfId="0" applyNumberFormat="1" applyFont="1" applyFill="1"/>
    <xf numFmtId="44" fontId="9" fillId="4" borderId="4" xfId="2" applyFont="1" applyFill="1" applyBorder="1" applyAlignment="1" applyProtection="1">
      <alignment vertical="center" wrapText="1"/>
      <protection locked="0"/>
    </xf>
    <xf numFmtId="164" fontId="8" fillId="3" borderId="5" xfId="1" applyNumberFormat="1" applyFont="1" applyFill="1" applyBorder="1" applyAlignment="1">
      <alignment horizontal="left"/>
    </xf>
    <xf numFmtId="164" fontId="8" fillId="3" borderId="6" xfId="1" applyNumberFormat="1" applyFont="1" applyFill="1" applyBorder="1" applyAlignment="1">
      <alignment horizontal="left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/>
    <xf numFmtId="0" fontId="8" fillId="3" borderId="9" xfId="0" applyFont="1" applyFill="1" applyBorder="1" applyAlignment="1"/>
    <xf numFmtId="164" fontId="8" fillId="3" borderId="2" xfId="1" applyNumberFormat="1" applyFont="1" applyFill="1" applyBorder="1" applyAlignment="1">
      <alignment horizontal="center"/>
    </xf>
    <xf numFmtId="164" fontId="8" fillId="3" borderId="3" xfId="1" applyNumberFormat="1" applyFont="1" applyFill="1" applyBorder="1" applyAlignment="1"/>
    <xf numFmtId="164" fontId="8" fillId="3" borderId="6" xfId="1" applyNumberFormat="1" applyFont="1" applyFill="1" applyBorder="1" applyAlignment="1">
      <alignment horizontal="left"/>
    </xf>
    <xf numFmtId="164" fontId="8" fillId="3" borderId="1" xfId="1" applyNumberFormat="1" applyFont="1" applyFill="1" applyBorder="1" applyAlignment="1">
      <alignment horizontal="left"/>
    </xf>
    <xf numFmtId="0" fontId="10" fillId="3" borderId="0" xfId="0" applyFont="1" applyFill="1"/>
    <xf numFmtId="0" fontId="10" fillId="2" borderId="0" xfId="0" applyFont="1" applyFill="1"/>
    <xf numFmtId="0" fontId="11" fillId="2" borderId="0" xfId="0" applyFont="1" applyFill="1"/>
    <xf numFmtId="44" fontId="9" fillId="4" borderId="1" xfId="2" applyNumberFormat="1" applyFont="1" applyFill="1" applyBorder="1" applyAlignment="1" applyProtection="1">
      <alignment vertical="center" wrapText="1"/>
      <protection locked="0"/>
    </xf>
    <xf numFmtId="0" fontId="11" fillId="3" borderId="0" xfId="0" applyFont="1" applyFill="1"/>
    <xf numFmtId="0" fontId="10" fillId="5" borderId="0" xfId="0" applyFont="1" applyFill="1"/>
    <xf numFmtId="0" fontId="11" fillId="5" borderId="0" xfId="0" applyFont="1" applyFill="1"/>
    <xf numFmtId="0" fontId="12" fillId="5" borderId="0" xfId="0" applyFont="1" applyFill="1"/>
    <xf numFmtId="0" fontId="7" fillId="2" borderId="10" xfId="0" applyFont="1" applyFill="1" applyBorder="1" applyAlignment="1" applyProtection="1">
      <alignment horizontal="left" vertical="top" wrapText="1"/>
      <protection locked="0"/>
    </xf>
    <xf numFmtId="0" fontId="7" fillId="2" borderId="11" xfId="0" applyFont="1" applyFill="1" applyBorder="1" applyAlignment="1" applyProtection="1">
      <alignment horizontal="left" vertical="top" wrapText="1"/>
      <protection locked="0"/>
    </xf>
    <xf numFmtId="0" fontId="13" fillId="6" borderId="12" xfId="0" applyFont="1" applyFill="1" applyBorder="1" applyAlignment="1">
      <alignment horizontal="left"/>
    </xf>
    <xf numFmtId="0" fontId="13" fillId="6" borderId="13" xfId="0" applyFont="1" applyFill="1" applyBorder="1" applyAlignment="1">
      <alignment horizontal="left"/>
    </xf>
    <xf numFmtId="0" fontId="1" fillId="6" borderId="0" xfId="0" applyFont="1" applyFill="1"/>
    <xf numFmtId="0" fontId="8" fillId="2" borderId="14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14" fillId="2" borderId="0" xfId="0" applyFont="1" applyFill="1" applyAlignment="1">
      <alignment vertical="top"/>
    </xf>
    <xf numFmtId="0" fontId="4" fillId="2" borderId="0" xfId="0" applyFont="1" applyFill="1"/>
    <xf numFmtId="0" fontId="7" fillId="2" borderId="16" xfId="0" applyFont="1" applyFill="1" applyBorder="1" applyAlignment="1" applyProtection="1">
      <alignment vertical="center" wrapText="1"/>
      <protection locked="0"/>
    </xf>
    <xf numFmtId="0" fontId="9" fillId="6" borderId="8" xfId="0" applyNumberFormat="1" applyFont="1" applyFill="1" applyBorder="1" applyAlignment="1">
      <alignment horizontal="center" vertical="center" wrapText="1"/>
    </xf>
    <xf numFmtId="0" fontId="9" fillId="6" borderId="9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4" fillId="0" borderId="0" xfId="0" applyFont="1"/>
    <xf numFmtId="0" fontId="8" fillId="3" borderId="4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left" vertical="center" wrapText="1"/>
    </xf>
    <xf numFmtId="0" fontId="15" fillId="2" borderId="0" xfId="0" applyFont="1" applyFill="1"/>
    <xf numFmtId="0" fontId="8" fillId="2" borderId="0" xfId="0" applyFont="1" applyFill="1"/>
    <xf numFmtId="0" fontId="5" fillId="2" borderId="0" xfId="0" applyFont="1" applyFill="1"/>
    <xf numFmtId="164" fontId="7" fillId="2" borderId="0" xfId="1" applyNumberFormat="1" applyFont="1" applyFill="1" applyBorder="1" applyAlignment="1">
      <alignment horizontal="center" vertical="center"/>
    </xf>
    <xf numFmtId="0" fontId="7" fillId="2" borderId="4" xfId="1" applyNumberFormat="1" applyFont="1" applyFill="1" applyBorder="1" applyAlignment="1">
      <alignment horizontal="center" vertical="center" wrapText="1"/>
    </xf>
    <xf numFmtId="0" fontId="1" fillId="7" borderId="0" xfId="0" applyFont="1" applyFill="1"/>
    <xf numFmtId="0" fontId="7" fillId="7" borderId="0" xfId="0" applyFont="1" applyFill="1"/>
    <xf numFmtId="0" fontId="2" fillId="7" borderId="0" xfId="0" applyFont="1" applyFill="1" applyAlignment="1">
      <alignment horizontal="left" vertical="center"/>
    </xf>
    <xf numFmtId="0" fontId="14" fillId="7" borderId="0" xfId="0" applyFont="1" applyFill="1" applyAlignment="1">
      <alignment vertical="top"/>
    </xf>
    <xf numFmtId="164" fontId="7" fillId="2" borderId="0" xfId="1" applyNumberFormat="1" applyFont="1" applyFill="1" applyBorder="1" applyAlignment="1">
      <alignment horizontal="left" vertical="center" wrapText="1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1" applyNumberFormat="1" applyFont="1" applyFill="1" applyBorder="1" applyAlignment="1">
      <alignment horizontal="left" vertical="center" wrapText="1"/>
    </xf>
    <xf numFmtId="0" fontId="7" fillId="2" borderId="24" xfId="1" applyNumberFormat="1" applyFont="1" applyFill="1" applyBorder="1" applyAlignment="1">
      <alignment horizontal="left" vertical="center" wrapText="1"/>
    </xf>
    <xf numFmtId="0" fontId="7" fillId="2" borderId="8" xfId="1" applyNumberFormat="1" applyFont="1" applyFill="1" applyBorder="1" applyAlignment="1">
      <alignment horizontal="left" vertical="center" wrapText="1"/>
    </xf>
    <xf numFmtId="0" fontId="7" fillId="2" borderId="9" xfId="1" applyNumberFormat="1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165" fontId="7" fillId="2" borderId="4" xfId="2" applyNumberFormat="1" applyFont="1" applyFill="1" applyBorder="1" applyAlignment="1">
      <alignment vertical="center"/>
    </xf>
    <xf numFmtId="0" fontId="7" fillId="2" borderId="4" xfId="0" applyFont="1" applyFill="1" applyBorder="1" applyAlignment="1">
      <alignment horizontal="left"/>
    </xf>
    <xf numFmtId="0" fontId="7" fillId="2" borderId="25" xfId="0" applyNumberFormat="1" applyFont="1" applyFill="1" applyBorder="1" applyAlignment="1">
      <alignment horizontal="center" vertical="center" wrapText="1"/>
    </xf>
    <xf numFmtId="0" fontId="7" fillId="2" borderId="26" xfId="0" applyNumberFormat="1" applyFont="1" applyFill="1" applyBorder="1" applyAlignment="1">
      <alignment horizontal="center" vertical="center" wrapText="1"/>
    </xf>
    <xf numFmtId="0" fontId="7" fillId="2" borderId="27" xfId="0" applyNumberFormat="1" applyFont="1" applyFill="1" applyBorder="1" applyAlignment="1">
      <alignment horizontal="center" vertical="center" wrapText="1"/>
    </xf>
    <xf numFmtId="166" fontId="7" fillId="2" borderId="25" xfId="0" applyNumberFormat="1" applyFont="1" applyFill="1" applyBorder="1" applyAlignment="1">
      <alignment horizontal="center" vertical="center" wrapText="1"/>
    </xf>
    <xf numFmtId="166" fontId="7" fillId="2" borderId="27" xfId="0" applyNumberFormat="1" applyFont="1" applyFill="1" applyBorder="1" applyAlignment="1">
      <alignment horizontal="center" vertical="center" wrapText="1"/>
    </xf>
    <xf numFmtId="0" fontId="7" fillId="2" borderId="23" xfId="0" applyNumberFormat="1" applyFont="1" applyFill="1" applyBorder="1" applyAlignment="1">
      <alignment horizontal="center" vertical="center" wrapText="1"/>
    </xf>
    <xf numFmtId="0" fontId="7" fillId="2" borderId="24" xfId="0" applyNumberFormat="1" applyFont="1" applyFill="1" applyBorder="1" applyAlignment="1">
      <alignment horizontal="center" vertical="center" wrapText="1"/>
    </xf>
    <xf numFmtId="0" fontId="7" fillId="2" borderId="28" xfId="0" applyNumberFormat="1" applyFont="1" applyFill="1" applyBorder="1" applyAlignment="1">
      <alignment horizontal="center" vertical="center" wrapText="1"/>
    </xf>
    <xf numFmtId="166" fontId="7" fillId="2" borderId="23" xfId="0" applyNumberFormat="1" applyFont="1" applyFill="1" applyBorder="1" applyAlignment="1">
      <alignment horizontal="center" vertical="center" wrapText="1"/>
    </xf>
    <xf numFmtId="166" fontId="7" fillId="2" borderId="28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/>
    <xf numFmtId="49" fontId="7" fillId="2" borderId="4" xfId="0" applyNumberFormat="1" applyFont="1" applyFill="1" applyBorder="1" applyAlignment="1">
      <alignment horizontal="left"/>
    </xf>
    <xf numFmtId="0" fontId="7" fillId="2" borderId="25" xfId="0" applyNumberFormat="1" applyFont="1" applyFill="1" applyBorder="1" applyAlignment="1" applyProtection="1">
      <alignment horizontal="center" vertical="center" wrapText="1"/>
    </xf>
    <xf numFmtId="0" fontId="7" fillId="2" borderId="27" xfId="0" applyNumberFormat="1" applyFont="1" applyFill="1" applyBorder="1" applyAlignment="1" applyProtection="1">
      <alignment horizontal="center" vertical="center" wrapText="1"/>
    </xf>
    <xf numFmtId="0" fontId="7" fillId="2" borderId="23" xfId="0" applyNumberFormat="1" applyFont="1" applyFill="1" applyBorder="1" applyAlignment="1" applyProtection="1">
      <alignment horizontal="center" vertical="center" wrapText="1"/>
    </xf>
    <xf numFmtId="0" fontId="7" fillId="2" borderId="28" xfId="0" quotePrefix="1" applyNumberFormat="1" applyFont="1" applyFill="1" applyBorder="1" applyAlignment="1" applyProtection="1">
      <alignment horizontal="center" vertical="center" wrapText="1"/>
    </xf>
    <xf numFmtId="0" fontId="7" fillId="6" borderId="0" xfId="0" applyFont="1" applyFill="1" applyBorder="1" applyAlignment="1">
      <alignment horizontal="center" vertical="center"/>
    </xf>
    <xf numFmtId="0" fontId="15" fillId="6" borderId="0" xfId="0" applyFont="1" applyFill="1" applyAlignment="1">
      <alignment vertical="center"/>
    </xf>
    <xf numFmtId="0" fontId="3" fillId="6" borderId="0" xfId="0" applyFont="1" applyFill="1"/>
    <xf numFmtId="0" fontId="16" fillId="2" borderId="0" xfId="0" applyFont="1" applyFill="1"/>
    <xf numFmtId="14" fontId="7" fillId="2" borderId="0" xfId="0" applyNumberFormat="1" applyFont="1" applyFill="1" applyBorder="1" applyAlignment="1"/>
    <xf numFmtId="0" fontId="1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8" fillId="2" borderId="25" xfId="0" applyFont="1" applyFill="1" applyBorder="1" applyAlignment="1">
      <alignment horizontal="center" vertical="center" wrapText="1"/>
    </xf>
    <xf numFmtId="0" fontId="18" fillId="2" borderId="27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 applyProtection="1">
      <alignment horizontal="center" vertical="center"/>
      <protection locked="0"/>
    </xf>
    <xf numFmtId="0" fontId="17" fillId="4" borderId="30" xfId="0" applyFont="1" applyFill="1" applyBorder="1" applyAlignment="1" applyProtection="1">
      <alignment horizontal="center" vertical="center"/>
      <protection locked="0"/>
    </xf>
    <xf numFmtId="0" fontId="18" fillId="2" borderId="31" xfId="0" applyFont="1" applyFill="1" applyBorder="1" applyAlignment="1">
      <alignment horizontal="center" vertical="center" wrapText="1"/>
    </xf>
    <xf numFmtId="0" fontId="18" fillId="2" borderId="32" xfId="0" applyFont="1" applyFill="1" applyBorder="1" applyAlignment="1">
      <alignment horizontal="center" vertical="center" wrapText="1"/>
    </xf>
    <xf numFmtId="0" fontId="17" fillId="2" borderId="29" xfId="0" applyFont="1" applyFill="1" applyBorder="1" applyAlignment="1" applyProtection="1">
      <alignment horizontal="center" vertical="center"/>
      <protection locked="0"/>
    </xf>
    <xf numFmtId="0" fontId="17" fillId="2" borderId="30" xfId="0" applyFont="1" applyFill="1" applyBorder="1" applyAlignment="1" applyProtection="1">
      <alignment horizontal="center" vertical="center"/>
      <protection locked="0"/>
    </xf>
    <xf numFmtId="0" fontId="17" fillId="2" borderId="0" xfId="0" applyFont="1" applyFill="1" applyAlignment="1">
      <alignment horizontal="center"/>
    </xf>
    <xf numFmtId="0" fontId="17" fillId="8" borderId="29" xfId="0" applyFont="1" applyFill="1" applyBorder="1" applyAlignment="1">
      <alignment horizontal="center" vertical="center"/>
    </xf>
    <xf numFmtId="0" fontId="17" fillId="8" borderId="30" xfId="0" applyFont="1" applyFill="1" applyBorder="1" applyAlignment="1">
      <alignment horizontal="center" vertical="center"/>
    </xf>
    <xf numFmtId="14" fontId="7" fillId="6" borderId="1" xfId="0" applyNumberFormat="1" applyFont="1" applyFill="1" applyBorder="1" applyAlignment="1"/>
    <xf numFmtId="0" fontId="8" fillId="6" borderId="1" xfId="0" applyFont="1" applyFill="1" applyBorder="1" applyAlignment="1"/>
    <xf numFmtId="0" fontId="19" fillId="6" borderId="33" xfId="0" applyFont="1" applyFill="1" applyBorder="1" applyAlignment="1">
      <alignment horizontal="center"/>
    </xf>
    <xf numFmtId="0" fontId="19" fillId="6" borderId="0" xfId="0" applyFont="1" applyFill="1" applyAlignment="1">
      <alignment horizontal="center"/>
    </xf>
    <xf numFmtId="0" fontId="19" fillId="6" borderId="3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12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2" tint="-0.749961851863155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ont>
        <color theme="2" tint="-0.749961851863155"/>
      </font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Budget Available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701605805408013"/>
          <c:y val="0.44622620716578859"/>
          <c:w val="0.23034440835247635"/>
          <c:h val="0.43203372379144467"/>
        </c:manualLayout>
      </c:layout>
      <c:pieChart>
        <c:varyColors val="1"/>
        <c:ser>
          <c:idx val="1"/>
          <c:order val="0"/>
          <c:tx>
            <c:strRef>
              <c:f>'FY19 Project Reporting'!$B$49</c:f>
              <c:strCache>
                <c:ptCount val="1"/>
                <c:pt idx="0">
                  <c:v>TTD Estimated Operating Costs (YTD)</c:v>
                </c:pt>
              </c:strCache>
            </c:strRef>
          </c:tx>
          <c:explosion val="17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'FY19 Project Reporting'!$D$49:$E$49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'FY19 Project Reporting'!$D$48:$E$48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0"/>
          <c:order val="1"/>
          <c:tx>
            <c:strRef>
              <c:f>'FY19 Project Reporting'!$B$49</c:f>
              <c:strCache>
                <c:ptCount val="1"/>
                <c:pt idx="0">
                  <c:v>TTD Estimated Operating Costs (YTD)</c:v>
                </c:pt>
              </c:strCache>
            </c:strRef>
          </c:tx>
          <c:explosion val="32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'FY19 Project Reporting'!$D$49:$E$49</c:f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'FY19 Project Reporting'!$D$48:$E$48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OPERATING EXPENDITURE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3591093150427157"/>
          <c:y val="0.24421842986664052"/>
          <c:w val="0.49459518542543002"/>
          <c:h val="0.5060729489994970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'FY19 Project Reporting'!$D$48</c:f>
              <c:strCache>
                <c:ptCount val="1"/>
                <c:pt idx="0">
                  <c:v>EXPENDITURE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multiLvlStrRef>
              <c:f>'FY19 Project Reporting'!$B$49:$B$50</c:f>
            </c:multiLvlStrRef>
          </c:cat>
          <c:val>
            <c:numRef>
              <c:f>'FY19 Project Reporting'!$D$49:$D$50</c:f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6808968"/>
        <c:axId val="600578984"/>
      </c:barChart>
      <c:catAx>
        <c:axId val="968089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578984"/>
        <c:crosses val="autoZero"/>
        <c:auto val="1"/>
        <c:lblAlgn val="ctr"/>
        <c:lblOffset val="100"/>
        <c:noMultiLvlLbl val="0"/>
      </c:catAx>
      <c:valAx>
        <c:axId val="600578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08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t" anchorCtr="0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Budget Available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0"/>
        <a:lstStyle/>
        <a:p>
          <a:pPr>
            <a:defRPr sz="1600" b="1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785569054900704"/>
          <c:y val="0.40645277226707915"/>
          <c:w val="0.24179805348856528"/>
          <c:h val="0.45510968272647889"/>
        </c:manualLayout>
      </c:layout>
      <c:pieChart>
        <c:varyColors val="1"/>
        <c:ser>
          <c:idx val="0"/>
          <c:order val="0"/>
          <c:tx>
            <c:strRef>
              <c:f>'FY19 Project Reporting'!$B$59</c:f>
              <c:strCache>
                <c:ptCount val="1"/>
                <c:pt idx="0">
                  <c:v>TTD Estimated Capital Costs (YTD)</c:v>
                </c:pt>
              </c:strCache>
            </c:strRef>
          </c:tx>
          <c:explosion val="32"/>
          <c:dPt>
            <c:idx val="0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layout>
                <c:manualLayout>
                  <c:x val="0.1181886834594093"/>
                  <c:y val="9.004013114958292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tint val="77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240174672489084"/>
                      <c:h val="0.34396145206138401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2.9658845211428145E-2"/>
                  <c:y val="2.195081760892045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6">
                          <a:shade val="76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'FY19 Project Reporting'!$D$59:$E$59</c:f>
              <c:numCache>
                <c:formatCode>_("$"* #,##0_);_("$"* \(#,##0\);_("$"* "-"??_);_(@_)</c:formatCode>
                <c:ptCount val="2"/>
                <c:pt idx="1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'FY19 Project Reporting'!$D$48:$E$48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CAPITAL EXPENDITURE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3591093150427157"/>
          <c:y val="0.24421842986664052"/>
          <c:w val="0.49459518542543002"/>
          <c:h val="0.5060729489994970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'FY19 Project Reporting'!$D$48</c:f>
              <c:strCache>
                <c:ptCount val="1"/>
                <c:pt idx="0">
                  <c:v>EXPENDITURE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cat>
            <c:strRef>
              <c:f>'FY19 Project Reporting'!$B$59:$B$60</c:f>
              <c:strCache>
                <c:ptCount val="2"/>
                <c:pt idx="0">
                  <c:v>TTD Estimated Capital Costs (YTD)</c:v>
                </c:pt>
                <c:pt idx="1">
                  <c:v>TTD Total Budgeted Capital Costs</c:v>
                </c:pt>
              </c:strCache>
            </c:strRef>
          </c:cat>
          <c:val>
            <c:numRef>
              <c:f>'FY19 Project Reporting'!$D$59:$D$60</c:f>
              <c:numCache>
                <c:formatCode>_("$"* #,##0.00_);_("$"* \(#,##0.00\);_("$"* "-"??_);_(@_)</c:formatCode>
                <c:ptCount val="2"/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00580160"/>
        <c:axId val="600580552"/>
      </c:barChart>
      <c:catAx>
        <c:axId val="6005801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580552"/>
        <c:crosses val="autoZero"/>
        <c:auto val="1"/>
        <c:lblAlgn val="ctr"/>
        <c:lblOffset val="100"/>
        <c:noMultiLvlLbl val="0"/>
      </c:catAx>
      <c:valAx>
        <c:axId val="600580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580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trlProps/ctrlProp1.xml><?xml version="1.0" encoding="utf-8"?>
<formControlPr xmlns="http://schemas.microsoft.com/office/spreadsheetml/2009/9/main" objectType="CheckBox" checked="Checked" fmlaLink="'[1]FY19 Project Request '!$X$31" lockText="1"/>
</file>

<file path=xl/ctrlProps/ctrlProp2.xml><?xml version="1.0" encoding="utf-8"?>
<formControlPr xmlns="http://schemas.microsoft.com/office/spreadsheetml/2009/9/main" objectType="CheckBox" fmlaLink="'[1]FY19 Project Request '!$X$32" lockText="1"/>
</file>

<file path=xl/ctrlProps/ctrlProp3.xml><?xml version="1.0" encoding="utf-8"?>
<formControlPr xmlns="http://schemas.microsoft.com/office/spreadsheetml/2009/9/main" objectType="CheckBox" fmlaLink="'[1]FY19 Project Request '!$X$33" lockText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1</xdr:col>
          <xdr:colOff>342900</xdr:colOff>
          <xdr:row>3</xdr:row>
          <xdr:rowOff>85725</xdr:rowOff>
        </xdr:from>
        <xdr:ext cx="923925" cy="114300"/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8F8F8"/>
            </a:solidFill>
            <a:ln w="3175">
              <a:solidFill>
                <a:srgbClr val="C0C0C0" mc:Ignorable="a14" a14:legacySpreadsheetColorIndex="22"/>
              </a:solidFill>
              <a:prstDash val="lgDash"/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Durham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104775</xdr:colOff>
          <xdr:row>3</xdr:row>
          <xdr:rowOff>85725</xdr:rowOff>
        </xdr:from>
        <xdr:ext cx="914400" cy="114300"/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8F8F8"/>
            </a:solidFill>
            <a:ln w="3175">
              <a:solidFill>
                <a:srgbClr val="C0C0C0" mc:Ignorable="a14" a14:legacySpreadsheetColorIndex="22"/>
              </a:solidFill>
              <a:prstDash val="lgDash"/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Orange</a:t>
              </a: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1400175</xdr:colOff>
          <xdr:row>3</xdr:row>
          <xdr:rowOff>85725</xdr:rowOff>
        </xdr:from>
        <xdr:ext cx="921544" cy="114300"/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8F8F8"/>
            </a:solidFill>
            <a:ln w="3175">
              <a:solidFill>
                <a:srgbClr val="C0C0C0" mc:Ignorable="a14" a14:legacySpreadsheetColorIndex="22"/>
              </a:solidFill>
              <a:prstDash val="lgDash"/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Durham &amp; Orange</a:t>
              </a:r>
            </a:p>
          </xdr:txBody>
        </xdr:sp>
        <xdr:clientData/>
      </xdr:oneCellAnchor>
    </mc:Choice>
    <mc:Fallback/>
  </mc:AlternateContent>
  <xdr:twoCellAnchor>
    <xdr:from>
      <xdr:col>7</xdr:col>
      <xdr:colOff>1167847</xdr:colOff>
      <xdr:row>45</xdr:row>
      <xdr:rowOff>128786</xdr:rowOff>
    </xdr:from>
    <xdr:to>
      <xdr:col>9</xdr:col>
      <xdr:colOff>1231900</xdr:colOff>
      <xdr:row>53</xdr:row>
      <xdr:rowOff>99391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289035</xdr:colOff>
      <xdr:row>45</xdr:row>
      <xdr:rowOff>111673</xdr:rowOff>
    </xdr:from>
    <xdr:to>
      <xdr:col>7</xdr:col>
      <xdr:colOff>1059622</xdr:colOff>
      <xdr:row>53</xdr:row>
      <xdr:rowOff>99943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1200807</xdr:colOff>
      <xdr:row>55</xdr:row>
      <xdr:rowOff>168846</xdr:rowOff>
    </xdr:from>
    <xdr:to>
      <xdr:col>9</xdr:col>
      <xdr:colOff>1264307</xdr:colOff>
      <xdr:row>63</xdr:row>
      <xdr:rowOff>107465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289034</xdr:colOff>
      <xdr:row>55</xdr:row>
      <xdr:rowOff>157656</xdr:rowOff>
    </xdr:from>
    <xdr:to>
      <xdr:col>7</xdr:col>
      <xdr:colOff>1059621</xdr:colOff>
      <xdr:row>63</xdr:row>
      <xdr:rowOff>120525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-D-PRBUS-Co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9 Project Request  (2)"/>
      <sheetName val="FY19 Project Request "/>
      <sheetName val="FY19 Exhibit A - Draft"/>
      <sheetName val="End-of-Year Reconciliations"/>
      <sheetName val="Sheet1"/>
      <sheetName val="Cap Expan Template "/>
      <sheetName val="Ops Req_Template "/>
      <sheetName val="Ops Req_Customer-Community Surv"/>
    </sheetNames>
    <sheetDataSet>
      <sheetData sheetId="0"/>
      <sheetData sheetId="1">
        <row r="2">
          <cell r="B2" t="str">
            <v>18DCI_CO1</v>
          </cell>
        </row>
        <row r="11">
          <cell r="B11" t="str">
            <v>Bus Purchase</v>
          </cell>
          <cell r="D11" t="str">
            <v>City of Durham</v>
          </cell>
          <cell r="F11" t="str">
            <v>Pierre Osei-Owusu</v>
          </cell>
          <cell r="J11">
            <v>2846299.29</v>
          </cell>
        </row>
        <row r="12">
          <cell r="J12">
            <v>0</v>
          </cell>
        </row>
        <row r="14">
          <cell r="J14">
            <v>0</v>
          </cell>
        </row>
        <row r="15">
          <cell r="J15">
            <v>0</v>
          </cell>
        </row>
        <row r="17">
          <cell r="B17" t="str">
            <v>11 Buses</v>
          </cell>
        </row>
        <row r="19">
          <cell r="W19" t="str">
            <v>Operating</v>
          </cell>
          <cell r="X19" t="b">
            <v>0</v>
          </cell>
        </row>
        <row r="21">
          <cell r="W21" t="str">
            <v>Both</v>
          </cell>
          <cell r="X21" t="b">
            <v>0</v>
          </cell>
        </row>
        <row r="22">
          <cell r="B22" t="str">
            <v>Durham</v>
          </cell>
          <cell r="D22" t="str">
            <v>GoDurham Transit Riders</v>
          </cell>
          <cell r="G22" t="str">
            <v>Better Fleet, Wifi, etc</v>
          </cell>
          <cell r="W22" t="str">
            <v>Operating - Administration</v>
          </cell>
          <cell r="X22" t="b">
            <v>0</v>
          </cell>
        </row>
        <row r="25">
          <cell r="W25" t="str">
            <v>Capital Development</v>
          </cell>
          <cell r="X25" t="b">
            <v>0</v>
          </cell>
        </row>
        <row r="26">
          <cell r="W26" t="str">
            <v>Capital Vehicle Acquisition</v>
          </cell>
          <cell r="X26" t="b">
            <v>1</v>
          </cell>
        </row>
        <row r="35">
          <cell r="X35" t="b">
            <v>1</v>
          </cell>
        </row>
        <row r="36">
          <cell r="X36" t="b">
            <v>0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2" Type="http://schemas.openxmlformats.org/officeDocument/2006/relationships/hyperlink" Target="mailto:elandfried@gotriangle.org" TargetMode="External"/><Relationship Id="rId1" Type="http://schemas.openxmlformats.org/officeDocument/2006/relationships/hyperlink" Target="mailto:elandfried@gotriangle.org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Relationship Id="rId9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65"/>
  <sheetViews>
    <sheetView tabSelected="1" view="pageBreakPreview" zoomScale="80" zoomScaleNormal="55" zoomScaleSheetLayoutView="80" workbookViewId="0">
      <selection activeCell="C19" sqref="C19"/>
    </sheetView>
  </sheetViews>
  <sheetFormatPr defaultColWidth="8.625" defaultRowHeight="15" outlineLevelRow="1" outlineLevelCol="1" x14ac:dyDescent="0.25"/>
  <cols>
    <col min="1" max="1" width="4.625" style="1" customWidth="1"/>
    <col min="2" max="2" width="19.875" style="1" customWidth="1"/>
    <col min="3" max="10" width="18.625" style="1" customWidth="1"/>
    <col min="11" max="11" width="3.5" style="1" customWidth="1"/>
    <col min="12" max="21" width="17.375" style="1" customWidth="1"/>
    <col min="22" max="22" width="17.375" style="1" hidden="1" customWidth="1" outlineLevel="1"/>
    <col min="23" max="30" width="8.625" style="1" hidden="1" customWidth="1" outlineLevel="1"/>
    <col min="31" max="31" width="8.625" style="1" collapsed="1"/>
    <col min="32" max="16384" width="8.625" style="1"/>
  </cols>
  <sheetData>
    <row r="1" spans="1:29" ht="17.45" customHeight="1" thickBot="1" x14ac:dyDescent="0.35">
      <c r="A1" s="4"/>
      <c r="B1" s="116" t="s">
        <v>48</v>
      </c>
      <c r="C1" s="115"/>
      <c r="D1" s="114" t="s">
        <v>47</v>
      </c>
      <c r="E1" s="113"/>
      <c r="F1" s="113"/>
      <c r="G1" s="113"/>
      <c r="H1" s="112"/>
      <c r="I1" s="111" t="s">
        <v>46</v>
      </c>
      <c r="J1" s="110">
        <v>43282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29" ht="18.75" customHeight="1" thickTop="1" thickBot="1" x14ac:dyDescent="0.35">
      <c r="A2" s="4"/>
      <c r="B2" s="109" t="str">
        <f>'[1]FY19 Project Request '!B2:C2</f>
        <v>18DCI_CO1</v>
      </c>
      <c r="C2" s="108"/>
      <c r="D2" s="97" t="s">
        <v>45</v>
      </c>
      <c r="E2" s="107"/>
      <c r="F2" s="107"/>
      <c r="G2" s="107"/>
      <c r="H2" s="107"/>
      <c r="I2" s="106" t="s">
        <v>44</v>
      </c>
      <c r="J2" s="105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AB2" s="1" t="s">
        <v>12</v>
      </c>
      <c r="AC2" s="1" t="s">
        <v>44</v>
      </c>
    </row>
    <row r="3" spans="1:29" ht="17.25" customHeight="1" thickTop="1" x14ac:dyDescent="0.3">
      <c r="A3" s="4"/>
      <c r="B3" s="104" t="s">
        <v>43</v>
      </c>
      <c r="C3" s="103"/>
      <c r="D3" s="97" t="s">
        <v>42</v>
      </c>
      <c r="E3" s="97"/>
      <c r="F3" s="97"/>
      <c r="G3" s="97"/>
      <c r="H3" s="97"/>
      <c r="I3" s="102" t="s">
        <v>12</v>
      </c>
      <c r="J3" s="101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AB3" s="1" t="s">
        <v>11</v>
      </c>
      <c r="AC3" s="1" t="s">
        <v>41</v>
      </c>
    </row>
    <row r="4" spans="1:29" ht="17.25" x14ac:dyDescent="0.3">
      <c r="A4" s="4"/>
      <c r="B4" s="100"/>
      <c r="C4" s="99"/>
      <c r="D4" s="98"/>
      <c r="E4" s="97"/>
      <c r="F4" s="97"/>
      <c r="G4" s="97"/>
      <c r="H4" s="97"/>
      <c r="I4" s="96"/>
      <c r="J4" s="96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AB4" s="1" t="s">
        <v>10</v>
      </c>
      <c r="AC4" s="1" t="s">
        <v>40</v>
      </c>
    </row>
    <row r="5" spans="1:29" ht="22.7" customHeight="1" x14ac:dyDescent="0.25">
      <c r="A5" s="4"/>
      <c r="B5" s="95"/>
      <c r="C5" s="3"/>
      <c r="D5" s="3"/>
      <c r="E5" s="3"/>
      <c r="F5" s="3"/>
      <c r="G5" s="3"/>
      <c r="H5" s="3"/>
      <c r="I5" s="3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AB5" s="1" t="s">
        <v>9</v>
      </c>
      <c r="AC5" s="1" t="s">
        <v>39</v>
      </c>
    </row>
    <row r="6" spans="1:29" ht="20.25" customHeight="1" x14ac:dyDescent="0.25">
      <c r="A6" s="94"/>
      <c r="B6" s="93" t="s">
        <v>38</v>
      </c>
      <c r="C6" s="92"/>
      <c r="D6" s="92"/>
      <c r="E6" s="92"/>
      <c r="F6" s="92"/>
      <c r="G6" s="92"/>
      <c r="H6" s="92"/>
      <c r="I6" s="92"/>
      <c r="J6" s="92"/>
      <c r="K6" s="3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X6" s="50"/>
      <c r="Y6" s="50"/>
      <c r="AC6" s="1" t="s">
        <v>37</v>
      </c>
    </row>
    <row r="7" spans="1:29" ht="30.6" customHeight="1" x14ac:dyDescent="0.4">
      <c r="A7" s="25"/>
      <c r="B7" s="27" t="s">
        <v>36</v>
      </c>
      <c r="C7" s="26"/>
      <c r="D7" s="26"/>
      <c r="E7" s="26"/>
      <c r="F7" s="26"/>
      <c r="G7" s="26"/>
      <c r="H7" s="26"/>
      <c r="I7" s="26"/>
      <c r="J7" s="2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</row>
    <row r="8" spans="1:29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spans="1:29" x14ac:dyDescent="0.25">
      <c r="A9" s="4"/>
      <c r="B9" s="45" t="s">
        <v>35</v>
      </c>
      <c r="C9" s="43"/>
      <c r="D9" s="45" t="s">
        <v>34</v>
      </c>
      <c r="E9" s="43"/>
      <c r="F9" s="15" t="s">
        <v>33</v>
      </c>
      <c r="G9" s="14"/>
      <c r="H9" s="86"/>
      <c r="I9" s="45" t="s">
        <v>32</v>
      </c>
      <c r="J9" s="4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spans="1:29" ht="18" customHeight="1" x14ac:dyDescent="0.25">
      <c r="A10" s="4"/>
      <c r="B10" s="91" t="str">
        <f>Project_Name</f>
        <v>Bus Purchase</v>
      </c>
      <c r="C10" s="90"/>
      <c r="D10" s="91" t="str">
        <f>Requesting_Agency</f>
        <v>City of Durham</v>
      </c>
      <c r="E10" s="90"/>
      <c r="F10" s="87" t="str">
        <f>'[1]FY19 Project Request '!F11:H11</f>
        <v>Pierre Osei-Owusu</v>
      </c>
      <c r="G10" s="87"/>
      <c r="H10" s="87"/>
      <c r="I10" s="75" t="s">
        <v>27</v>
      </c>
      <c r="J10" s="74">
        <f>'[1]FY19 Project Request '!J11</f>
        <v>2846299.29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9" ht="18" customHeight="1" x14ac:dyDescent="0.25">
      <c r="A11" s="4"/>
      <c r="B11" s="89"/>
      <c r="C11" s="88"/>
      <c r="D11" s="89"/>
      <c r="E11" s="88"/>
      <c r="F11" s="87">
        <f>'[1]FY19 Project Request '!F12:H12</f>
        <v>0</v>
      </c>
      <c r="G11" s="87"/>
      <c r="H11" s="87"/>
      <c r="I11" s="75" t="s">
        <v>26</v>
      </c>
      <c r="J11" s="74">
        <f>'[1]FY19 Project Request '!J12</f>
        <v>0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spans="1:29" x14ac:dyDescent="0.25">
      <c r="A12" s="4"/>
      <c r="B12" s="45" t="s">
        <v>31</v>
      </c>
      <c r="C12" s="43"/>
      <c r="D12" s="45" t="s">
        <v>30</v>
      </c>
      <c r="E12" s="43"/>
      <c r="F12" s="15" t="s">
        <v>29</v>
      </c>
      <c r="G12" s="14"/>
      <c r="H12" s="86"/>
      <c r="I12" s="45" t="s">
        <v>28</v>
      </c>
      <c r="J12" s="4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spans="1:29" ht="15.75" customHeight="1" x14ac:dyDescent="0.25">
      <c r="A13" s="4"/>
      <c r="B13" s="85">
        <f>Start_Date</f>
        <v>0</v>
      </c>
      <c r="C13" s="84"/>
      <c r="D13" s="85">
        <f>End_Date</f>
        <v>0</v>
      </c>
      <c r="E13" s="84"/>
      <c r="F13" s="83">
        <f>Added_notes_as_appropriate</f>
        <v>0</v>
      </c>
      <c r="G13" s="82"/>
      <c r="H13" s="81"/>
      <c r="I13" s="75" t="s">
        <v>27</v>
      </c>
      <c r="J13" s="74">
        <f>'[1]FY19 Project Request '!J14</f>
        <v>0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1" t="b">
        <v>0</v>
      </c>
    </row>
    <row r="14" spans="1:29" ht="15.75" customHeight="1" x14ac:dyDescent="0.25">
      <c r="A14" s="4"/>
      <c r="B14" s="80"/>
      <c r="C14" s="79"/>
      <c r="D14" s="80"/>
      <c r="E14" s="79"/>
      <c r="F14" s="78"/>
      <c r="G14" s="77"/>
      <c r="H14" s="76"/>
      <c r="I14" s="75" t="s">
        <v>26</v>
      </c>
      <c r="J14" s="74">
        <f>'[1]FY19 Project Request '!J15</f>
        <v>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1" t="b">
        <v>0</v>
      </c>
    </row>
    <row r="15" spans="1:29" ht="28.7" customHeight="1" x14ac:dyDescent="0.25">
      <c r="A15" s="4"/>
      <c r="B15" s="73" t="s">
        <v>25</v>
      </c>
      <c r="C15" s="72"/>
      <c r="D15" s="71"/>
      <c r="E15" s="70"/>
      <c r="F15" s="70"/>
      <c r="G15" s="70"/>
      <c r="H15" s="70"/>
      <c r="I15" s="70"/>
      <c r="J15" s="69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1" t="b">
        <v>0</v>
      </c>
    </row>
    <row r="16" spans="1:29" ht="102.75" customHeight="1" x14ac:dyDescent="0.25">
      <c r="A16" s="4"/>
      <c r="B16" s="68" t="str">
        <f>'[1]FY19 Project Request '!B17:J17</f>
        <v>11 Buses</v>
      </c>
      <c r="C16" s="67"/>
      <c r="D16" s="67"/>
      <c r="E16" s="67"/>
      <c r="F16" s="67"/>
      <c r="G16" s="67"/>
      <c r="H16" s="66"/>
      <c r="I16" s="66"/>
      <c r="J16" s="65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X16" s="50"/>
      <c r="Y16" s="50" t="b">
        <v>1</v>
      </c>
    </row>
    <row r="17" spans="1:28" ht="20.25" customHeight="1" x14ac:dyDescent="0.25">
      <c r="A17" s="4"/>
      <c r="B17" s="64" t="s">
        <v>24</v>
      </c>
      <c r="C17" s="64"/>
      <c r="D17" s="64"/>
      <c r="E17" s="63" t="str">
        <f>IF('[1]FY19 Project Request '!X35,"YES",IF('[1]FY19 Project Request '!X36,"NO",))</f>
        <v>YES</v>
      </c>
      <c r="F17" s="62"/>
      <c r="G17" s="61"/>
      <c r="H17" s="60"/>
      <c r="I17" s="59"/>
      <c r="J17" s="58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X17" s="50" t="str">
        <f>'[1]FY19 Project Request '!W19</f>
        <v>Operating</v>
      </c>
      <c r="Y17" s="50" t="b">
        <f>'[1]FY19 Project Request '!X19</f>
        <v>0</v>
      </c>
    </row>
    <row r="18" spans="1:28" x14ac:dyDescent="0.25">
      <c r="A18" s="4"/>
      <c r="B18" s="57"/>
      <c r="C18" s="57"/>
      <c r="D18" s="57"/>
      <c r="E18" s="57"/>
      <c r="F18" s="57"/>
      <c r="G18" s="57"/>
      <c r="H18" s="57"/>
      <c r="I18" s="57"/>
      <c r="J18" s="57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X18" s="50" t="str">
        <f>'[1]FY19 Project Request '!W25</f>
        <v>Capital Development</v>
      </c>
      <c r="Y18" s="50" t="b">
        <f>'[1]FY19 Project Request '!X25</f>
        <v>0</v>
      </c>
    </row>
    <row r="19" spans="1:28" s="41" customFormat="1" ht="17.25" customHeight="1" x14ac:dyDescent="0.25">
      <c r="A19" s="56"/>
      <c r="B19" s="55" t="s">
        <v>23</v>
      </c>
      <c r="C19" s="54"/>
      <c r="D19" s="54"/>
      <c r="E19" s="54"/>
      <c r="F19" s="54"/>
      <c r="G19" s="54"/>
      <c r="H19" s="54"/>
      <c r="I19" s="54"/>
      <c r="J19" s="54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X19" s="50" t="str">
        <f>'[1]FY19 Project Request '!W26</f>
        <v>Capital Vehicle Acquisition</v>
      </c>
      <c r="Y19" s="50" t="b">
        <f>'[1]FY19 Project Request '!X26</f>
        <v>1</v>
      </c>
      <c r="AB19" s="1"/>
    </row>
    <row r="20" spans="1:28" ht="16.7" customHeight="1" x14ac:dyDescent="0.25">
      <c r="A20" s="49"/>
      <c r="B20" s="3" t="s">
        <v>22</v>
      </c>
      <c r="C20" s="3"/>
      <c r="D20" s="3" t="s">
        <v>21</v>
      </c>
      <c r="E20" s="3"/>
      <c r="F20" s="3"/>
      <c r="G20" s="3" t="s">
        <v>20</v>
      </c>
      <c r="I20" s="3"/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X20" s="50" t="str">
        <f>'[1]FY19 Project Request '!W21</f>
        <v>Both</v>
      </c>
      <c r="Y20" s="50" t="b">
        <f>'[1]FY19 Project Request '!X21</f>
        <v>0</v>
      </c>
    </row>
    <row r="21" spans="1:28" ht="47.25" customHeight="1" x14ac:dyDescent="0.25">
      <c r="A21" s="49"/>
      <c r="B21" s="52" t="str">
        <f>'[1]FY19 Project Request '!B22:C22</f>
        <v>Durham</v>
      </c>
      <c r="C21" s="52"/>
      <c r="D21" s="52" t="str">
        <f>'[1]FY19 Project Request '!D22:F22</f>
        <v>GoDurham Transit Riders</v>
      </c>
      <c r="E21" s="52"/>
      <c r="F21" s="52"/>
      <c r="G21" s="52" t="str">
        <f>'[1]FY19 Project Request '!G22:J22</f>
        <v>Better Fleet, Wifi, etc</v>
      </c>
      <c r="H21" s="52"/>
      <c r="I21" s="52"/>
      <c r="J21" s="5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X21" s="50" t="str">
        <f>'[1]FY19 Project Request '!W22</f>
        <v>Operating - Administration</v>
      </c>
      <c r="Y21" s="50" t="b">
        <f>'[1]FY19 Project Request '!X22</f>
        <v>0</v>
      </c>
    </row>
    <row r="22" spans="1:28" ht="15" customHeight="1" x14ac:dyDescent="0.25">
      <c r="A22" s="49"/>
      <c r="B22" s="51"/>
      <c r="C22" s="51"/>
      <c r="D22" s="51"/>
      <c r="E22" s="51"/>
      <c r="F22" s="51"/>
      <c r="G22" s="51"/>
      <c r="H22" s="51"/>
      <c r="I22" s="51"/>
      <c r="J22" s="51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X22" s="50"/>
      <c r="Y22" s="50"/>
    </row>
    <row r="23" spans="1:28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X23" s="50"/>
      <c r="Y23" s="50"/>
    </row>
    <row r="24" spans="1:28" ht="26.25" x14ac:dyDescent="0.4">
      <c r="A24" s="25"/>
      <c r="B24" s="27" t="s">
        <v>19</v>
      </c>
      <c r="C24" s="26"/>
      <c r="D24" s="26"/>
      <c r="E24" s="26"/>
      <c r="F24" s="26"/>
      <c r="G24" s="26"/>
      <c r="H24" s="26"/>
      <c r="I24" s="26"/>
      <c r="J24" s="26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X24" s="50"/>
      <c r="Y24" s="50"/>
    </row>
    <row r="25" spans="1:28" ht="5.25" customHeight="1" x14ac:dyDescent="0.4">
      <c r="A25" s="20"/>
      <c r="B25" s="24"/>
      <c r="C25" s="24"/>
      <c r="D25" s="24"/>
      <c r="E25" s="24"/>
      <c r="F25" s="24"/>
      <c r="G25" s="24"/>
      <c r="H25" s="24"/>
      <c r="I25" s="24"/>
      <c r="J25" s="24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8" ht="15.75" x14ac:dyDescent="0.25">
      <c r="A26" s="49"/>
      <c r="B26" s="48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spans="1:28" x14ac:dyDescent="0.25">
      <c r="A27" s="46"/>
      <c r="B27" s="47" t="s">
        <v>18</v>
      </c>
      <c r="C27" s="47"/>
      <c r="D27" s="47"/>
      <c r="E27" s="47"/>
      <c r="F27" s="47"/>
      <c r="G27" s="47"/>
      <c r="H27" s="47"/>
      <c r="I27" s="47"/>
      <c r="J27" s="47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spans="1:28" s="41" customFormat="1" x14ac:dyDescent="0.25">
      <c r="A28" s="46"/>
      <c r="C28" s="45" t="s">
        <v>17</v>
      </c>
      <c r="D28" s="44"/>
      <c r="E28" s="43"/>
      <c r="F28" s="42" t="s">
        <v>12</v>
      </c>
      <c r="G28" s="42" t="s">
        <v>11</v>
      </c>
      <c r="H28" s="42" t="s">
        <v>10</v>
      </c>
      <c r="I28" s="42" t="s">
        <v>9</v>
      </c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</row>
    <row r="29" spans="1:28" ht="21" customHeight="1" x14ac:dyDescent="0.25">
      <c r="A29" s="35"/>
      <c r="B29" s="40" t="s">
        <v>16</v>
      </c>
      <c r="C29" s="39" t="str">
        <f>KPI_a</f>
        <v/>
      </c>
      <c r="D29" s="38"/>
      <c r="E29" s="38"/>
      <c r="F29" s="37"/>
      <c r="G29" s="37"/>
      <c r="H29" s="37"/>
      <c r="I29" s="37"/>
      <c r="J29" s="36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spans="1:28" ht="21" customHeight="1" x14ac:dyDescent="0.25">
      <c r="A30" s="35"/>
      <c r="B30" s="40" t="s">
        <v>15</v>
      </c>
      <c r="C30" s="39" t="str">
        <f>KPI_b</f>
        <v/>
      </c>
      <c r="D30" s="38"/>
      <c r="E30" s="38"/>
      <c r="F30" s="37"/>
      <c r="G30" s="37"/>
      <c r="H30" s="37"/>
      <c r="I30" s="37"/>
      <c r="J30" s="36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spans="1:28" ht="21" customHeight="1" x14ac:dyDescent="0.25">
      <c r="A31" s="35"/>
      <c r="B31" s="40" t="s">
        <v>14</v>
      </c>
      <c r="C31" s="39" t="str">
        <f>KPI_c</f>
        <v/>
      </c>
      <c r="D31" s="38"/>
      <c r="E31" s="38"/>
      <c r="F31" s="37"/>
      <c r="G31" s="37"/>
      <c r="H31" s="37"/>
      <c r="I31" s="37"/>
      <c r="J31" s="36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spans="1:28" ht="21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spans="1:26" ht="26.25" customHeight="1" x14ac:dyDescent="0.4">
      <c r="A33" s="25"/>
      <c r="B33" s="27" t="s">
        <v>13</v>
      </c>
      <c r="C33" s="26"/>
      <c r="D33" s="26"/>
      <c r="E33" s="26"/>
      <c r="F33" s="26"/>
      <c r="G33" s="26"/>
      <c r="H33" s="26"/>
      <c r="I33" s="26"/>
      <c r="J33" s="26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</row>
    <row r="34" spans="1:26" ht="5.25" customHeight="1" x14ac:dyDescent="0.4">
      <c r="A34" s="20"/>
      <c r="B34" s="24"/>
      <c r="C34" s="24"/>
      <c r="D34" s="24"/>
      <c r="E34" s="24"/>
      <c r="F34" s="24"/>
      <c r="G34" s="24"/>
      <c r="H34" s="24"/>
      <c r="I34" s="24"/>
      <c r="J34" s="24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</row>
    <row r="35" spans="1:26" x14ac:dyDescent="0.25">
      <c r="A35" s="35"/>
      <c r="B35" s="3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spans="1:26" ht="16.5" customHeight="1" thickBot="1" x14ac:dyDescent="0.3">
      <c r="A36" s="3"/>
      <c r="B36" s="34" t="s">
        <v>12</v>
      </c>
      <c r="C36" s="33"/>
      <c r="D36" s="34" t="s">
        <v>11</v>
      </c>
      <c r="E36" s="33"/>
      <c r="F36" s="34" t="s">
        <v>10</v>
      </c>
      <c r="G36" s="33"/>
      <c r="H36" s="34" t="s">
        <v>9</v>
      </c>
      <c r="I36" s="33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32"/>
    </row>
    <row r="37" spans="1:26" ht="180.75" customHeight="1" thickTop="1" x14ac:dyDescent="0.25">
      <c r="A37" s="4"/>
      <c r="B37" s="29"/>
      <c r="C37" s="28"/>
      <c r="D37" s="29"/>
      <c r="E37" s="28"/>
      <c r="F37" s="29"/>
      <c r="G37" s="28"/>
      <c r="H37" s="29"/>
      <c r="I37" s="2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32"/>
    </row>
    <row r="38" spans="1:26" ht="15.75" thickBot="1" x14ac:dyDescent="0.3">
      <c r="A38" s="3"/>
      <c r="B38" s="31" t="s">
        <v>8</v>
      </c>
      <c r="C38" s="30"/>
      <c r="D38" s="31" t="s">
        <v>8</v>
      </c>
      <c r="E38" s="30"/>
      <c r="F38" s="31" t="s">
        <v>8</v>
      </c>
      <c r="G38" s="30"/>
      <c r="H38" s="31" t="s">
        <v>8</v>
      </c>
      <c r="I38" s="30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spans="1:26" ht="15.75" thickTop="1" x14ac:dyDescent="0.25">
      <c r="A39" s="4"/>
      <c r="B39" s="29"/>
      <c r="C39" s="28"/>
      <c r="D39" s="29"/>
      <c r="E39" s="28"/>
      <c r="F39" s="29"/>
      <c r="G39" s="28"/>
      <c r="H39" s="29"/>
      <c r="I39" s="28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spans="1:26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spans="1:26" ht="26.25" x14ac:dyDescent="0.4">
      <c r="A41" s="25"/>
      <c r="B41" s="27" t="s">
        <v>7</v>
      </c>
      <c r="C41" s="26"/>
      <c r="D41" s="26"/>
      <c r="E41" s="26"/>
      <c r="F41" s="26"/>
      <c r="G41" s="26"/>
      <c r="H41" s="26"/>
      <c r="I41" s="26"/>
      <c r="J41" s="26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</row>
    <row r="42" spans="1:26" ht="8.25" customHeight="1" x14ac:dyDescent="0.4">
      <c r="A42" s="20"/>
      <c r="B42" s="24"/>
      <c r="C42" s="24"/>
      <c r="D42" s="24"/>
      <c r="E42" s="24"/>
      <c r="F42" s="24"/>
      <c r="G42" s="24"/>
      <c r="H42" s="24"/>
      <c r="I42" s="24"/>
      <c r="J42" s="24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</row>
    <row r="43" spans="1:26" s="2" customFormat="1" ht="8.25" customHeight="1" outlineLevel="1" x14ac:dyDescent="0.4">
      <c r="A43" s="21"/>
      <c r="B43" s="22"/>
      <c r="C43" s="22"/>
      <c r="D43" s="22"/>
      <c r="E43" s="22"/>
      <c r="F43" s="22"/>
      <c r="G43" s="22"/>
      <c r="H43" s="22"/>
      <c r="I43" s="22"/>
      <c r="J43" s="22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6" s="2" customFormat="1" ht="18" customHeight="1" outlineLevel="1" thickBot="1" x14ac:dyDescent="0.45">
      <c r="A44" s="21"/>
      <c r="B44" s="19" t="s">
        <v>6</v>
      </c>
      <c r="C44" s="18"/>
      <c r="D44" s="23" t="str">
        <f>IF('[1]FY19 Project Request '!H105&gt;0,ROUND('[1]FY19 Project Request '!H105,),"N/A")</f>
        <v>N/A</v>
      </c>
      <c r="E44" s="22"/>
      <c r="F44" s="22"/>
      <c r="G44" s="22"/>
      <c r="H44" s="22"/>
      <c r="I44" s="22"/>
      <c r="J44" s="22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6" ht="15.75" customHeight="1" thickTop="1" x14ac:dyDescent="0.4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</row>
    <row r="46" spans="1:26" ht="14.25" hidden="1" customHeight="1" outlineLevel="1" x14ac:dyDescent="0.25">
      <c r="A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pans="1:26" hidden="1" outlineLevel="1" x14ac:dyDescent="0.25">
      <c r="A47" s="4"/>
      <c r="B47" s="2"/>
      <c r="C47" s="2"/>
      <c r="D47" s="2"/>
      <c r="E47" s="3"/>
      <c r="F47" s="3"/>
      <c r="G47" s="3"/>
      <c r="H47" s="3"/>
      <c r="I47" s="3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pans="1:26" hidden="1" outlineLevel="1" x14ac:dyDescent="0.25">
      <c r="A48" s="3"/>
      <c r="B48" s="15" t="str">
        <f>$I$2&amp;"-"&amp;$I$3</f>
        <v>FY 2019-Quarter 1</v>
      </c>
      <c r="C48" s="14"/>
      <c r="D48" s="13" t="s">
        <v>3</v>
      </c>
      <c r="E48" s="3"/>
      <c r="F48" s="3"/>
      <c r="G48" s="3"/>
      <c r="H48" s="3"/>
      <c r="I48" s="3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spans="1:22" ht="15.75" hidden="1" outlineLevel="1" thickBot="1" x14ac:dyDescent="0.3">
      <c r="A49" s="4"/>
      <c r="B49" s="19" t="s">
        <v>5</v>
      </c>
      <c r="C49" s="18"/>
      <c r="D49" s="10"/>
      <c r="E49" s="9">
        <f>D50-D49</f>
        <v>2846299.29</v>
      </c>
      <c r="F49" s="3"/>
      <c r="G49" s="3"/>
      <c r="H49" s="3"/>
      <c r="I49" s="3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spans="1:22" ht="15.75" hidden="1" outlineLevel="1" thickBot="1" x14ac:dyDescent="0.3">
      <c r="A50" s="3"/>
      <c r="B50" s="19" t="s">
        <v>4</v>
      </c>
      <c r="C50" s="18"/>
      <c r="D50" s="8">
        <f>'[1]FY19 Project Request '!J11</f>
        <v>2846299.29</v>
      </c>
      <c r="E50" s="3"/>
      <c r="F50" s="3"/>
      <c r="G50" s="3"/>
      <c r="H50" s="3"/>
      <c r="I50" s="3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spans="1:22" ht="17.25" hidden="1" customHeight="1" outlineLevel="1" thickTop="1" thickBot="1" x14ac:dyDescent="0.3">
      <c r="A51" s="4"/>
      <c r="B51" s="17" t="s">
        <v>0</v>
      </c>
      <c r="C51" s="16"/>
      <c r="D51" s="5">
        <f>IFERROR(D49/D50,0)</f>
        <v>0</v>
      </c>
      <c r="E51" s="3"/>
      <c r="F51" s="3"/>
      <c r="G51" s="3"/>
      <c r="H51" s="3"/>
      <c r="I51" s="3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spans="1:22" hidden="1" outlineLevel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spans="1:22" hidden="1" outlineLevel="1" x14ac:dyDescent="0.25">
      <c r="A53" s="4"/>
      <c r="B53" s="3"/>
      <c r="C53" s="3"/>
      <c r="D53" s="3"/>
      <c r="E53" s="3"/>
      <c r="F53" s="3"/>
      <c r="G53" s="3"/>
      <c r="H53" s="3"/>
      <c r="I53" s="3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spans="1:22" hidden="1" outlineLevel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spans="1:22" collapsed="1" x14ac:dyDescent="0.25">
      <c r="A55" s="4"/>
      <c r="B55" s="3"/>
      <c r="C55" s="3"/>
      <c r="D55" s="3"/>
      <c r="E55" s="3"/>
      <c r="F55" s="3"/>
      <c r="G55" s="3"/>
      <c r="H55" s="3"/>
      <c r="I55" s="3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spans="1:22" outlineLevel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spans="1:22" outlineLevel="1" x14ac:dyDescent="0.25">
      <c r="A57" s="4"/>
      <c r="B57" s="3"/>
      <c r="C57" s="3"/>
      <c r="D57" s="3"/>
      <c r="E57" s="3"/>
      <c r="F57" s="3"/>
      <c r="G57" s="3"/>
      <c r="H57" s="3"/>
      <c r="I57" s="3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spans="1:22" outlineLevel="1" x14ac:dyDescent="0.25">
      <c r="A58" s="3"/>
      <c r="B58" s="15" t="str">
        <f>$I$2&amp;"-"&amp;$I$3</f>
        <v>FY 2019-Quarter 1</v>
      </c>
      <c r="C58" s="14"/>
      <c r="D58" s="13" t="s">
        <v>3</v>
      </c>
      <c r="E58" s="9"/>
      <c r="F58" s="3"/>
      <c r="G58" s="3"/>
      <c r="H58" s="3"/>
      <c r="I58" s="3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spans="1:22" ht="16.5" customHeight="1" outlineLevel="1" thickBot="1" x14ac:dyDescent="0.3">
      <c r="A59" s="4"/>
      <c r="B59" s="12" t="s">
        <v>2</v>
      </c>
      <c r="C59" s="11"/>
      <c r="D59" s="10"/>
      <c r="E59" s="9">
        <f>D60-D59</f>
        <v>0</v>
      </c>
      <c r="F59" s="3"/>
      <c r="G59" s="3"/>
      <c r="H59" s="3"/>
      <c r="I59" s="3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spans="1:22" ht="17.25" customHeight="1" outlineLevel="1" thickTop="1" thickBot="1" x14ac:dyDescent="0.3">
      <c r="A60" s="3"/>
      <c r="B60" s="7" t="s">
        <v>1</v>
      </c>
      <c r="C60" s="6"/>
      <c r="D60" s="8">
        <f>'[1]FY19 Project Request '!J14</f>
        <v>0</v>
      </c>
      <c r="E60" s="3"/>
      <c r="F60" s="3"/>
      <c r="G60" s="3"/>
      <c r="H60" s="3"/>
      <c r="I60" s="3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spans="1:22" ht="17.25" customHeight="1" outlineLevel="1" thickTop="1" thickBot="1" x14ac:dyDescent="0.3">
      <c r="A61" s="4"/>
      <c r="B61" s="7" t="s">
        <v>0</v>
      </c>
      <c r="C61" s="6"/>
      <c r="D61" s="5">
        <f>IFERROR(D59/D60,0)</f>
        <v>0</v>
      </c>
      <c r="E61" s="3"/>
      <c r="F61" s="3"/>
      <c r="G61" s="3"/>
      <c r="H61" s="3"/>
      <c r="I61" s="3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spans="1:22" ht="15.75" outlineLevel="1" thickTop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spans="1:22" x14ac:dyDescent="0.25">
      <c r="A63" s="4"/>
      <c r="B63" s="3"/>
      <c r="C63" s="3"/>
      <c r="D63" s="3"/>
      <c r="E63" s="3"/>
      <c r="F63" s="3"/>
      <c r="G63" s="3"/>
      <c r="H63" s="3"/>
      <c r="I63" s="3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spans="1:2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spans="1:22" x14ac:dyDescent="0.25">
      <c r="A65" s="4"/>
      <c r="B65" s="3"/>
      <c r="C65" s="3"/>
      <c r="D65" s="3"/>
      <c r="E65" s="3"/>
      <c r="F65" s="3"/>
      <c r="G65" s="3"/>
      <c r="H65" s="3"/>
      <c r="I65" s="3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</sheetData>
  <sheetProtection selectLockedCells="1"/>
  <protectedRanges>
    <protectedRange sqref="D59" name="Range5"/>
    <protectedRange sqref="B37:I39" name="Range3"/>
    <protectedRange sqref="I2:J3" name="Range1"/>
    <protectedRange sqref="F29:I31" name="Range2"/>
    <protectedRange sqref="D49 D44" name="Range4"/>
  </protectedRanges>
  <mergeCells count="55">
    <mergeCell ref="B38:C38"/>
    <mergeCell ref="D37:E37"/>
    <mergeCell ref="F37:G37"/>
    <mergeCell ref="H17:J17"/>
    <mergeCell ref="F17:G17"/>
    <mergeCell ref="B36:C36"/>
    <mergeCell ref="D36:E36"/>
    <mergeCell ref="F36:G36"/>
    <mergeCell ref="H36:I36"/>
    <mergeCell ref="C29:E29"/>
    <mergeCell ref="C28:E28"/>
    <mergeCell ref="B27:J27"/>
    <mergeCell ref="C30:E30"/>
    <mergeCell ref="C31:E31"/>
    <mergeCell ref="B16:J16"/>
    <mergeCell ref="B21:C21"/>
    <mergeCell ref="D21:F21"/>
    <mergeCell ref="G21:J21"/>
    <mergeCell ref="B17:D17"/>
    <mergeCell ref="B15:C15"/>
    <mergeCell ref="D15:J15"/>
    <mergeCell ref="B10:C11"/>
    <mergeCell ref="D10:E11"/>
    <mergeCell ref="F10:H10"/>
    <mergeCell ref="F11:H11"/>
    <mergeCell ref="B12:C12"/>
    <mergeCell ref="D12:E12"/>
    <mergeCell ref="B1:C1"/>
    <mergeCell ref="D1:H1"/>
    <mergeCell ref="B2:C2"/>
    <mergeCell ref="D2:H2"/>
    <mergeCell ref="I2:J2"/>
    <mergeCell ref="B9:C9"/>
    <mergeCell ref="D9:E9"/>
    <mergeCell ref="B3:C4"/>
    <mergeCell ref="F38:G38"/>
    <mergeCell ref="H38:I38"/>
    <mergeCell ref="B37:C37"/>
    <mergeCell ref="I9:J9"/>
    <mergeCell ref="D3:H3"/>
    <mergeCell ref="D4:H4"/>
    <mergeCell ref="I12:J12"/>
    <mergeCell ref="B13:C14"/>
    <mergeCell ref="D13:E14"/>
    <mergeCell ref="F13:H14"/>
    <mergeCell ref="B60:C60"/>
    <mergeCell ref="B61:C61"/>
    <mergeCell ref="I3:J3"/>
    <mergeCell ref="B59:C59"/>
    <mergeCell ref="H37:I37"/>
    <mergeCell ref="B39:C39"/>
    <mergeCell ref="D39:E39"/>
    <mergeCell ref="F39:G39"/>
    <mergeCell ref="H39:I39"/>
    <mergeCell ref="D38:E38"/>
  </mergeCells>
  <conditionalFormatting sqref="B37:C37">
    <cfRule type="expression" dxfId="11" priority="12">
      <formula>$B$36=$I$3</formula>
    </cfRule>
  </conditionalFormatting>
  <conditionalFormatting sqref="D37">
    <cfRule type="expression" dxfId="10" priority="11">
      <formula>$D$36=$I$3</formula>
    </cfRule>
  </conditionalFormatting>
  <conditionalFormatting sqref="F37:G37">
    <cfRule type="expression" dxfId="9" priority="10">
      <formula>$F$36=$I$3</formula>
    </cfRule>
  </conditionalFormatting>
  <conditionalFormatting sqref="B39:C39">
    <cfRule type="expression" dxfId="8" priority="9">
      <formula>$B$36=$I$3</formula>
    </cfRule>
  </conditionalFormatting>
  <conditionalFormatting sqref="D39">
    <cfRule type="expression" dxfId="7" priority="8">
      <formula>$D$36=$I$3</formula>
    </cfRule>
  </conditionalFormatting>
  <conditionalFormatting sqref="F39:G39">
    <cfRule type="expression" dxfId="6" priority="7">
      <formula>$F$36=$I$3</formula>
    </cfRule>
  </conditionalFormatting>
  <conditionalFormatting sqref="H37:I37">
    <cfRule type="expression" dxfId="5" priority="6">
      <formula>$H$36=$I$3</formula>
    </cfRule>
  </conditionalFormatting>
  <conditionalFormatting sqref="H39:I39">
    <cfRule type="expression" dxfId="4" priority="5">
      <formula>$H$36=$I$3</formula>
    </cfRule>
  </conditionalFormatting>
  <conditionalFormatting sqref="F29:F31">
    <cfRule type="expression" dxfId="3" priority="4">
      <formula>$F$28=$I$3</formula>
    </cfRule>
  </conditionalFormatting>
  <conditionalFormatting sqref="G29:G31">
    <cfRule type="expression" dxfId="2" priority="3">
      <formula>$G$28=$I$3</formula>
    </cfRule>
  </conditionalFormatting>
  <conditionalFormatting sqref="H29:H31">
    <cfRule type="expression" dxfId="1" priority="2">
      <formula>$H$28=$I$3</formula>
    </cfRule>
  </conditionalFormatting>
  <conditionalFormatting sqref="I29:I31">
    <cfRule type="expression" dxfId="0" priority="1">
      <formula>$I$28=$I$3</formula>
    </cfRule>
  </conditionalFormatting>
  <dataValidations count="2">
    <dataValidation type="list" allowBlank="1" showInputMessage="1" showErrorMessage="1" sqref="I3:J3">
      <formula1>$AB$2:$AB$5</formula1>
    </dataValidation>
    <dataValidation type="list" allowBlank="1" showInputMessage="1" showErrorMessage="1" sqref="I2:J2">
      <formula1>$AC$2:$AC$6</formula1>
    </dataValidation>
  </dataValidations>
  <hyperlinks>
    <hyperlink ref="F11" r:id="rId1" display="elandfried@gotriangle.org "/>
    <hyperlink ref="F10" r:id="rId2" display="elandfried@gotriangle.org "/>
  </hyperlinks>
  <pageMargins left="0.7" right="0.7" top="0.75" bottom="0.75" header="0.3" footer="0.3"/>
  <pageSetup scale="62" fitToHeight="4" orientation="portrait" r:id="rId3"/>
  <headerFooter>
    <oddFooter xml:space="preserve">&amp;L&amp;Z&amp;F&amp;R &amp;A
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342900</xdr:colOff>
                    <xdr:row>3</xdr:row>
                    <xdr:rowOff>85725</xdr:rowOff>
                  </from>
                  <to>
                    <xdr:col>1</xdr:col>
                    <xdr:colOff>1266825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104775</xdr:colOff>
                    <xdr:row>3</xdr:row>
                    <xdr:rowOff>85725</xdr:rowOff>
                  </from>
                  <to>
                    <xdr:col>2</xdr:col>
                    <xdr:colOff>1019175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1400175</xdr:colOff>
                    <xdr:row>3</xdr:row>
                    <xdr:rowOff>85725</xdr:rowOff>
                  </from>
                  <to>
                    <xdr:col>3</xdr:col>
                    <xdr:colOff>904875</xdr:colOff>
                    <xdr:row>3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FY19 Project Reporting</vt:lpstr>
      <vt:lpstr>'FY19 Project Reporting'!Print_Area</vt:lpstr>
    </vt:vector>
  </TitlesOfParts>
  <Company>The University of North Carolina at Chapel Hill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dcterms:created xsi:type="dcterms:W3CDTF">2018-03-10T20:54:37Z</dcterms:created>
  <dcterms:modified xsi:type="dcterms:W3CDTF">2018-03-10T20:54:54Z</dcterms:modified>
</cp:coreProperties>
</file>