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18870" windowHeight="7815" firstSheet="2" activeTab="7"/>
  </bookViews>
  <sheets>
    <sheet name="GoT All Sunday Service" sheetId="15" r:id="rId1"/>
    <sheet name="GoT All Add Holiday Service" sheetId="16" r:id="rId2"/>
    <sheet name="GoT #700" sheetId="11" r:id="rId3"/>
    <sheet name="GoT#800 OffPeak" sheetId="1" r:id="rId4"/>
    <sheet name="GoT#800 Add Peak" sheetId="9" r:id="rId5"/>
    <sheet name="GoT#ODX" sheetId="2" r:id="rId6"/>
    <sheet name="GoT#400" sheetId="4" r:id="rId7"/>
    <sheet name="GoT Surveys" sheetId="10" r:id="rId8"/>
  </sheets>
  <definedNames>
    <definedName name="_xlnm._FilterDatabase" localSheetId="2" hidden="1">'GoT #700'!$X$3:$X$12</definedName>
    <definedName name="_xlnm._FilterDatabase" localSheetId="6" hidden="1">'GoT#400'!$X$3:$X$12</definedName>
    <definedName name="_xlnm._FilterDatabase" localSheetId="4" hidden="1">'GoT#800 Add Peak'!$X$3:$X$12</definedName>
    <definedName name="_xlnm._FilterDatabase" localSheetId="3" hidden="1">'GoT#800 OffPeak'!$X$3:$X$12</definedName>
    <definedName name="_xlnm._FilterDatabase" localSheetId="5" hidden="1">'GoT#ODX'!$X$3:$X$12</definedName>
    <definedName name="Added_notes_as_appropriate" localSheetId="2">'GoT #700'!$F$14</definedName>
    <definedName name="Added_notes_as_appropriate" localSheetId="6">'GoT#400'!$G$14</definedName>
    <definedName name="Added_notes_as_appropriate" localSheetId="4">'GoT#800 Add Peak'!$F$14</definedName>
    <definedName name="Added_notes_as_appropriate" localSheetId="5">'GoT#ODX'!$G$14</definedName>
    <definedName name="Added_notes_as_appropriate">'GoT#800 OffPeak'!$G$14</definedName>
    <definedName name="End_Date" localSheetId="2">'GoT #700'!$D$14</definedName>
    <definedName name="End_Date" localSheetId="6">'GoT#400'!$D$14</definedName>
    <definedName name="End_Date" localSheetId="4">'GoT#800 Add Peak'!$D$14</definedName>
    <definedName name="End_Date" localSheetId="5">'GoT#ODX'!$D$14</definedName>
    <definedName name="End_Date">'GoT#800 OffPeak'!$D$14</definedName>
    <definedName name="KPI_a" localSheetId="2">'GoT #700'!$B$48&amp;'GoT #700'!$D$48</definedName>
    <definedName name="KPI_a" localSheetId="6">'GoT#400'!$B$48&amp;'GoT#400'!$D$48</definedName>
    <definedName name="KPI_a" localSheetId="4">'GoT#800 Add Peak'!$B$48&amp;'GoT#800 Add Peak'!$D$48</definedName>
    <definedName name="KPI_a" localSheetId="5">'GoT#ODX'!$B$48&amp;'GoT#ODX'!$D$48</definedName>
    <definedName name="KPI_a">'GoT#800 OffPeak'!$B$48&amp;'GoT#800 OffPeak'!$D$48</definedName>
    <definedName name="KPI_b" localSheetId="2">'GoT #700'!$B$49&amp;'GoT #700'!$D$49</definedName>
    <definedName name="KPI_b" localSheetId="6">'GoT#400'!$B$49&amp;'GoT#400'!$D$49</definedName>
    <definedName name="KPI_b" localSheetId="4">'GoT#800 Add Peak'!$B$49&amp;'GoT#800 Add Peak'!$D$49</definedName>
    <definedName name="KPI_b" localSheetId="5">'GoT#ODX'!$B$49&amp;'GoT#ODX'!$D$49</definedName>
    <definedName name="KPI_b">'GoT#800 OffPeak'!$B$49&amp;'GoT#800 OffPeak'!$D$49</definedName>
    <definedName name="KPI_c" localSheetId="2">'GoT #700'!$B$50&amp;'GoT #700'!$D$50</definedName>
    <definedName name="KPI_c" localSheetId="6">'GoT#400'!$B$50&amp;'GoT#400'!$D$50</definedName>
    <definedName name="KPI_c" localSheetId="4">'GoT#800 Add Peak'!$B$50&amp;'GoT#800 Add Peak'!$D$50</definedName>
    <definedName name="KPI_c" localSheetId="5">'GoT#ODX'!$B$50&amp;'GoT#ODX'!$D$50</definedName>
    <definedName name="KPI_c">'GoT#800 OffPeak'!$B$50&amp;'GoT#800 OffPeak'!$D$50</definedName>
    <definedName name="_xlnm.Print_Area" localSheetId="2">'GoT #700'!$A$1:$K$148</definedName>
    <definedName name="_xlnm.Print_Area" localSheetId="1">'GoT All Add Holiday Service'!$A$1:$I$118</definedName>
    <definedName name="_xlnm.Print_Area" localSheetId="0">'GoT All Sunday Service'!$A$1:$I$118</definedName>
    <definedName name="_xlnm.Print_Area" localSheetId="7">'GoT Surveys'!$A$1:$I$147</definedName>
    <definedName name="_xlnm.Print_Area" localSheetId="6">'GoT#400'!$A$1:$K$152</definedName>
    <definedName name="_xlnm.Print_Area" localSheetId="4">'GoT#800 Add Peak'!$A$1:$K$166</definedName>
    <definedName name="_xlnm.Print_Area" localSheetId="3">'GoT#800 OffPeak'!$A$1:$K$152</definedName>
    <definedName name="_xlnm.Print_Area" localSheetId="5">'GoT#ODX'!$A$1:$K$152</definedName>
    <definedName name="Project_Name" localSheetId="2">'GoT #700'!$B$11</definedName>
    <definedName name="Project_Name" localSheetId="6">'GoT#400'!$B$11</definedName>
    <definedName name="Project_Name" localSheetId="4">'GoT#800 Add Peak'!$B$11</definedName>
    <definedName name="Project_Name" localSheetId="5">'GoT#ODX'!$B$11</definedName>
    <definedName name="Project_Name">'GoT#800 OffPeak'!$B$11</definedName>
    <definedName name="Requesting_Agency" localSheetId="2">'GoT #700'!$D$11</definedName>
    <definedName name="Requesting_Agency" localSheetId="6">'GoT#400'!$D$11</definedName>
    <definedName name="Requesting_Agency" localSheetId="4">'GoT#800 Add Peak'!$D$11</definedName>
    <definedName name="Requesting_Agency" localSheetId="5">'GoT#ODX'!$D$11</definedName>
    <definedName name="Requesting_Agency">'GoT#800 OffPeak'!$D$11</definedName>
    <definedName name="Start_Date" localSheetId="2">'GoT #700'!$B$14</definedName>
    <definedName name="Start_Date" localSheetId="6">'GoT#400'!$B$14</definedName>
    <definedName name="Start_Date" localSheetId="4">'GoT#800 Add Peak'!$B$14</definedName>
    <definedName name="Start_Date" localSheetId="5">'GoT#ODX'!$B$14</definedName>
    <definedName name="Start_Date">'GoT#800 OffPeak'!$B$14</definedName>
    <definedName name="Z_A57ED495_A8F1_41AA_920B_D492B709C260_.wvu.FilterData" localSheetId="2" hidden="1">'GoT #700'!$X$3:$X$12</definedName>
    <definedName name="Z_A57ED495_A8F1_41AA_920B_D492B709C260_.wvu.FilterData" localSheetId="6" hidden="1">'GoT#400'!$X$3:$X$12</definedName>
    <definedName name="Z_A57ED495_A8F1_41AA_920B_D492B709C260_.wvu.FilterData" localSheetId="4" hidden="1">'GoT#800 Add Peak'!$X$3:$X$12</definedName>
    <definedName name="Z_A57ED495_A8F1_41AA_920B_D492B709C260_.wvu.FilterData" localSheetId="3" hidden="1">'GoT#800 OffPeak'!$X$3:$X$12</definedName>
    <definedName name="Z_A57ED495_A8F1_41AA_920B_D492B709C260_.wvu.FilterData" localSheetId="5" hidden="1">'GoT#ODX'!$X$3:$X$12</definedName>
    <definedName name="Z_A57ED495_A8F1_41AA_920B_D492B709C260_.wvu.PrintArea" localSheetId="2" hidden="1">'GoT #700'!$A$1:$K$148</definedName>
    <definedName name="Z_A57ED495_A8F1_41AA_920B_D492B709C260_.wvu.PrintArea" localSheetId="6" hidden="1">'GoT#400'!$A$1:$K$152</definedName>
    <definedName name="Z_A57ED495_A8F1_41AA_920B_D492B709C260_.wvu.PrintArea" localSheetId="4" hidden="1">'GoT#800 Add Peak'!$A$1:$K$149</definedName>
    <definedName name="Z_A57ED495_A8F1_41AA_920B_D492B709C260_.wvu.PrintArea" localSheetId="3" hidden="1">'GoT#800 OffPeak'!$A$1:$K$152</definedName>
    <definedName name="Z_A57ED495_A8F1_41AA_920B_D492B709C260_.wvu.PrintArea" localSheetId="5" hidden="1">'GoT#ODX'!$A$1:$K$152</definedName>
    <definedName name="Z_A57ED495_A8F1_41AA_920B_D492B709C260_.wvu.Rows" localSheetId="2" hidden="1">'GoT #700'!$60:$75,'GoT #700'!$77:$79,'GoT #700'!$93:$96,'GoT #700'!$108:$128</definedName>
    <definedName name="Z_A57ED495_A8F1_41AA_920B_D492B709C260_.wvu.Rows" localSheetId="6" hidden="1">'GoT#400'!$60:$75,'GoT#400'!$77:$79,'GoT#400'!$94:$97,'GoT#400'!$109:$129</definedName>
    <definedName name="Z_A57ED495_A8F1_41AA_920B_D492B709C260_.wvu.Rows" localSheetId="4" hidden="1">'GoT#800 Add Peak'!$60:$75,'GoT#800 Add Peak'!$77:$79,'GoT#800 Add Peak'!$94:$97,'GoT#800 Add Peak'!$109:$129</definedName>
    <definedName name="Z_A57ED495_A8F1_41AA_920B_D492B709C260_.wvu.Rows" localSheetId="3" hidden="1">'GoT#800 OffPeak'!$60:$75,'GoT#800 OffPeak'!$77:$79,'GoT#800 OffPeak'!$94:$97,'GoT#800 OffPeak'!$109:$129</definedName>
    <definedName name="Z_A57ED495_A8F1_41AA_920B_D492B709C260_.wvu.Rows" localSheetId="5" hidden="1">'GoT#ODX'!$60:$75,'GoT#ODX'!$77:$79,'GoT#ODX'!$94:$97,'GoT#ODX'!$109:$129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5" l="1"/>
  <c r="I11" i="16"/>
  <c r="C71" i="15" l="1"/>
  <c r="I71" i="15" s="1"/>
  <c r="C73" i="15"/>
  <c r="A2" i="16"/>
  <c r="I12" i="16"/>
  <c r="I14" i="16"/>
  <c r="I15" i="16"/>
  <c r="C63" i="16"/>
  <c r="D63" i="16"/>
  <c r="E63" i="16"/>
  <c r="F63" i="16"/>
  <c r="G63" i="16"/>
  <c r="H63" i="16"/>
  <c r="I66" i="16"/>
  <c r="I67" i="16"/>
  <c r="I68" i="16"/>
  <c r="I69" i="16"/>
  <c r="C71" i="16"/>
  <c r="I71" i="16" s="1"/>
  <c r="I72" i="16"/>
  <c r="C73" i="16"/>
  <c r="I73" i="16"/>
  <c r="D74" i="16"/>
  <c r="E74" i="16"/>
  <c r="F74" i="16"/>
  <c r="G74" i="16"/>
  <c r="H74" i="16"/>
  <c r="E89" i="16"/>
  <c r="F89" i="16" s="1"/>
  <c r="E90" i="16"/>
  <c r="C91" i="16"/>
  <c r="C96" i="16" s="1"/>
  <c r="D91" i="16"/>
  <c r="E91" i="16"/>
  <c r="D96" i="16"/>
  <c r="D100" i="16"/>
  <c r="D64" i="16" s="1"/>
  <c r="D75" i="16" s="1"/>
  <c r="I106" i="16"/>
  <c r="I107" i="16"/>
  <c r="I108" i="16"/>
  <c r="I112" i="16" s="1"/>
  <c r="I109" i="16"/>
  <c r="I110" i="16"/>
  <c r="I111" i="16"/>
  <c r="C112" i="16"/>
  <c r="D112" i="16"/>
  <c r="E112" i="16"/>
  <c r="F112" i="16"/>
  <c r="G112" i="16"/>
  <c r="H112" i="16"/>
  <c r="A2" i="15"/>
  <c r="I12" i="15"/>
  <c r="I14" i="15"/>
  <c r="I15" i="15"/>
  <c r="C63" i="15"/>
  <c r="D63" i="15"/>
  <c r="E63" i="15"/>
  <c r="F63" i="15"/>
  <c r="G63" i="15"/>
  <c r="H63" i="15"/>
  <c r="I66" i="15"/>
  <c r="I67" i="15"/>
  <c r="I68" i="15"/>
  <c r="I69" i="15"/>
  <c r="I72" i="15"/>
  <c r="I73" i="15"/>
  <c r="C74" i="15"/>
  <c r="D74" i="15"/>
  <c r="E74" i="15"/>
  <c r="F74" i="15"/>
  <c r="G74" i="15"/>
  <c r="H74" i="15"/>
  <c r="E89" i="15"/>
  <c r="F89" i="15"/>
  <c r="G89" i="15" s="1"/>
  <c r="E90" i="15"/>
  <c r="C91" i="15"/>
  <c r="D91" i="15"/>
  <c r="E91" i="15"/>
  <c r="C96" i="15"/>
  <c r="I106" i="15"/>
  <c r="I107" i="15"/>
  <c r="I112" i="15" s="1"/>
  <c r="I108" i="15"/>
  <c r="I109" i="15"/>
  <c r="I110" i="15"/>
  <c r="I111" i="15"/>
  <c r="C112" i="15"/>
  <c r="D112" i="15"/>
  <c r="E112" i="15"/>
  <c r="F112" i="15"/>
  <c r="G112" i="15"/>
  <c r="H112" i="15"/>
  <c r="I74" i="15" l="1"/>
  <c r="H89" i="15"/>
  <c r="G89" i="16"/>
  <c r="C100" i="16"/>
  <c r="C100" i="15"/>
  <c r="D96" i="15"/>
  <c r="D100" i="15" s="1"/>
  <c r="D64" i="15" s="1"/>
  <c r="D75" i="15" s="1"/>
  <c r="C74" i="16"/>
  <c r="I74" i="16" s="1"/>
  <c r="C64" i="16" l="1"/>
  <c r="C65" i="16"/>
  <c r="E14" i="16" s="1"/>
  <c r="C65" i="15"/>
  <c r="E14" i="15" s="1"/>
  <c r="C64" i="15"/>
  <c r="H89" i="16"/>
  <c r="C75" i="16" l="1"/>
  <c r="C75" i="15"/>
  <c r="D104" i="10" l="1"/>
  <c r="C104" i="10"/>
  <c r="I11" i="10"/>
  <c r="I139" i="11" l="1"/>
  <c r="H139" i="11"/>
  <c r="G139" i="11"/>
  <c r="F139" i="11"/>
  <c r="E139" i="11"/>
  <c r="D139" i="11"/>
  <c r="J138" i="11"/>
  <c r="J137" i="11"/>
  <c r="J136" i="11"/>
  <c r="J135" i="11"/>
  <c r="J134" i="11"/>
  <c r="J133" i="11"/>
  <c r="J139" i="11" s="1"/>
  <c r="G126" i="11"/>
  <c r="H126" i="11" s="1"/>
  <c r="I126" i="11" s="1"/>
  <c r="F126" i="11"/>
  <c r="F124" i="11"/>
  <c r="G124" i="11" s="1"/>
  <c r="H124" i="11" s="1"/>
  <c r="I124" i="11" s="1"/>
  <c r="E118" i="11"/>
  <c r="E123" i="11" s="1"/>
  <c r="E127" i="11" s="1"/>
  <c r="D118" i="11"/>
  <c r="D123" i="11" s="1"/>
  <c r="F117" i="11"/>
  <c r="G117" i="11" s="1"/>
  <c r="H117" i="11" s="1"/>
  <c r="I117" i="11" s="1"/>
  <c r="F116" i="11"/>
  <c r="F118" i="11" s="1"/>
  <c r="F113" i="11"/>
  <c r="I112" i="11"/>
  <c r="H112" i="11"/>
  <c r="G112" i="11"/>
  <c r="F125" i="11" s="1"/>
  <c r="E99" i="11"/>
  <c r="J98" i="11"/>
  <c r="J96" i="11"/>
  <c r="J95" i="11"/>
  <c r="J94" i="11"/>
  <c r="J93" i="11"/>
  <c r="I91" i="11"/>
  <c r="H91" i="11"/>
  <c r="G91" i="11"/>
  <c r="F91" i="11"/>
  <c r="E91" i="11"/>
  <c r="D91" i="11"/>
  <c r="B2" i="11"/>
  <c r="D127" i="11" l="1"/>
  <c r="J14" i="11"/>
  <c r="J15" i="11"/>
  <c r="G125" i="11"/>
  <c r="H125" i="11" s="1"/>
  <c r="I125" i="11" s="1"/>
  <c r="J125" i="11"/>
  <c r="F100" i="11"/>
  <c r="F99" i="11"/>
  <c r="J126" i="11"/>
  <c r="G116" i="11"/>
  <c r="D100" i="11"/>
  <c r="J124" i="11"/>
  <c r="D99" i="11"/>
  <c r="E100" i="11"/>
  <c r="E101" i="11" s="1"/>
  <c r="G113" i="11"/>
  <c r="F114" i="11"/>
  <c r="F119" i="11"/>
  <c r="G119" i="11" s="1"/>
  <c r="H119" i="11" s="1"/>
  <c r="I119" i="11" s="1"/>
  <c r="F120" i="11"/>
  <c r="G120" i="11" s="1"/>
  <c r="H120" i="11" s="1"/>
  <c r="I120" i="11" s="1"/>
  <c r="F121" i="11"/>
  <c r="G121" i="11" s="1"/>
  <c r="H121" i="11" s="1"/>
  <c r="I121" i="11" s="1"/>
  <c r="F122" i="11"/>
  <c r="G122" i="11" s="1"/>
  <c r="H122" i="11" s="1"/>
  <c r="I122" i="11" s="1"/>
  <c r="E102" i="11" l="1"/>
  <c r="E92" i="11"/>
  <c r="H113" i="11"/>
  <c r="D101" i="11"/>
  <c r="F101" i="11"/>
  <c r="D92" i="11"/>
  <c r="G114" i="11"/>
  <c r="H114" i="11" s="1"/>
  <c r="I114" i="11" s="1"/>
  <c r="G118" i="11"/>
  <c r="H116" i="11"/>
  <c r="F123" i="11"/>
  <c r="J114" i="11" l="1"/>
  <c r="G127" i="11"/>
  <c r="H118" i="11"/>
  <c r="I116" i="11"/>
  <c r="I118" i="11" s="1"/>
  <c r="D102" i="11"/>
  <c r="F127" i="11"/>
  <c r="F92" i="11" s="1"/>
  <c r="F102" i="11" s="1"/>
  <c r="I113" i="11"/>
  <c r="G123" i="11"/>
  <c r="G99" i="11"/>
  <c r="G100" i="11"/>
  <c r="J118" i="11"/>
  <c r="G92" i="11" l="1"/>
  <c r="I123" i="11"/>
  <c r="I99" i="11"/>
  <c r="I100" i="11"/>
  <c r="I127" i="11"/>
  <c r="J113" i="11"/>
  <c r="G101" i="11"/>
  <c r="J99" i="11"/>
  <c r="H123" i="11"/>
  <c r="H99" i="11"/>
  <c r="H100" i="11"/>
  <c r="J100" i="11" s="1"/>
  <c r="I92" i="11" l="1"/>
  <c r="G102" i="11"/>
  <c r="H101" i="11"/>
  <c r="J127" i="11"/>
  <c r="I101" i="11"/>
  <c r="J123" i="11"/>
  <c r="H127" i="11"/>
  <c r="H92" i="11" s="1"/>
  <c r="J92" i="11" s="1"/>
  <c r="J12" i="11" l="1"/>
  <c r="J11" i="11"/>
  <c r="F14" i="11" s="1"/>
  <c r="H102" i="11"/>
  <c r="J101" i="11"/>
  <c r="J102" i="11" s="1"/>
  <c r="I102" i="11"/>
  <c r="H141" i="10" l="1"/>
  <c r="G141" i="10"/>
  <c r="F141" i="10"/>
  <c r="E141" i="10"/>
  <c r="D141" i="10"/>
  <c r="C141" i="10"/>
  <c r="I140" i="10"/>
  <c r="I139" i="10"/>
  <c r="I138" i="10"/>
  <c r="I137" i="10"/>
  <c r="I136" i="10"/>
  <c r="I135" i="10"/>
  <c r="D126" i="10"/>
  <c r="D120" i="10"/>
  <c r="D125" i="10" s="1"/>
  <c r="C120" i="10"/>
  <c r="C125" i="10" s="1"/>
  <c r="C129" i="10" s="1"/>
  <c r="E120" i="10"/>
  <c r="H103" i="10"/>
  <c r="G103" i="10"/>
  <c r="F103" i="10"/>
  <c r="E103" i="10"/>
  <c r="D103" i="10"/>
  <c r="C103" i="10"/>
  <c r="I102" i="10"/>
  <c r="I101" i="10"/>
  <c r="I100" i="10"/>
  <c r="I98" i="10"/>
  <c r="I97" i="10"/>
  <c r="I96" i="10"/>
  <c r="I95" i="10"/>
  <c r="H92" i="10"/>
  <c r="G92" i="10"/>
  <c r="F92" i="10"/>
  <c r="E92" i="10"/>
  <c r="D92" i="10"/>
  <c r="C92" i="10"/>
  <c r="I15" i="10"/>
  <c r="I14" i="10"/>
  <c r="I12" i="10"/>
  <c r="A2" i="10"/>
  <c r="D129" i="10" l="1"/>
  <c r="D94" i="10" s="1"/>
  <c r="D93" i="10" s="1"/>
  <c r="C94" i="10"/>
  <c r="E14" i="10" s="1"/>
  <c r="I103" i="10"/>
  <c r="I141" i="10"/>
  <c r="C93" i="10" l="1"/>
  <c r="I140" i="9" l="1"/>
  <c r="H140" i="9"/>
  <c r="G140" i="9"/>
  <c r="F140" i="9"/>
  <c r="E140" i="9"/>
  <c r="D140" i="9"/>
  <c r="J139" i="9"/>
  <c r="J138" i="9"/>
  <c r="J137" i="9"/>
  <c r="J136" i="9"/>
  <c r="J135" i="9"/>
  <c r="J134" i="9"/>
  <c r="F125" i="9"/>
  <c r="G125" i="9" s="1"/>
  <c r="E119" i="9"/>
  <c r="E124" i="9" s="1"/>
  <c r="E128" i="9" s="1"/>
  <c r="D119" i="9"/>
  <c r="D124" i="9" s="1"/>
  <c r="F118" i="9"/>
  <c r="G118" i="9" s="1"/>
  <c r="H118" i="9" s="1"/>
  <c r="I118" i="9" s="1"/>
  <c r="F117" i="9"/>
  <c r="F114" i="9"/>
  <c r="I113" i="9"/>
  <c r="H113" i="9"/>
  <c r="G113" i="9"/>
  <c r="F126" i="9" s="1"/>
  <c r="J99" i="9"/>
  <c r="J97" i="9"/>
  <c r="J96" i="9"/>
  <c r="J95" i="9"/>
  <c r="J94" i="9"/>
  <c r="I91" i="9"/>
  <c r="H91" i="9"/>
  <c r="G91" i="9"/>
  <c r="F91" i="9"/>
  <c r="E91" i="9"/>
  <c r="D91" i="9"/>
  <c r="B2" i="9"/>
  <c r="F119" i="9" l="1"/>
  <c r="H125" i="9"/>
  <c r="I125" i="9" s="1"/>
  <c r="F127" i="9"/>
  <c r="G127" i="9" s="1"/>
  <c r="H127" i="9" s="1"/>
  <c r="I127" i="9" s="1"/>
  <c r="G117" i="9"/>
  <c r="G119" i="9" s="1"/>
  <c r="G101" i="9" s="1"/>
  <c r="D101" i="9"/>
  <c r="J140" i="9"/>
  <c r="G126" i="9"/>
  <c r="H126" i="9" s="1"/>
  <c r="I126" i="9" s="1"/>
  <c r="F101" i="9"/>
  <c r="F100" i="9"/>
  <c r="F102" i="9" s="1"/>
  <c r="D128" i="9"/>
  <c r="G100" i="9"/>
  <c r="J15" i="9"/>
  <c r="J14" i="9"/>
  <c r="H117" i="9"/>
  <c r="J125" i="9"/>
  <c r="D100" i="9"/>
  <c r="E101" i="9"/>
  <c r="G114" i="9"/>
  <c r="F115" i="9"/>
  <c r="F120" i="9"/>
  <c r="G120" i="9" s="1"/>
  <c r="H120" i="9" s="1"/>
  <c r="I120" i="9" s="1"/>
  <c r="F121" i="9"/>
  <c r="G121" i="9" s="1"/>
  <c r="H121" i="9" s="1"/>
  <c r="I121" i="9" s="1"/>
  <c r="F122" i="9"/>
  <c r="G122" i="9" s="1"/>
  <c r="H122" i="9" s="1"/>
  <c r="I122" i="9" s="1"/>
  <c r="F123" i="9"/>
  <c r="G123" i="9" s="1"/>
  <c r="H123" i="9" s="1"/>
  <c r="I123" i="9" s="1"/>
  <c r="E100" i="9"/>
  <c r="G102" i="9" l="1"/>
  <c r="J127" i="9"/>
  <c r="G115" i="9"/>
  <c r="H115" i="9" s="1"/>
  <c r="I115" i="9" s="1"/>
  <c r="H114" i="9"/>
  <c r="G124" i="9"/>
  <c r="F124" i="9"/>
  <c r="F128" i="9" s="1"/>
  <c r="F92" i="9" s="1"/>
  <c r="F93" i="9" s="1"/>
  <c r="H119" i="9"/>
  <c r="I117" i="9"/>
  <c r="I119" i="9" s="1"/>
  <c r="E102" i="9"/>
  <c r="E92" i="9" s="1"/>
  <c r="E93" i="9" s="1"/>
  <c r="D102" i="9"/>
  <c r="D92" i="9" s="1"/>
  <c r="D93" i="9" s="1"/>
  <c r="J126" i="9"/>
  <c r="J115" i="9" l="1"/>
  <c r="G128" i="9"/>
  <c r="G92" i="9" s="1"/>
  <c r="G93" i="9" s="1"/>
  <c r="I114" i="9"/>
  <c r="J114" i="9" s="1"/>
  <c r="I124" i="9"/>
  <c r="I100" i="9"/>
  <c r="I101" i="9"/>
  <c r="H124" i="9"/>
  <c r="H128" i="9" s="1"/>
  <c r="H100" i="9"/>
  <c r="H101" i="9"/>
  <c r="J119" i="9"/>
  <c r="J101" i="9" l="1"/>
  <c r="I102" i="9"/>
  <c r="H102" i="9"/>
  <c r="H92" i="9" s="1"/>
  <c r="H93" i="9" s="1"/>
  <c r="J100" i="9"/>
  <c r="J124" i="9"/>
  <c r="J128" i="9" s="1"/>
  <c r="I128" i="9"/>
  <c r="I92" i="9" l="1"/>
  <c r="I93" i="9" s="1"/>
  <c r="J102" i="9"/>
  <c r="J11" i="9"/>
  <c r="G14" i="9" s="1"/>
  <c r="J12" i="9" l="1"/>
  <c r="J92" i="9"/>
  <c r="B2" i="2" l="1"/>
  <c r="J14" i="2"/>
  <c r="J15" i="2"/>
  <c r="B2" i="4"/>
  <c r="D91" i="4"/>
  <c r="E91" i="4"/>
  <c r="F91" i="4"/>
  <c r="G91" i="4"/>
  <c r="H91" i="4"/>
  <c r="I91" i="4"/>
  <c r="J94" i="4"/>
  <c r="J95" i="4"/>
  <c r="J96" i="4"/>
  <c r="J97" i="4"/>
  <c r="J99" i="4"/>
  <c r="D101" i="4"/>
  <c r="G113" i="4"/>
  <c r="F122" i="4" s="1"/>
  <c r="G122" i="4" s="1"/>
  <c r="H122" i="4" s="1"/>
  <c r="I122" i="4" s="1"/>
  <c r="H113" i="4"/>
  <c r="I113" i="4"/>
  <c r="F117" i="4"/>
  <c r="G117" i="4" s="1"/>
  <c r="F118" i="4"/>
  <c r="G118" i="4" s="1"/>
  <c r="H118" i="4" s="1"/>
  <c r="D119" i="4"/>
  <c r="D100" i="4" s="1"/>
  <c r="E119" i="4"/>
  <c r="E101" i="4" s="1"/>
  <c r="F120" i="4"/>
  <c r="G120" i="4" s="1"/>
  <c r="H120" i="4" s="1"/>
  <c r="I120" i="4" s="1"/>
  <c r="F123" i="4"/>
  <c r="G123" i="4" s="1"/>
  <c r="H123" i="4" s="1"/>
  <c r="I123" i="4" s="1"/>
  <c r="E124" i="4"/>
  <c r="E128" i="4" s="1"/>
  <c r="F125" i="4"/>
  <c r="J134" i="4"/>
  <c r="J135" i="4"/>
  <c r="J136" i="4"/>
  <c r="J137" i="4"/>
  <c r="J138" i="4"/>
  <c r="J139" i="4"/>
  <c r="D140" i="4"/>
  <c r="E140" i="4"/>
  <c r="F140" i="4"/>
  <c r="G140" i="4"/>
  <c r="H140" i="4"/>
  <c r="I140" i="4"/>
  <c r="F127" i="4" l="1"/>
  <c r="G127" i="4" s="1"/>
  <c r="F121" i="4"/>
  <c r="G121" i="4" s="1"/>
  <c r="H121" i="4" s="1"/>
  <c r="I121" i="4" s="1"/>
  <c r="F126" i="4"/>
  <c r="G126" i="4" s="1"/>
  <c r="H126" i="4" s="1"/>
  <c r="I126" i="4" s="1"/>
  <c r="F119" i="4"/>
  <c r="F101" i="4" s="1"/>
  <c r="E102" i="4"/>
  <c r="E92" i="4" s="1"/>
  <c r="E93" i="4" s="1"/>
  <c r="E100" i="4"/>
  <c r="I118" i="4"/>
  <c r="J140" i="4"/>
  <c r="J15" i="4" s="1"/>
  <c r="D102" i="4"/>
  <c r="H127" i="4"/>
  <c r="I127" i="4" s="1"/>
  <c r="G119" i="4"/>
  <c r="H117" i="4"/>
  <c r="G125" i="4"/>
  <c r="H125" i="4" s="1"/>
  <c r="I125" i="4" s="1"/>
  <c r="D124" i="4"/>
  <c r="F124" i="4"/>
  <c r="F128" i="4" s="1"/>
  <c r="F100" i="4"/>
  <c r="F102" i="4" s="1"/>
  <c r="J126" i="4" l="1"/>
  <c r="F92" i="4"/>
  <c r="F93" i="4" s="1"/>
  <c r="J14" i="4"/>
  <c r="D128" i="4"/>
  <c r="D92" i="4" s="1"/>
  <c r="D93" i="4" s="1"/>
  <c r="J127" i="4"/>
  <c r="H119" i="4"/>
  <c r="I117" i="4"/>
  <c r="I119" i="4" s="1"/>
  <c r="J125" i="4"/>
  <c r="G101" i="4"/>
  <c r="G100" i="4"/>
  <c r="G124" i="4"/>
  <c r="G128" i="4" s="1"/>
  <c r="I100" i="4" l="1"/>
  <c r="I124" i="4"/>
  <c r="I128" i="4" s="1"/>
  <c r="I101" i="4"/>
  <c r="G102" i="4"/>
  <c r="G92" i="4" s="1"/>
  <c r="G93" i="4" s="1"/>
  <c r="H101" i="4"/>
  <c r="J101" i="4" s="1"/>
  <c r="H100" i="4"/>
  <c r="H124" i="4"/>
  <c r="H128" i="4" s="1"/>
  <c r="J119" i="4"/>
  <c r="I92" i="4" l="1"/>
  <c r="I93" i="4" s="1"/>
  <c r="J128" i="4"/>
  <c r="J11" i="4" s="1"/>
  <c r="G14" i="4" s="1"/>
  <c r="J124" i="4"/>
  <c r="H102" i="4"/>
  <c r="H92" i="4" s="1"/>
  <c r="H93" i="4" s="1"/>
  <c r="J100" i="4"/>
  <c r="J102" i="4"/>
  <c r="I102" i="4"/>
  <c r="J12" i="4" l="1"/>
  <c r="J92" i="4" l="1"/>
  <c r="D91" i="2" l="1"/>
  <c r="E91" i="2"/>
  <c r="F91" i="2"/>
  <c r="G91" i="2"/>
  <c r="H91" i="2"/>
  <c r="I91" i="2"/>
  <c r="J94" i="2"/>
  <c r="J95" i="2"/>
  <c r="J96" i="2"/>
  <c r="J97" i="2"/>
  <c r="J99" i="2"/>
  <c r="G113" i="2"/>
  <c r="F127" i="2" s="1"/>
  <c r="H113" i="2"/>
  <c r="I113" i="2"/>
  <c r="F117" i="2"/>
  <c r="G117" i="2"/>
  <c r="H117" i="2" s="1"/>
  <c r="F118" i="2"/>
  <c r="G118" i="2" s="1"/>
  <c r="H118" i="2" s="1"/>
  <c r="I118" i="2" s="1"/>
  <c r="D119" i="2"/>
  <c r="D101" i="2" s="1"/>
  <c r="E119" i="2"/>
  <c r="E100" i="2" s="1"/>
  <c r="F120" i="2"/>
  <c r="G120" i="2" s="1"/>
  <c r="H120" i="2" s="1"/>
  <c r="F121" i="2"/>
  <c r="G121" i="2" s="1"/>
  <c r="F122" i="2"/>
  <c r="G122" i="2" s="1"/>
  <c r="F123" i="2"/>
  <c r="G123" i="2" s="1"/>
  <c r="D124" i="2"/>
  <c r="D128" i="2" s="1"/>
  <c r="F126" i="2"/>
  <c r="G126" i="2" s="1"/>
  <c r="J134" i="2"/>
  <c r="J135" i="2"/>
  <c r="J136" i="2"/>
  <c r="J137" i="2"/>
  <c r="J138" i="2"/>
  <c r="J139" i="2"/>
  <c r="D140" i="2"/>
  <c r="E140" i="2"/>
  <c r="F140" i="2"/>
  <c r="G140" i="2"/>
  <c r="H140" i="2"/>
  <c r="I140" i="2"/>
  <c r="B2" i="1"/>
  <c r="D91" i="1"/>
  <c r="E91" i="1"/>
  <c r="F91" i="1"/>
  <c r="G91" i="1"/>
  <c r="H91" i="1"/>
  <c r="I91" i="1"/>
  <c r="J94" i="1"/>
  <c r="J95" i="1"/>
  <c r="J96" i="1"/>
  <c r="J97" i="1"/>
  <c r="J99" i="1"/>
  <c r="E101" i="1"/>
  <c r="G113" i="1"/>
  <c r="F121" i="1" s="1"/>
  <c r="G121" i="1" s="1"/>
  <c r="H113" i="1"/>
  <c r="I113" i="1"/>
  <c r="F117" i="1"/>
  <c r="G117" i="1" s="1"/>
  <c r="F118" i="1"/>
  <c r="G118" i="1" s="1"/>
  <c r="D119" i="1"/>
  <c r="D101" i="1" s="1"/>
  <c r="E119" i="1"/>
  <c r="E100" i="1" s="1"/>
  <c r="E102" i="1" s="1"/>
  <c r="E124" i="1"/>
  <c r="E128" i="1" s="1"/>
  <c r="F126" i="1"/>
  <c r="G126" i="1" s="1"/>
  <c r="J134" i="1"/>
  <c r="J135" i="1"/>
  <c r="J140" i="1" s="1"/>
  <c r="J14" i="1" s="1"/>
  <c r="J136" i="1"/>
  <c r="J137" i="1"/>
  <c r="J138" i="1"/>
  <c r="J139" i="1"/>
  <c r="D140" i="1"/>
  <c r="E140" i="1"/>
  <c r="F140" i="1"/>
  <c r="G140" i="1"/>
  <c r="H140" i="1"/>
  <c r="I140" i="1"/>
  <c r="H126" i="1" l="1"/>
  <c r="I126" i="1" s="1"/>
  <c r="H118" i="1"/>
  <c r="I118" i="1" s="1"/>
  <c r="H121" i="1"/>
  <c r="I121" i="1" s="1"/>
  <c r="H121" i="2"/>
  <c r="I121" i="2" s="1"/>
  <c r="E92" i="1"/>
  <c r="E93" i="1" s="1"/>
  <c r="F122" i="1"/>
  <c r="G122" i="1" s="1"/>
  <c r="H122" i="1" s="1"/>
  <c r="I122" i="1" s="1"/>
  <c r="F120" i="1"/>
  <c r="G120" i="1" s="1"/>
  <c r="H120" i="1" s="1"/>
  <c r="I120" i="1" s="1"/>
  <c r="I120" i="2"/>
  <c r="F127" i="1"/>
  <c r="G127" i="1" s="1"/>
  <c r="F123" i="1"/>
  <c r="G123" i="1" s="1"/>
  <c r="H123" i="1" s="1"/>
  <c r="I123" i="1" s="1"/>
  <c r="H122" i="2"/>
  <c r="I122" i="2" s="1"/>
  <c r="F119" i="2"/>
  <c r="D100" i="2"/>
  <c r="D102" i="2" s="1"/>
  <c r="D92" i="2" s="1"/>
  <c r="D93" i="2" s="1"/>
  <c r="H123" i="2"/>
  <c r="I123" i="2" s="1"/>
  <c r="J140" i="2"/>
  <c r="F101" i="2"/>
  <c r="F100" i="2"/>
  <c r="F102" i="2" s="1"/>
  <c r="F124" i="2"/>
  <c r="G127" i="2"/>
  <c r="H127" i="2" s="1"/>
  <c r="I127" i="2" s="1"/>
  <c r="H126" i="2"/>
  <c r="I126" i="2" s="1"/>
  <c r="H119" i="2"/>
  <c r="I117" i="2"/>
  <c r="I119" i="2" s="1"/>
  <c r="G119" i="2"/>
  <c r="E101" i="2"/>
  <c r="E102" i="2" s="1"/>
  <c r="F125" i="2"/>
  <c r="E124" i="2"/>
  <c r="H127" i="1"/>
  <c r="I127" i="1" s="1"/>
  <c r="J126" i="1"/>
  <c r="H117" i="1"/>
  <c r="G119" i="1"/>
  <c r="J15" i="1"/>
  <c r="D124" i="1"/>
  <c r="D100" i="1"/>
  <c r="F125" i="1"/>
  <c r="F119" i="1"/>
  <c r="J127" i="1" l="1"/>
  <c r="J127" i="2"/>
  <c r="F128" i="2"/>
  <c r="F92" i="2" s="1"/>
  <c r="F93" i="2" s="1"/>
  <c r="G101" i="2"/>
  <c r="G100" i="2"/>
  <c r="G124" i="2"/>
  <c r="J119" i="2"/>
  <c r="I100" i="2"/>
  <c r="I102" i="2" s="1"/>
  <c r="I124" i="2"/>
  <c r="I101" i="2"/>
  <c r="G125" i="2"/>
  <c r="H125" i="2" s="1"/>
  <c r="I125" i="2" s="1"/>
  <c r="H101" i="2"/>
  <c r="H100" i="2"/>
  <c r="H124" i="2"/>
  <c r="J126" i="2"/>
  <c r="E128" i="2"/>
  <c r="E92" i="2" s="1"/>
  <c r="E93" i="2" s="1"/>
  <c r="F100" i="1"/>
  <c r="F124" i="1"/>
  <c r="F128" i="1" s="1"/>
  <c r="F101" i="1"/>
  <c r="G125" i="1"/>
  <c r="H125" i="1" s="1"/>
  <c r="I125" i="1" s="1"/>
  <c r="D102" i="1"/>
  <c r="G101" i="1"/>
  <c r="G100" i="1"/>
  <c r="G124" i="1"/>
  <c r="G128" i="1" s="1"/>
  <c r="I117" i="1"/>
  <c r="I119" i="1" s="1"/>
  <c r="H119" i="1"/>
  <c r="D128" i="1"/>
  <c r="D92" i="1" s="1"/>
  <c r="D93" i="1" s="1"/>
  <c r="F102" i="1" l="1"/>
  <c r="F92" i="1" s="1"/>
  <c r="F93" i="1" s="1"/>
  <c r="H102" i="2"/>
  <c r="J124" i="2"/>
  <c r="G128" i="2"/>
  <c r="J125" i="2"/>
  <c r="G102" i="2"/>
  <c r="J100" i="2"/>
  <c r="J101" i="2"/>
  <c r="I101" i="1"/>
  <c r="J101" i="1" s="1"/>
  <c r="I100" i="1"/>
  <c r="I124" i="1"/>
  <c r="J119" i="1"/>
  <c r="J125" i="1"/>
  <c r="H101" i="1"/>
  <c r="H100" i="1"/>
  <c r="H102" i="1" s="1"/>
  <c r="H124" i="1"/>
  <c r="G102" i="1"/>
  <c r="G92" i="1" s="1"/>
  <c r="G93" i="1" s="1"/>
  <c r="J124" i="1" l="1"/>
  <c r="G92" i="2"/>
  <c r="G93" i="2" s="1"/>
  <c r="H128" i="1"/>
  <c r="H92" i="1" s="1"/>
  <c r="H93" i="1" s="1"/>
  <c r="J102" i="2"/>
  <c r="H128" i="2"/>
  <c r="H92" i="2" s="1"/>
  <c r="H93" i="2" s="1"/>
  <c r="I128" i="1"/>
  <c r="J128" i="1"/>
  <c r="I102" i="1"/>
  <c r="J102" i="1" s="1"/>
  <c r="J100" i="1"/>
  <c r="I92" i="1" l="1"/>
  <c r="I93" i="1" s="1"/>
  <c r="I128" i="2"/>
  <c r="J128" i="2"/>
  <c r="J11" i="1"/>
  <c r="G14" i="1" s="1"/>
  <c r="J92" i="1"/>
  <c r="J11" i="2" l="1"/>
  <c r="G14" i="2" s="1"/>
  <c r="I92" i="2"/>
  <c r="I93" i="2" s="1"/>
  <c r="J12" i="1"/>
  <c r="J12" i="2" l="1"/>
  <c r="J92" i="2"/>
  <c r="D103" i="2" l="1"/>
  <c r="D103" i="1"/>
  <c r="D103" i="4"/>
  <c r="J93" i="2"/>
  <c r="J103" i="2" s="1"/>
  <c r="F103" i="2"/>
  <c r="I103" i="2"/>
  <c r="I103" i="4"/>
  <c r="F103" i="1"/>
  <c r="E103" i="1"/>
  <c r="J93" i="1"/>
  <c r="J103" i="1" s="1"/>
  <c r="E103" i="4"/>
  <c r="J93" i="4"/>
  <c r="J103" i="4" s="1"/>
  <c r="H103" i="1"/>
  <c r="G103" i="2"/>
  <c r="E103" i="2"/>
  <c r="H103" i="2"/>
  <c r="F103" i="4"/>
  <c r="G103" i="4"/>
  <c r="I103" i="1"/>
  <c r="G103" i="1"/>
  <c r="H103" i="4"/>
  <c r="D103" i="9"/>
  <c r="F103" i="9"/>
  <c r="I103" i="9"/>
  <c r="E103" i="9"/>
  <c r="J93" i="9"/>
  <c r="J103" i="9" s="1"/>
  <c r="H103" i="9"/>
  <c r="G103" i="9"/>
  <c r="F120" i="10"/>
  <c r="G120" i="10"/>
  <c r="H120" i="10"/>
  <c r="I120" i="10" l="1"/>
  <c r="G96" i="15" l="1"/>
  <c r="I127" i="10"/>
  <c r="I91" i="15"/>
  <c r="F96" i="15"/>
  <c r="I99" i="15"/>
  <c r="H97" i="16"/>
  <c r="F104" i="10"/>
  <c r="G91" i="15"/>
  <c r="H128" i="10"/>
  <c r="I87" i="15"/>
  <c r="I96" i="16"/>
  <c r="I126" i="10"/>
  <c r="I98" i="16"/>
  <c r="H96" i="15"/>
  <c r="I91" i="16"/>
  <c r="F96" i="16"/>
  <c r="H98" i="15"/>
  <c r="H93" i="16"/>
  <c r="H127" i="10"/>
  <c r="H95" i="15"/>
  <c r="I87" i="16"/>
  <c r="E127" i="10"/>
  <c r="F127" i="10"/>
  <c r="G127" i="10"/>
  <c r="I97" i="15"/>
  <c r="I96" i="15"/>
  <c r="G91" i="16"/>
  <c r="G96" i="16"/>
  <c r="G98" i="15"/>
  <c r="H85" i="16"/>
  <c r="E96" i="15"/>
  <c r="H85" i="15"/>
  <c r="H114" i="10"/>
  <c r="H104" i="10"/>
  <c r="E75" i="16"/>
  <c r="F91" i="15"/>
  <c r="H87" i="15"/>
  <c r="F93" i="10"/>
  <c r="F94" i="10"/>
  <c r="I97" i="16"/>
  <c r="H96" i="16"/>
  <c r="G94" i="10"/>
  <c r="F91" i="16"/>
  <c r="G128" i="10"/>
  <c r="I75" i="15"/>
  <c r="H122" i="10"/>
  <c r="I64" i="15"/>
  <c r="E75" i="15"/>
  <c r="E100" i="15"/>
  <c r="E64" i="15"/>
  <c r="H93" i="10"/>
  <c r="H129" i="10"/>
  <c r="H94" i="10"/>
  <c r="H124" i="10"/>
  <c r="E92" i="15"/>
  <c r="F92" i="15"/>
  <c r="G92" i="15"/>
  <c r="H92" i="15"/>
  <c r="I129" i="10"/>
  <c r="I98" i="15"/>
  <c r="E98" i="15"/>
  <c r="F98" i="15"/>
  <c r="I99" i="16"/>
  <c r="E122" i="10"/>
  <c r="F122" i="10"/>
  <c r="G122" i="10"/>
  <c r="I125" i="10"/>
  <c r="H94" i="15"/>
  <c r="F90" i="16"/>
  <c r="G90" i="16"/>
  <c r="H90" i="16"/>
  <c r="H91" i="16"/>
  <c r="G124" i="10"/>
  <c r="E104" i="10"/>
  <c r="E93" i="10"/>
  <c r="I93" i="10"/>
  <c r="E96" i="16"/>
  <c r="G94" i="16"/>
  <c r="H94" i="16"/>
  <c r="E124" i="10"/>
  <c r="F124" i="10"/>
  <c r="F128" i="10"/>
  <c r="E128" i="10"/>
  <c r="I128" i="10"/>
  <c r="F75" i="15"/>
  <c r="E97" i="15"/>
  <c r="F97" i="15"/>
  <c r="G97" i="15"/>
  <c r="H97" i="15"/>
  <c r="E94" i="15"/>
  <c r="F94" i="15"/>
  <c r="G94" i="15"/>
  <c r="G100" i="16"/>
  <c r="G64" i="16"/>
  <c r="G75" i="16"/>
  <c r="I86" i="15"/>
  <c r="I100" i="15"/>
  <c r="G100" i="15"/>
  <c r="G64" i="15"/>
  <c r="G75" i="15"/>
  <c r="E123" i="10"/>
  <c r="F123" i="10"/>
  <c r="G123" i="10"/>
  <c r="H123" i="10"/>
  <c r="E87" i="16"/>
  <c r="F87" i="16"/>
  <c r="G87" i="16"/>
  <c r="H87" i="16"/>
  <c r="I64" i="16"/>
  <c r="I75" i="16"/>
  <c r="E95" i="16"/>
  <c r="F95" i="16"/>
  <c r="G95" i="16"/>
  <c r="H95" i="16"/>
  <c r="E97" i="16"/>
  <c r="F97" i="16"/>
  <c r="G97" i="16"/>
  <c r="E93" i="15"/>
  <c r="F93" i="15"/>
  <c r="G93" i="15"/>
  <c r="H93" i="15"/>
  <c r="F100" i="15"/>
  <c r="F64" i="15"/>
  <c r="E99" i="15"/>
  <c r="F99" i="15"/>
  <c r="G99" i="15"/>
  <c r="H99" i="15"/>
  <c r="E99" i="16"/>
  <c r="F99" i="16"/>
  <c r="G99" i="16"/>
  <c r="H99" i="16"/>
  <c r="E95" i="15"/>
  <c r="F95" i="15"/>
  <c r="G95" i="15"/>
  <c r="E100" i="16"/>
  <c r="E64" i="16"/>
  <c r="E92" i="16"/>
  <c r="F92" i="16"/>
  <c r="G92" i="16"/>
  <c r="H92" i="16"/>
  <c r="E98" i="16"/>
  <c r="F98" i="16"/>
  <c r="G98" i="16"/>
  <c r="H98" i="16"/>
  <c r="E94" i="16"/>
  <c r="F94" i="16"/>
  <c r="G86" i="16"/>
  <c r="H86" i="16"/>
  <c r="H100" i="16"/>
  <c r="H64" i="16"/>
  <c r="H75" i="16"/>
  <c r="E86" i="15"/>
  <c r="F86" i="15"/>
  <c r="G86" i="15"/>
  <c r="H86" i="15"/>
  <c r="H100" i="15"/>
  <c r="H64" i="15"/>
  <c r="H75" i="15"/>
  <c r="I86" i="16"/>
  <c r="I100" i="16"/>
  <c r="E125" i="10"/>
  <c r="E129" i="10"/>
  <c r="E94" i="10"/>
  <c r="I94" i="10"/>
  <c r="I104" i="10"/>
  <c r="G93" i="16"/>
  <c r="E93" i="16"/>
  <c r="F93" i="16"/>
  <c r="F125" i="10"/>
  <c r="F129" i="10"/>
  <c r="E126" i="10"/>
  <c r="F126" i="10"/>
  <c r="G126" i="10"/>
  <c r="H126" i="10"/>
  <c r="G85" i="15"/>
  <c r="E87" i="15"/>
  <c r="F87" i="15"/>
  <c r="G87" i="15"/>
  <c r="H121" i="10"/>
  <c r="H125" i="10"/>
  <c r="F85" i="16"/>
  <c r="G85" i="16"/>
  <c r="E86" i="16"/>
  <c r="F86" i="16"/>
  <c r="F100" i="16"/>
  <c r="F64" i="16"/>
  <c r="F75" i="16"/>
  <c r="F85" i="15"/>
  <c r="F90" i="15"/>
  <c r="G90" i="15"/>
  <c r="H90" i="15"/>
  <c r="H91" i="15"/>
  <c r="F114" i="10"/>
  <c r="G114" i="10"/>
  <c r="E121" i="10"/>
  <c r="F121" i="10"/>
  <c r="G121" i="10"/>
  <c r="G125" i="10"/>
  <c r="G129" i="10"/>
  <c r="G93" i="10"/>
  <c r="G104" i="10"/>
</calcChain>
</file>

<file path=xl/sharedStrings.xml><?xml version="1.0" encoding="utf-8"?>
<sst xmlns="http://schemas.openxmlformats.org/spreadsheetml/2006/main" count="1704" uniqueCount="335">
  <si>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</si>
  <si>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</si>
  <si>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</si>
  <si>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</si>
  <si>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</si>
  <si>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</si>
  <si>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</si>
  <si>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</si>
  <si>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</si>
  <si>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</si>
  <si>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</si>
  <si>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</si>
  <si>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</si>
  <si>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</si>
  <si>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</si>
  <si>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</si>
  <si>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</si>
  <si>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</si>
  <si>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</si>
  <si>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</si>
  <si>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</si>
  <si>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</si>
  <si>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</si>
  <si>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</si>
  <si>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</si>
  <si>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</si>
  <si>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</si>
  <si>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</si>
  <si>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</si>
  <si>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</si>
  <si>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</si>
  <si>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</si>
  <si>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</si>
  <si>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</si>
  <si>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</si>
  <si>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</si>
  <si>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</si>
  <si>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</si>
  <si>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</si>
  <si>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</si>
  <si>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</si>
  <si>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</si>
  <si>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</si>
  <si>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</si>
  <si>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</si>
  <si>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</si>
  <si>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</si>
  <si>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</si>
  <si>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</si>
  <si>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</si>
  <si>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</si>
  <si>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</si>
  <si>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</si>
  <si>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</si>
  <si>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</si>
  <si>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</si>
  <si>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</si>
  <si>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</si>
  <si>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</si>
  <si>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</si>
  <si>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</si>
  <si>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</si>
  <si>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</si>
  <si>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</si>
  <si>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</si>
  <si>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60.07 (project: 10.66); Sat: 52.50 (project: 29.33); Sun: 23.16 (project: 23.16)</t>
  </si>
  <si>
    <t>g) Revenue Hours</t>
  </si>
  <si>
    <t>UNC Chapel Hill, The Streets at Southpoint, RTP</t>
  </si>
  <si>
    <t>f)  Major Market Destinations Served</t>
  </si>
  <si>
    <t>UNC Hospitals - Regional Transit Center</t>
  </si>
  <si>
    <t>e)  Geographic Termini</t>
  </si>
  <si>
    <t>GoTriangle vehicles</t>
  </si>
  <si>
    <t xml:space="preserve">d)  Assets Used </t>
  </si>
  <si>
    <t>Every 30 or 60 minutes</t>
  </si>
  <si>
    <t>c)  Frequency</t>
  </si>
  <si>
    <t>Weekday: 6:00 AM - 11:10 PM, Sat: 6:45 AM - 11:20 PM, Sun: 6:45 AM - 7:20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</si>
  <si>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</si>
  <si>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</si>
  <si>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</si>
  <si>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</si>
  <si>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</si>
  <si>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</si>
  <si>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</si>
  <si>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</si>
  <si>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</si>
  <si>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</si>
  <si>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</si>
  <si>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</si>
  <si>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</si>
  <si>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</si>
  <si>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</si>
  <si>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</si>
  <si>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</si>
  <si>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</si>
  <si>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</si>
  <si>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</si>
  <si>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</si>
  <si>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</si>
  <si>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</si>
  <si>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</si>
  <si>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</si>
  <si>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</si>
  <si>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</si>
  <si>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</si>
  <si>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</si>
  <si>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</si>
  <si>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</si>
  <si>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</si>
  <si>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</si>
  <si>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</si>
  <si>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800 on weekdays, Saturdays, and Sundays.</t>
  </si>
  <si>
    <t>b)</t>
  </si>
  <si>
    <t>AD-Contract Start</t>
  </si>
  <si>
    <t>TS</t>
  </si>
  <si>
    <t>Average daily ridership on Route 800 on weekdays, Saturdays, and Sundays.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</si>
  <si>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</si>
  <si>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</si>
  <si>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</si>
  <si>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</si>
  <si>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</si>
  <si>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</si>
  <si>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</si>
  <si>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</si>
  <si>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</si>
  <si>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</si>
  <si>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</si>
  <si>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</si>
  <si>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</si>
  <si>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</si>
  <si>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</si>
  <si>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</si>
  <si>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</si>
  <si>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</si>
  <si>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</si>
  <si>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</si>
  <si>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</si>
  <si>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</si>
  <si>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</si>
  <si>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</si>
  <si>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</si>
  <si>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</si>
  <si>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</si>
  <si>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</si>
  <si>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</si>
  <si>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</si>
  <si>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</si>
  <si>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</si>
  <si>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</si>
  <si>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</si>
  <si>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</si>
  <si>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</si>
  <si>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</si>
  <si>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travel times</t>
  </si>
  <si>
    <t>People traveling between Chapel Hill, Southpoint, RTP, and Raleigh at off-peak times</t>
  </si>
  <si>
    <t>NC-54 and I-40 between UNC Hospitals and Regional Transit Center</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</si>
  <si>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</si>
  <si>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</si>
  <si>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</si>
  <si>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</si>
  <si>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</si>
  <si>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</si>
  <si>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</si>
  <si>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</si>
  <si>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</si>
  <si>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</si>
  <si>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</si>
  <si>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</si>
  <si>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</si>
  <si>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</si>
  <si>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</si>
  <si>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</si>
  <si>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</si>
  <si>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800 - Off-Peak Span and Frequency</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</si>
  <si>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</si>
  <si>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</si>
  <si>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</si>
  <si>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</si>
  <si>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</si>
  <si>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</si>
  <si>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</si>
  <si>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</si>
  <si>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</si>
  <si>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</si>
  <si>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</si>
  <si>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</si>
  <si>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</si>
  <si>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</si>
  <si>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</si>
  <si>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</si>
  <si>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</si>
  <si>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</si>
  <si>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For Operating or Capital Projects</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</si>
  <si>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</si>
  <si>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</si>
  <si>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</si>
  <si>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</si>
  <si>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</si>
  <si>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</si>
  <si>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</si>
  <si>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</si>
  <si>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</si>
  <si>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</si>
  <si>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</si>
  <si>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</si>
  <si>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</si>
  <si>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t>Service is projected to operate on 250 weekdays in FY 2019, and on 252 weekdays in FY 2020.</t>
  </si>
  <si>
    <t>Weekday: 10.91 (all from this project)</t>
  </si>
  <si>
    <t>Mebane Cone Health P&amp;R, Durham Tech OCC, Downtown Hillsborough, Duke &amp; VA Medical Centers, Downtown Durham</t>
  </si>
  <si>
    <t>Efland-Cheeks Community Center - Durham Station</t>
  </si>
  <si>
    <t>Every 15 minutes</t>
  </si>
  <si>
    <t>Weekday: 5:45 AM - 8:55 AM and 4:00 PM - 7:10 PM</t>
  </si>
  <si>
    <t>Number of passengers per revenue hour on Route ODX on weekdays.</t>
  </si>
  <si>
    <t>Average daily ridership on Route ODX on weekdays.</t>
  </si>
  <si>
    <t>Ability to Park-and-Ride to major employers in Durham, plus reverse commute access for Durham residents to Orange County employers</t>
  </si>
  <si>
    <t>People traveling between Orange County and Durham at peak times</t>
  </si>
  <si>
    <t>I-85, I-40, US-70, and NC-147 between the Orange County line and downtown Durham</t>
  </si>
  <si>
    <t>Weekday: 59.48 (project: 12.71); Sat: 52.25 (project: 30.00); Sun: 23.42 (project: 23.42)</t>
  </si>
  <si>
    <t>UNC Chapel Hill, Patterson Place, Duke &amp; VA Medical Centers</t>
  </si>
  <si>
    <t>Durham Station - UNC Hospitals</t>
  </si>
  <si>
    <t>Weekday: 6:15 AM - 10:55 PM, Sat: 7:00 AM - 10:55 PM, Sun: 7:00 AM - 6:55 PM</t>
  </si>
  <si>
    <t>Number of passengers per revenue hour on Route 400 on weekdays, Saturdays, and Sundays.</t>
  </si>
  <si>
    <t>Average daily ridership on Route 400 on weekdays, Saturdays, and Sundays.</t>
  </si>
  <si>
    <t>People traveling between Durham and Chapel Hill at off-peak times</t>
  </si>
  <si>
    <t>Erwin Rd, US-15/501, and Franklin St between Durham Station and UNC Hospitals.</t>
  </si>
  <si>
    <t>Orange Transit Work Plan</t>
  </si>
  <si>
    <t xml:space="preserve">Project Request </t>
  </si>
  <si>
    <t xml:space="preserve"> </t>
  </si>
  <si>
    <t>FY19 Request</t>
  </si>
  <si>
    <t>Project Location:</t>
  </si>
  <si>
    <t xml:space="preserve"> Key Performance Indicators (deliverables). These performance measures will be reported quarterly. </t>
  </si>
  <si>
    <t>Tax District</t>
  </si>
  <si>
    <t>Saturdays</t>
  </si>
  <si>
    <t>Sundays</t>
  </si>
  <si>
    <t>Weekdays</t>
  </si>
  <si>
    <t xml:space="preserve"> Additional Sunday and holiday service is included in proposed FY 2019 projects 19GOT_TS1 and 19GOT_TS3, and not duplicated in this request</t>
  </si>
  <si>
    <r>
      <rPr>
        <b/>
        <sz val="11"/>
        <color theme="1" tint="0.249977111117893"/>
        <rFont val="Calibri"/>
        <family val="2"/>
        <scheme val="minor"/>
      </rPr>
      <t>Project ID#</t>
    </r>
    <r>
      <rPr>
        <sz val="11"/>
        <color theme="1" tint="0.249977111117893"/>
        <rFont val="Calibri"/>
        <family val="2"/>
        <scheme val="minor"/>
      </rPr>
      <t xml:space="preserve"> </t>
    </r>
  </si>
  <si>
    <r>
      <t>Project ID#</t>
    </r>
    <r>
      <rPr>
        <sz val="11"/>
        <color theme="1" tint="0.249977111117893"/>
        <rFont val="Calibri"/>
        <family val="2"/>
        <scheme val="minor"/>
      </rPr>
      <t xml:space="preserve"> </t>
    </r>
  </si>
  <si>
    <t>Route 400 - 
Off-Peak Span and Frequency</t>
  </si>
  <si>
    <t xml:space="preserve">   Durham County Tax Revenue</t>
  </si>
  <si>
    <t xml:space="preserve">   Orange County Tax Revenue</t>
  </si>
  <si>
    <t>Project Costs are allocated 50% to Durham County and 50% to Orange.</t>
  </si>
  <si>
    <t>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t>
  </si>
  <si>
    <t>Tax District Funding</t>
  </si>
  <si>
    <t>More options for trip times, and less crowding</t>
  </si>
  <si>
    <r>
      <rPr>
        <b/>
        <sz val="11"/>
        <color theme="1" tint="0.249977111117893"/>
        <rFont val="Calibri"/>
        <family val="2"/>
        <scheme val="minor"/>
      </rPr>
      <t xml:space="preserve"> Project ID#</t>
    </r>
    <r>
      <rPr>
        <sz val="11"/>
        <color theme="1" tint="0.249977111117893"/>
        <rFont val="Calibri"/>
        <family val="2"/>
        <scheme val="minor"/>
      </rPr>
      <t xml:space="preserve"> </t>
    </r>
  </si>
  <si>
    <t>Route ODX</t>
  </si>
  <si>
    <t>TThis project consolidates all off-peak span and frequency improvements to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t>
  </si>
  <si>
    <t>Route 800 - Additional Peak Trips</t>
  </si>
  <si>
    <t>NC-54 and I-40 between UNC Hospitals and Southpoint</t>
  </si>
  <si>
    <t>People traveling between Chapel Hill and Southpoint at peak times</t>
  </si>
  <si>
    <t>Average daily ridership on Route 800 on weekdays.</t>
  </si>
  <si>
    <t>Number of passengers per revenue hour on Route 800 on weekdays.</t>
  </si>
  <si>
    <t>Weekday: 6:43 AM - 9:55 AM and 2:55 PM - 5:55 PM</t>
  </si>
  <si>
    <t>UNC Hospitals - The Streets at Southpoint</t>
  </si>
  <si>
    <t>UNC Chapel Hill</t>
  </si>
  <si>
    <t>Weekday: 60.07 (project: 9.83)</t>
  </si>
  <si>
    <t>Project Request</t>
  </si>
  <si>
    <t>Due to high demand for Park-and-Ride service between Southpoint and UNC Chapel Hill, additional trips of Route 800 (currently signed with the route designation "800S") were added to provide service every 15 minutes between Southpoint and Chapel Hill.</t>
  </si>
  <si>
    <t xml:space="preserve">List below the Key Performance Indicators (deliverables). These performance measures will be reported quarterly. </t>
  </si>
  <si>
    <t>Tax District Funds</t>
  </si>
  <si>
    <t xml:space="preserve">  Orange County Tax Revenue</t>
  </si>
  <si>
    <t xml:space="preserve">Customer Surveys </t>
  </si>
  <si>
    <t>GoTriangle/GoDurham</t>
  </si>
  <si>
    <t xml:space="preserve">Erik Landfried </t>
  </si>
  <si>
    <t xml:space="preserve">elandfried@gotriangle.org </t>
  </si>
  <si>
    <t>Ongoing</t>
  </si>
  <si>
    <t>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t>
  </si>
  <si>
    <t>GoTriangle / GoDurham Transit networks</t>
  </si>
  <si>
    <t>Commuters within the Triangle Region (Includes Durham, Cary and Raleigh)</t>
  </si>
  <si>
    <t>Better understanding of customers requirements for future planning.</t>
  </si>
  <si>
    <t>Customer surveys give us information about levels of satisfaction and priorities for improvement.  They allow us to understand whether we are achieving goals of provide improving customer service.</t>
  </si>
  <si>
    <t>survey results report</t>
  </si>
  <si>
    <t>Describe</t>
  </si>
  <si>
    <t xml:space="preserve">  Other (Describe)</t>
  </si>
  <si>
    <t>Other (Customer Surveys)</t>
  </si>
  <si>
    <t xml:space="preserve">These costs are assumed to be the appropriate share for surveys conducted jointly with Raleigh and Cary, with GoTriangle costs split across counties. </t>
  </si>
  <si>
    <t xml:space="preserve">Project Request  </t>
  </si>
  <si>
    <t xml:space="preserve"> Orange County Tax Revenue</t>
  </si>
  <si>
    <t xml:space="preserve"> Durham County Tax Revenue</t>
  </si>
  <si>
    <t>Project shared with Wake</t>
  </si>
  <si>
    <r>
      <rPr>
        <b/>
        <sz val="11"/>
        <color theme="1"/>
        <rFont val="Calibri"/>
        <family val="2"/>
        <scheme val="minor"/>
      </rPr>
      <t>Unique Project ID#</t>
    </r>
    <r>
      <rPr>
        <sz val="11"/>
        <color theme="1"/>
        <rFont val="Calibri"/>
        <family val="2"/>
        <scheme val="minor"/>
      </rPr>
      <t xml:space="preserve"> </t>
    </r>
  </si>
  <si>
    <t>Durham Transit Work Plan</t>
  </si>
  <si>
    <t>Project Request Form</t>
  </si>
  <si>
    <t>Route 700 - Off-Peak Span and Frequency</t>
  </si>
  <si>
    <t>FY19 Project Request</t>
  </si>
  <si>
    <t>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t>
  </si>
  <si>
    <t>NC-147 and I-40 between Durham Station and Regional Transit Center</t>
  </si>
  <si>
    <t>People traveling between Durham, RTP, and Raleigh at off-peak times</t>
  </si>
  <si>
    <t>Average daily ridership on Route 700 on weekdays, Saturdays, and Sundays.</t>
  </si>
  <si>
    <t>Number of passengers per revenue hour on Route 700 on weekdays, Saturdays, and Sundays.</t>
  </si>
  <si>
    <t>Weekday: 6:00 AM - 11:00 PM, Sat: 6:00 AM - 11:00 PM, Sun: 7:00 AM - 7:00 PM</t>
  </si>
  <si>
    <t>Regional Transit Center - Durham Station</t>
  </si>
  <si>
    <t>Downtown Durham</t>
  </si>
  <si>
    <t>Weekday: 29.33 (project: 6.33); Sat: 26.66 (project: 14.74); Sun: 11.83 (project: 11.83)</t>
  </si>
  <si>
    <t>Tax Revenue</t>
  </si>
  <si>
    <t xml:space="preserve">   Durham Tax District</t>
  </si>
  <si>
    <t>TOTAL Funding</t>
  </si>
  <si>
    <r>
      <rPr>
        <b/>
        <sz val="11"/>
        <color theme="1" tint="0.249977111117893"/>
        <rFont val="Calibri"/>
        <family val="2"/>
        <scheme val="minor"/>
      </rPr>
      <t>Unique Project ID#</t>
    </r>
    <r>
      <rPr>
        <sz val="11"/>
        <color theme="1" tint="0.249977111117893"/>
        <rFont val="Calibri"/>
        <family val="2"/>
        <scheme val="minor"/>
      </rPr>
      <t xml:space="preserve"> </t>
    </r>
  </si>
  <si>
    <t>Extended Sunday Service for Routes 400, 700, and 800</t>
  </si>
  <si>
    <t>Between Durham, Chapel Hill, and Research Triangle Park.</t>
  </si>
  <si>
    <t>Triangle residents who need or want to travel by bus on Sunday.</t>
  </si>
  <si>
    <t>Ability to connect with local transit systems for the entire span of Sunday service.</t>
  </si>
  <si>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</si>
  <si>
    <t>Experience in many other metropolitan areas has shown that weekend days can generate similar travel demand to off-peak periods of the weekday, if equivalent service levels are provided.</t>
  </si>
  <si>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</si>
  <si>
    <t>The average number of riders on Routes 400, 700, and 800 each Sunday.</t>
  </si>
  <si>
    <t>The number of passenger trips provided per revenue hour by Routes 400, 700, and 800 on Sunday.</t>
  </si>
  <si>
    <t>The total number of revenue hours provided through this Tax District investment.</t>
  </si>
  <si>
    <t>Ridership on Sundays is expected to increase once this project is implemented.</t>
  </si>
  <si>
    <t>7:00 AM - 8:55 PM</t>
  </si>
  <si>
    <t>Every 60 minutes</t>
  </si>
  <si>
    <t>Vehicles already owned by GoTriangle</t>
  </si>
  <si>
    <t>Durham Station, Regional Transit Center, and UNC Hospitals</t>
  </si>
  <si>
    <t>Downtown Durham, Duke University, Patterson Place, Downtown Chapel Hill, UNC, Southpoint, Research Triangle Park</t>
  </si>
  <si>
    <t>67.41 per Sunday (10.00 from this project request)</t>
  </si>
  <si>
    <t>GoTriangle will operate this expansion. It will provide additional trip opportunities for passengers on Sundays.</t>
  </si>
  <si>
    <t>Additional Holiday Service</t>
  </si>
  <si>
    <t>Triangle residents who need or want to travel by bus on major holidays.</t>
  </si>
  <si>
    <t>Ability to connect between local transit systems on all days they provide holiday service (except Thanksgiving).</t>
  </si>
  <si>
    <t>The Adopted Plan did not have specific plans for increasing holiday service. However, GoTriangle riders frequently identify the lack of regional service on holidays as something that prevents them from completing the trips they would like to take. This will become more of an issue since GoRaleigh and GoCary have improved their holiday service, as this will generate new demand for trips to Durham and Orange Counties on holidays.</t>
  </si>
  <si>
    <t>GoTriangle will consider whether the changes to the holiday calendar could be covered by the General Fund.</t>
  </si>
  <si>
    <t>The average number of riders on Routes 400, 700, and 800 on each of the holidays with Sunday service.</t>
  </si>
  <si>
    <t>The number of passenger trips provided per revenue hour by Routes 400, 700, and 800 on these holidays.</t>
  </si>
  <si>
    <t>Ridership on the new holidays can be measured.</t>
  </si>
  <si>
    <t>7:00 AM - 6:55 PM</t>
  </si>
  <si>
    <t>230.29 per year</t>
  </si>
  <si>
    <t>GoTriangle will operate this expansion. It will provide additional trip opportunities for passengers on holidays.</t>
  </si>
  <si>
    <t xml:space="preserve">   Durham County </t>
  </si>
  <si>
    <t>Funding</t>
  </si>
  <si>
    <t xml:space="preserve">    Orange County</t>
  </si>
  <si>
    <t xml:space="preserve">The service is proposed to operate for 29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   New Year's Day, Dr. Martin Luther King, Jr.'s Birthday, and Memorial Day </t>
  </si>
  <si>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t>
  </si>
  <si>
    <t xml:space="preserve">  Other (Farebox)</t>
  </si>
  <si>
    <t xml:space="preserve"> 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  
SWG Admin Note - Farebox at 15% and Fed/State revenue is included</t>
  </si>
  <si>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71.96 hours in Durham County (62.3% of costs) and 43.51 hours in Orange County (37.7% of costs). In FY2020 and future years, this would be an increase of 141.02 hours per year in Durham County (61.3% of costs) and 89.09 hours per year in Orange County (38.7% of costs).  
SWG Admin Note - There were several version of this request.  The Split calculation is unnecesarrily precise (and the amounts are not calculated by the PM!).  This project is split 60-40, like Holiday Service.  Farebox is applied consistently to Plan at 15%, as is Other Funding at 10%.</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</si>
</sst>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6"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1" tint="0.249977111117893"/>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b/>
      <sz val="12"/>
      <color theme="1"/>
      <name val="Times New Roman"/>
      <family val="2"/>
    </font>
    <font>
      <sz val="7"/>
      <color theme="0"/>
      <name val="Arial Narrow"/>
      <family val="2"/>
    </font>
    <font>
      <b/>
      <sz val="11"/>
      <color indexed="63" tint="0.249977111117893"/>
      <name val="Calibri"/>
      <family val="2"/>
      <scheme val="minor"/>
    </font>
    <font>
      <b/>
      <sz val="11"/>
      <color indexed="63"/>
      <name val="Calibri"/>
      <family val="2"/>
      <scheme val="minor"/>
    </font>
    <font>
      <b/>
      <sz val="12"/>
      <color indexed="63" tint="0.249977111117893"/>
      <name val="Calibri"/>
      <family val="2"/>
      <scheme val="minor"/>
    </font>
    <font>
      <b/>
      <sz val="12"/>
      <color indexed="63"/>
      <name val="Calibri"/>
      <family val="2"/>
      <scheme val="minor"/>
    </font>
    <font>
      <sz val="12"/>
      <color theme="1" tint="0.249977111117893"/>
      <name val="Calibri"/>
      <family val="2"/>
      <scheme val="minor"/>
    </font>
    <font>
      <b/>
      <sz val="9"/>
      <color theme="1" tint="0.249977111117893"/>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4"/>
        <bgColor indexed="64"/>
      </patternFill>
    </fill>
    <fill>
      <patternFill patternType="solid">
        <fgColor theme="4" tint="0.59999389629810485"/>
        <bgColor indexed="64"/>
      </patternFill>
    </fill>
  </fills>
  <borders count="99">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right style="thin">
        <color theme="2" tint="-0.24994659260841701"/>
      </right>
      <top/>
      <bottom/>
      <diagonal/>
    </border>
    <border>
      <left style="thin">
        <color theme="2" tint="-0.24994659260841701"/>
      </left>
      <right/>
      <top/>
      <bottom/>
      <diagonal/>
    </border>
    <border>
      <left/>
      <right/>
      <top style="thin">
        <color theme="2" tint="-0.24994659260841701"/>
      </top>
      <bottom/>
      <diagonal/>
    </border>
    <border>
      <left/>
      <right/>
      <top style="double">
        <color theme="2"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theme="2" tint="-0.24994659260841701"/>
      </left>
      <right style="thin">
        <color theme="2" tint="-0.24994659260841701"/>
      </right>
      <top style="thin">
        <color indexed="64"/>
      </top>
      <bottom style="thin">
        <color indexed="64"/>
      </bottom>
      <diagonal/>
    </border>
    <border>
      <left/>
      <right style="medium">
        <color indexed="64"/>
      </right>
      <top style="double">
        <color theme="2" tint="-0.24994659260841701"/>
      </top>
      <bottom/>
      <diagonal/>
    </border>
    <border>
      <left style="thin">
        <color theme="2" tint="-0.24994659260841701"/>
      </left>
      <right style="thin">
        <color theme="2" tint="-0.24994659260841701"/>
      </right>
      <top/>
      <bottom style="thin">
        <color indexed="64"/>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theme="2" tint="-0.24994659260841701"/>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diagonal/>
    </border>
    <border>
      <left/>
      <right/>
      <top style="double">
        <color theme="2" tint="-0.24994659260841701"/>
      </top>
      <bottom style="thin">
        <color theme="2" tint="-0.24994659260841701"/>
      </bottom>
      <diagonal/>
    </border>
    <border>
      <left/>
      <right style="medium">
        <color indexed="64"/>
      </right>
      <top style="thin">
        <color indexed="64"/>
      </top>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right style="thin">
        <color theme="2" tint="-0.24994659260841701"/>
      </right>
      <top style="thin">
        <color indexed="64"/>
      </top>
      <bottom style="thin">
        <color theme="2" tint="-0.24994659260841701"/>
      </bottom>
      <diagonal/>
    </border>
    <border>
      <left style="medium">
        <color indexed="64"/>
      </left>
      <right style="thin">
        <color indexed="64"/>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right style="thin">
        <color theme="2" tint="-0.24994659260841701"/>
      </right>
      <top style="thin">
        <color indexed="64"/>
      </top>
      <bottom style="thin">
        <color indexed="64"/>
      </bottom>
      <diagonal/>
    </border>
    <border>
      <left style="thin">
        <color theme="2" tint="-0.24994659260841701"/>
      </left>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diagonal/>
    </border>
    <border>
      <left style="thin">
        <color indexed="64"/>
      </left>
      <right style="thin">
        <color theme="2" tint="-0.24994659260841701"/>
      </right>
      <top style="thin">
        <color theme="2" tint="-0.24994659260841701"/>
      </top>
      <bottom/>
      <diagonal/>
    </border>
    <border>
      <left/>
      <right/>
      <top style="thin">
        <color indexed="64"/>
      </top>
      <bottom style="thin">
        <color theme="2" tint="-0.24994659260841701"/>
      </bottom>
      <diagonal/>
    </border>
    <border>
      <left/>
      <right style="medium">
        <color indexed="64"/>
      </right>
      <top style="thin">
        <color indexed="64"/>
      </top>
      <bottom style="thin">
        <color theme="2" tint="-0.24994659260841701"/>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cellStyleXfs>
  <cellXfs count="678">
    <xf numFmtId="0" fontId="0" fillId="0" borderId="0" xfId="0"/>
    <xf numFmtId="0" fontId="4" fillId="2" borderId="0" xfId="0" applyFont="1" applyFill="1"/>
    <xf numFmtId="0" fontId="11" fillId="2" borderId="0" xfId="0" applyFont="1" applyFill="1"/>
    <xf numFmtId="0" fontId="6" fillId="2" borderId="0" xfId="0" applyFont="1" applyFill="1"/>
    <xf numFmtId="0" fontId="12" fillId="2" borderId="0" xfId="0" applyFont="1" applyFill="1"/>
    <xf numFmtId="0" fontId="7" fillId="2" borderId="0" xfId="0" applyFont="1" applyFill="1"/>
    <xf numFmtId="0" fontId="13" fillId="2" borderId="0" xfId="0" applyFont="1" applyFill="1"/>
    <xf numFmtId="0" fontId="11" fillId="2" borderId="0" xfId="0" applyFont="1" applyFill="1" applyBorder="1"/>
    <xf numFmtId="10" fontId="13" fillId="2" borderId="9" xfId="3" applyNumberFormat="1" applyFont="1" applyFill="1" applyBorder="1" applyAlignment="1">
      <alignment horizontal="center"/>
    </xf>
    <xf numFmtId="0" fontId="13" fillId="2" borderId="0" xfId="0" applyFont="1" applyFill="1" applyAlignment="1">
      <alignment vertical="top"/>
    </xf>
    <xf numFmtId="0" fontId="11" fillId="2" borderId="0" xfId="0" applyFont="1" applyFill="1" applyBorder="1" applyAlignment="1">
      <alignment horizontal="left" wrapText="1"/>
    </xf>
    <xf numFmtId="0" fontId="20" fillId="2" borderId="0" xfId="0" applyFont="1" applyFill="1"/>
    <xf numFmtId="0" fontId="20" fillId="2" borderId="0" xfId="0" applyFont="1" applyFill="1" applyAlignment="1">
      <alignment vertical="top"/>
    </xf>
    <xf numFmtId="0" fontId="11" fillId="2" borderId="0" xfId="0" applyFont="1" applyFill="1" applyAlignment="1">
      <alignment horizontal="right" vertical="top"/>
    </xf>
    <xf numFmtId="0" fontId="11" fillId="2" borderId="0" xfId="0" applyFont="1" applyFill="1" applyBorder="1" applyAlignment="1">
      <alignment horizontal="left" vertical="top" wrapText="1"/>
    </xf>
    <xf numFmtId="165" fontId="11" fillId="2" borderId="0" xfId="1" applyNumberFormat="1" applyFont="1" applyFill="1" applyBorder="1" applyAlignment="1">
      <alignment horizontal="center" vertical="center"/>
    </xf>
    <xf numFmtId="165" fontId="11" fillId="2" borderId="0" xfId="1" applyNumberFormat="1" applyFont="1" applyFill="1" applyBorder="1" applyAlignment="1">
      <alignment horizontal="left" vertical="center" wrapText="1"/>
    </xf>
    <xf numFmtId="0" fontId="4" fillId="2" borderId="0" xfId="0" applyFont="1" applyFill="1" applyBorder="1"/>
    <xf numFmtId="0" fontId="6" fillId="2" borderId="0" xfId="0" applyFont="1" applyFill="1" applyBorder="1"/>
    <xf numFmtId="14" fontId="11" fillId="2" borderId="0" xfId="0" applyNumberFormat="1" applyFont="1" applyFill="1" applyBorder="1" applyAlignment="1"/>
    <xf numFmtId="14" fontId="8" fillId="2" borderId="0" xfId="0" applyNumberFormat="1" applyFont="1" applyFill="1" applyBorder="1" applyAlignment="1"/>
    <xf numFmtId="0" fontId="17" fillId="2" borderId="0" xfId="0" applyFont="1" applyFill="1"/>
    <xf numFmtId="0" fontId="4" fillId="3" borderId="0" xfId="0" applyFont="1" applyFill="1"/>
    <xf numFmtId="0" fontId="8" fillId="2" borderId="0" xfId="0" applyFont="1" applyFill="1"/>
    <xf numFmtId="0" fontId="6" fillId="3" borderId="0" xfId="0" applyFont="1" applyFill="1"/>
    <xf numFmtId="0" fontId="4" fillId="2" borderId="0" xfId="0" applyFont="1" applyFill="1" applyAlignment="1">
      <alignment horizontal="center"/>
    </xf>
    <xf numFmtId="166" fontId="4" fillId="2" borderId="0" xfId="0" applyNumberFormat="1" applyFont="1" applyFill="1"/>
    <xf numFmtId="0" fontId="13" fillId="2" borderId="14" xfId="0" applyFont="1" applyFill="1" applyBorder="1" applyAlignment="1">
      <alignment vertical="center" wrapText="1"/>
    </xf>
    <xf numFmtId="0" fontId="13" fillId="2" borderId="0" xfId="0" applyFont="1" applyFill="1" applyBorder="1" applyAlignment="1">
      <alignment vertical="center" wrapText="1"/>
    </xf>
    <xf numFmtId="0" fontId="8" fillId="2" borderId="0" xfId="0" applyFont="1" applyFill="1" applyAlignment="1">
      <alignment horizontal="center" vertical="center"/>
    </xf>
    <xf numFmtId="0" fontId="8" fillId="2" borderId="0" xfId="0" applyFont="1" applyFill="1" applyAlignment="1">
      <alignment vertical="center"/>
    </xf>
    <xf numFmtId="0" fontId="4" fillId="2" borderId="10" xfId="0" applyFont="1" applyFill="1" applyBorder="1" applyAlignment="1">
      <alignment vertical="center" wrapText="1"/>
    </xf>
    <xf numFmtId="0" fontId="5" fillId="2" borderId="0" xfId="0" applyFont="1" applyFill="1" applyBorder="1" applyAlignment="1"/>
    <xf numFmtId="165" fontId="11" fillId="2" borderId="5" xfId="1" applyNumberFormat="1" applyFont="1" applyFill="1" applyBorder="1"/>
    <xf numFmtId="165" fontId="13" fillId="2" borderId="5" xfId="1" applyNumberFormat="1" applyFont="1" applyFill="1" applyBorder="1" applyAlignment="1">
      <alignment horizontal="center"/>
    </xf>
    <xf numFmtId="165" fontId="11" fillId="2" borderId="5" xfId="1" applyNumberFormat="1" applyFont="1" applyFill="1" applyBorder="1" applyAlignment="1">
      <alignment vertical="center"/>
    </xf>
    <xf numFmtId="165" fontId="11" fillId="2" borderId="3" xfId="1" applyNumberFormat="1" applyFont="1" applyFill="1" applyBorder="1" applyAlignment="1"/>
    <xf numFmtId="165" fontId="11" fillId="2" borderId="2" xfId="1" applyNumberFormat="1" applyFont="1" applyFill="1" applyBorder="1" applyAlignment="1"/>
    <xf numFmtId="164" fontId="11" fillId="2" borderId="5" xfId="2" applyNumberFormat="1" applyFont="1" applyFill="1" applyBorder="1" applyProtection="1">
      <protection locked="0"/>
    </xf>
    <xf numFmtId="41" fontId="11" fillId="2" borderId="5" xfId="2" applyNumberFormat="1" applyFont="1" applyFill="1" applyBorder="1" applyProtection="1">
      <protection locked="0"/>
    </xf>
    <xf numFmtId="165" fontId="13" fillId="2" borderId="4" xfId="1" applyNumberFormat="1" applyFont="1" applyFill="1" applyBorder="1"/>
    <xf numFmtId="0" fontId="13" fillId="2" borderId="6" xfId="0" applyFont="1" applyFill="1" applyBorder="1" applyAlignment="1">
      <alignment horizontal="center"/>
    </xf>
    <xf numFmtId="44" fontId="11" fillId="2" borderId="5" xfId="2" applyFont="1" applyFill="1" applyBorder="1" applyProtection="1">
      <protection locked="0"/>
    </xf>
    <xf numFmtId="44" fontId="11" fillId="2" borderId="5" xfId="2" applyFont="1" applyFill="1" applyBorder="1"/>
    <xf numFmtId="44" fontId="11" fillId="2" borderId="5" xfId="2" applyFont="1" applyFill="1" applyBorder="1" applyAlignment="1" applyProtection="1">
      <protection locked="0"/>
    </xf>
    <xf numFmtId="44" fontId="11" fillId="2" borderId="5" xfId="2" applyFont="1" applyFill="1" applyBorder="1" applyAlignment="1"/>
    <xf numFmtId="44" fontId="13" fillId="2" borderId="4" xfId="2" applyFont="1" applyFill="1" applyBorder="1"/>
    <xf numFmtId="164" fontId="13" fillId="2" borderId="4" xfId="2" applyNumberFormat="1" applyFont="1" applyFill="1" applyBorder="1"/>
    <xf numFmtId="0" fontId="10" fillId="2" borderId="0" xfId="0" applyFont="1" applyFill="1"/>
    <xf numFmtId="0" fontId="11" fillId="4" borderId="7" xfId="0" applyFont="1" applyFill="1" applyBorder="1"/>
    <xf numFmtId="0" fontId="11" fillId="4" borderId="0" xfId="0" applyFont="1" applyFill="1" applyBorder="1"/>
    <xf numFmtId="0" fontId="11" fillId="4" borderId="22" xfId="0" applyFont="1" applyFill="1" applyBorder="1"/>
    <xf numFmtId="165" fontId="11" fillId="4" borderId="23" xfId="1" applyNumberFormat="1" applyFont="1" applyFill="1" applyBorder="1" applyAlignment="1">
      <alignment horizontal="left" vertical="center" wrapText="1"/>
    </xf>
    <xf numFmtId="165" fontId="11" fillId="4" borderId="24" xfId="1" applyNumberFormat="1" applyFont="1" applyFill="1" applyBorder="1" applyAlignment="1">
      <alignment horizontal="left" vertical="center" wrapText="1"/>
    </xf>
    <xf numFmtId="165" fontId="11" fillId="4" borderId="25" xfId="1" applyNumberFormat="1" applyFont="1" applyFill="1" applyBorder="1" applyAlignment="1">
      <alignment horizontal="left" vertical="center" wrapText="1"/>
    </xf>
    <xf numFmtId="0" fontId="29" fillId="2" borderId="0" xfId="0" applyFont="1" applyFill="1" applyBorder="1" applyAlignment="1" applyProtection="1">
      <alignment horizontal="center" vertical="center" wrapText="1"/>
      <protection locked="0"/>
    </xf>
    <xf numFmtId="168" fontId="29" fillId="2" borderId="0" xfId="0" applyNumberFormat="1" applyFont="1" applyFill="1" applyBorder="1" applyAlignment="1" applyProtection="1">
      <alignment horizontal="center" vertical="center" wrapText="1"/>
      <protection locked="0"/>
    </xf>
    <xf numFmtId="0" fontId="13" fillId="2" borderId="26" xfId="0" applyFont="1" applyFill="1" applyBorder="1"/>
    <xf numFmtId="0" fontId="13" fillId="2" borderId="27" xfId="0" applyFont="1" applyFill="1" applyBorder="1"/>
    <xf numFmtId="0" fontId="13" fillId="2" borderId="28" xfId="0" applyFont="1" applyFill="1" applyBorder="1"/>
    <xf numFmtId="0" fontId="7" fillId="2" borderId="28" xfId="0" applyFont="1" applyFill="1" applyBorder="1"/>
    <xf numFmtId="165" fontId="11" fillId="2" borderId="5" xfId="2" applyNumberFormat="1" applyFont="1" applyFill="1" applyBorder="1" applyProtection="1">
      <protection locked="0"/>
    </xf>
    <xf numFmtId="165" fontId="11" fillId="2" borderId="5" xfId="2" applyNumberFormat="1" applyFont="1" applyFill="1" applyBorder="1"/>
    <xf numFmtId="164" fontId="11" fillId="2" borderId="5" xfId="2" applyNumberFormat="1" applyFont="1" applyFill="1" applyBorder="1"/>
    <xf numFmtId="165" fontId="11" fillId="2" borderId="5" xfId="1" applyNumberFormat="1" applyFont="1" applyFill="1" applyBorder="1" applyProtection="1">
      <protection locked="0"/>
    </xf>
    <xf numFmtId="0" fontId="11" fillId="2" borderId="6" xfId="0" applyFont="1" applyFill="1" applyBorder="1" applyAlignment="1">
      <alignment horizontal="left"/>
    </xf>
    <xf numFmtId="0" fontId="13" fillId="2" borderId="36" xfId="0" applyFont="1" applyFill="1" applyBorder="1" applyAlignment="1"/>
    <xf numFmtId="14" fontId="11" fillId="2" borderId="37" xfId="0" applyNumberFormat="1" applyFont="1" applyFill="1" applyBorder="1" applyAlignment="1"/>
    <xf numFmtId="0" fontId="29" fillId="2" borderId="40" xfId="0" applyFont="1" applyFill="1" applyBorder="1" applyAlignment="1">
      <alignment vertical="center" wrapText="1"/>
    </xf>
    <xf numFmtId="0" fontId="25" fillId="2" borderId="41" xfId="0" applyFont="1" applyFill="1" applyBorder="1" applyAlignment="1">
      <alignment horizontal="center" vertical="center"/>
    </xf>
    <xf numFmtId="14" fontId="11" fillId="2" borderId="41" xfId="0" applyNumberFormat="1" applyFont="1" applyFill="1" applyBorder="1" applyAlignment="1"/>
    <xf numFmtId="0" fontId="11" fillId="2" borderId="41" xfId="0" applyFont="1" applyFill="1" applyBorder="1"/>
    <xf numFmtId="165" fontId="11" fillId="2" borderId="41" xfId="1" applyNumberFormat="1" applyFont="1" applyFill="1" applyBorder="1" applyAlignment="1">
      <alignment horizontal="left" vertical="center" wrapText="1"/>
    </xf>
    <xf numFmtId="0" fontId="19" fillId="2" borderId="40" xfId="0" applyFont="1" applyFill="1" applyBorder="1"/>
    <xf numFmtId="0" fontId="18" fillId="2" borderId="0" xfId="0" applyFont="1" applyFill="1" applyBorder="1"/>
    <xf numFmtId="0" fontId="18" fillId="2" borderId="41" xfId="0" applyFont="1" applyFill="1" applyBorder="1"/>
    <xf numFmtId="0" fontId="11" fillId="2" borderId="40" xfId="0" applyFont="1" applyFill="1" applyBorder="1"/>
    <xf numFmtId="164" fontId="11" fillId="2" borderId="45" xfId="2" applyNumberFormat="1" applyFont="1" applyFill="1" applyBorder="1" applyAlignment="1" applyProtection="1">
      <alignment vertical="center"/>
      <protection hidden="1"/>
    </xf>
    <xf numFmtId="164" fontId="11" fillId="2" borderId="47" xfId="2" applyNumberFormat="1" applyFont="1" applyFill="1" applyBorder="1" applyAlignment="1" applyProtection="1">
      <alignment vertical="center"/>
      <protection hidden="1"/>
    </xf>
    <xf numFmtId="0" fontId="5" fillId="2" borderId="40" xfId="0" applyFont="1" applyFill="1" applyBorder="1" applyAlignment="1">
      <alignment horizontal="left" vertical="center"/>
    </xf>
    <xf numFmtId="0" fontId="13" fillId="2" borderId="40" xfId="0" applyFont="1" applyFill="1" applyBorder="1" applyAlignment="1"/>
    <xf numFmtId="0" fontId="13" fillId="2" borderId="0" xfId="0" applyFont="1" applyFill="1" applyBorder="1" applyAlignment="1"/>
    <xf numFmtId="0" fontId="13" fillId="2" borderId="41" xfId="0" applyFont="1" applyFill="1" applyBorder="1" applyAlignment="1"/>
    <xf numFmtId="0" fontId="13" fillId="2" borderId="52" xfId="0" applyFont="1" applyFill="1" applyBorder="1"/>
    <xf numFmtId="0" fontId="13" fillId="2" borderId="53" xfId="0" applyFont="1" applyFill="1" applyBorder="1"/>
    <xf numFmtId="165" fontId="11" fillId="2" borderId="40" xfId="1" applyNumberFormat="1" applyFont="1" applyFill="1" applyBorder="1" applyAlignment="1">
      <alignment horizontal="center" vertical="center"/>
    </xf>
    <xf numFmtId="165" fontId="11" fillId="2" borderId="41" xfId="1" applyNumberFormat="1" applyFont="1" applyFill="1" applyBorder="1" applyAlignment="1">
      <alignment horizontal="center" vertical="center"/>
    </xf>
    <xf numFmtId="0" fontId="11" fillId="2" borderId="41" xfId="0" applyFont="1" applyFill="1" applyBorder="1" applyAlignment="1">
      <alignment wrapText="1"/>
    </xf>
    <xf numFmtId="0" fontId="18" fillId="2" borderId="40" xfId="0" applyFont="1" applyFill="1" applyBorder="1"/>
    <xf numFmtId="0" fontId="22" fillId="2" borderId="40" xfId="0" applyFont="1" applyFill="1" applyBorder="1"/>
    <xf numFmtId="0" fontId="13" fillId="2" borderId="40" xfId="0" applyFont="1" applyFill="1" applyBorder="1" applyAlignment="1">
      <alignment vertical="center"/>
    </xf>
    <xf numFmtId="0" fontId="4" fillId="2" borderId="41" xfId="0" applyFont="1" applyFill="1" applyBorder="1"/>
    <xf numFmtId="0" fontId="11" fillId="2" borderId="40" xfId="0" applyFont="1" applyFill="1" applyBorder="1" applyAlignment="1">
      <alignment horizontal="left" vertical="top" wrapText="1"/>
    </xf>
    <xf numFmtId="0" fontId="11" fillId="2" borderId="41" xfId="0" applyFont="1" applyFill="1" applyBorder="1" applyAlignment="1">
      <alignment horizontal="left" vertical="top" wrapText="1"/>
    </xf>
    <xf numFmtId="0" fontId="4" fillId="2" borderId="40" xfId="0" applyFont="1" applyFill="1" applyBorder="1"/>
    <xf numFmtId="0" fontId="5" fillId="2" borderId="40" xfId="0" applyFont="1" applyFill="1" applyBorder="1"/>
    <xf numFmtId="0" fontId="11" fillId="2" borderId="40" xfId="0" applyFont="1" applyFill="1" applyBorder="1" applyAlignment="1">
      <alignment horizontal="left" wrapText="1"/>
    </xf>
    <xf numFmtId="0" fontId="11" fillId="2" borderId="41" xfId="0" applyFont="1" applyFill="1" applyBorder="1" applyAlignment="1">
      <alignment horizontal="left" wrapText="1"/>
    </xf>
    <xf numFmtId="0" fontId="5" fillId="2" borderId="40" xfId="0" applyFont="1" applyFill="1" applyBorder="1" applyAlignment="1"/>
    <xf numFmtId="0" fontId="5" fillId="2" borderId="41" xfId="0" applyFont="1" applyFill="1" applyBorder="1" applyAlignment="1"/>
    <xf numFmtId="165" fontId="13" fillId="2" borderId="45" xfId="1" applyNumberFormat="1" applyFont="1" applyFill="1" applyBorder="1" applyAlignment="1">
      <alignment horizontal="center"/>
    </xf>
    <xf numFmtId="165" fontId="11" fillId="2" borderId="57" xfId="1" applyNumberFormat="1" applyFont="1" applyFill="1" applyBorder="1" applyAlignment="1"/>
    <xf numFmtId="165" fontId="13" fillId="2" borderId="59" xfId="1" applyNumberFormat="1" applyFont="1" applyFill="1" applyBorder="1"/>
    <xf numFmtId="0" fontId="15" fillId="2" borderId="40" xfId="0" applyFont="1" applyFill="1" applyBorder="1" applyAlignment="1">
      <alignment vertical="top"/>
    </xf>
    <xf numFmtId="10" fontId="13" fillId="2" borderId="60" xfId="3" applyNumberFormat="1" applyFont="1" applyFill="1" applyBorder="1" applyAlignment="1">
      <alignment horizontal="center"/>
    </xf>
    <xf numFmtId="44" fontId="13" fillId="2" borderId="45" xfId="2" applyFont="1" applyFill="1" applyBorder="1" applyAlignment="1">
      <alignment horizontal="center"/>
    </xf>
    <xf numFmtId="164" fontId="13" fillId="2" borderId="45" xfId="2" applyNumberFormat="1" applyFont="1" applyFill="1" applyBorder="1" applyAlignment="1">
      <alignment horizontal="center"/>
    </xf>
    <xf numFmtId="164" fontId="13" fillId="2" borderId="59" xfId="2" applyNumberFormat="1" applyFont="1" applyFill="1" applyBorder="1"/>
    <xf numFmtId="0" fontId="13" fillId="2" borderId="47" xfId="0" applyFont="1" applyFill="1" applyBorder="1" applyAlignment="1">
      <alignment horizontal="center"/>
    </xf>
    <xf numFmtId="0" fontId="14" fillId="2" borderId="40" xfId="0" applyFont="1" applyFill="1" applyBorder="1" applyAlignment="1">
      <alignment vertical="center"/>
    </xf>
    <xf numFmtId="0" fontId="13" fillId="2" borderId="0" xfId="0" applyFont="1" applyFill="1" applyBorder="1"/>
    <xf numFmtId="0" fontId="13" fillId="2" borderId="41" xfId="0" applyFont="1" applyFill="1" applyBorder="1"/>
    <xf numFmtId="0" fontId="11" fillId="2" borderId="40" xfId="0" applyFont="1" applyFill="1" applyBorder="1" applyAlignment="1">
      <alignment vertical="center"/>
    </xf>
    <xf numFmtId="164" fontId="11" fillId="2" borderId="6" xfId="2" applyNumberFormat="1" applyFont="1" applyFill="1" applyBorder="1" applyProtection="1">
      <protection locked="0"/>
    </xf>
    <xf numFmtId="164" fontId="11" fillId="2" borderId="6" xfId="2" applyNumberFormat="1" applyFont="1" applyFill="1" applyBorder="1"/>
    <xf numFmtId="164" fontId="13" fillId="2" borderId="47" xfId="2" applyNumberFormat="1" applyFont="1" applyFill="1" applyBorder="1" applyAlignment="1">
      <alignment horizontal="center"/>
    </xf>
    <xf numFmtId="164" fontId="13" fillId="2" borderId="64" xfId="2" applyNumberFormat="1" applyFont="1" applyFill="1" applyBorder="1"/>
    <xf numFmtId="0" fontId="11" fillId="2" borderId="1" xfId="0" applyFont="1" applyFill="1" applyBorder="1" applyAlignment="1">
      <alignment horizontal="left"/>
    </xf>
    <xf numFmtId="0" fontId="11" fillId="2" borderId="12" xfId="0" applyFont="1" applyFill="1" applyBorder="1" applyAlignment="1">
      <alignment horizontal="left"/>
    </xf>
    <xf numFmtId="0" fontId="4" fillId="2" borderId="7" xfId="0" applyFont="1" applyFill="1" applyBorder="1"/>
    <xf numFmtId="0" fontId="13" fillId="2" borderId="22" xfId="0" applyNumberFormat="1" applyFont="1" applyFill="1" applyBorder="1" applyAlignment="1" applyProtection="1">
      <alignment horizontal="center" vertical="center" wrapText="1"/>
      <protection locked="0"/>
    </xf>
    <xf numFmtId="0" fontId="13" fillId="2" borderId="23" xfId="0" applyNumberFormat="1" applyFont="1" applyFill="1" applyBorder="1" applyAlignment="1" applyProtection="1">
      <alignment horizontal="center" vertical="center" wrapText="1"/>
      <protection locked="0"/>
    </xf>
    <xf numFmtId="0" fontId="13" fillId="2" borderId="25" xfId="0" applyNumberFormat="1" applyFont="1" applyFill="1" applyBorder="1" applyAlignment="1" applyProtection="1">
      <alignment horizontal="center" vertical="center" wrapText="1"/>
      <protection locked="0"/>
    </xf>
    <xf numFmtId="0" fontId="30" fillId="2" borderId="22" xfId="0" applyNumberFormat="1" applyFont="1" applyFill="1" applyBorder="1" applyAlignment="1" applyProtection="1">
      <alignment horizontal="center" vertical="center" wrapText="1"/>
      <protection locked="0"/>
    </xf>
    <xf numFmtId="0" fontId="30" fillId="2" borderId="23" xfId="0" applyNumberFormat="1" applyFont="1" applyFill="1" applyBorder="1" applyAlignment="1" applyProtection="1">
      <alignment horizontal="center" vertical="center" wrapText="1"/>
      <protection locked="0"/>
    </xf>
    <xf numFmtId="0" fontId="30" fillId="2" borderId="25" xfId="0" applyNumberFormat="1" applyFont="1" applyFill="1" applyBorder="1" applyAlignment="1" applyProtection="1">
      <alignment horizontal="center" vertical="center" wrapText="1"/>
      <protection locked="0"/>
    </xf>
    <xf numFmtId="0" fontId="31" fillId="2" borderId="22" xfId="0" applyNumberFormat="1" applyFont="1" applyFill="1" applyBorder="1" applyAlignment="1" applyProtection="1">
      <alignment horizontal="center" vertical="center" wrapText="1"/>
      <protection locked="0"/>
    </xf>
    <xf numFmtId="0" fontId="31" fillId="2" borderId="23" xfId="0" applyNumberFormat="1" applyFont="1" applyFill="1" applyBorder="1" applyAlignment="1" applyProtection="1">
      <alignment horizontal="center" vertical="center" wrapText="1"/>
      <protection locked="0"/>
    </xf>
    <xf numFmtId="0" fontId="31" fillId="2" borderId="25" xfId="0" applyNumberFormat="1" applyFont="1" applyFill="1" applyBorder="1" applyAlignment="1" applyProtection="1">
      <alignment horizontal="center" vertical="center" wrapText="1"/>
      <protection locked="0"/>
    </xf>
    <xf numFmtId="0" fontId="11" fillId="2" borderId="70" xfId="0" applyFont="1" applyFill="1" applyBorder="1"/>
    <xf numFmtId="0" fontId="13" fillId="2" borderId="0" xfId="0" applyFont="1" applyFill="1" applyBorder="1" applyAlignment="1">
      <alignment vertical="center"/>
    </xf>
    <xf numFmtId="0" fontId="13" fillId="2" borderId="40" xfId="0" applyFont="1" applyFill="1" applyBorder="1"/>
    <xf numFmtId="0" fontId="13" fillId="2" borderId="40" xfId="0" applyFont="1" applyFill="1" applyBorder="1" applyAlignment="1">
      <alignment vertical="top"/>
    </xf>
    <xf numFmtId="0" fontId="17" fillId="2" borderId="40" xfId="0" applyFont="1" applyFill="1" applyBorder="1"/>
    <xf numFmtId="0" fontId="6" fillId="2" borderId="40" xfId="0" applyFont="1" applyFill="1" applyBorder="1"/>
    <xf numFmtId="0" fontId="20" fillId="2" borderId="40" xfId="0" applyFont="1" applyFill="1" applyBorder="1"/>
    <xf numFmtId="0" fontId="20" fillId="2" borderId="40" xfId="0" applyFont="1" applyFill="1" applyBorder="1" applyAlignment="1">
      <alignment vertical="top"/>
    </xf>
    <xf numFmtId="0" fontId="11" fillId="2" borderId="40" xfId="0" applyFont="1" applyFill="1" applyBorder="1" applyAlignment="1">
      <alignment horizontal="right" vertical="top"/>
    </xf>
    <xf numFmtId="0" fontId="13" fillId="2" borderId="42" xfId="0" applyFont="1" applyFill="1" applyBorder="1" applyAlignment="1">
      <alignment vertical="center" wrapText="1"/>
    </xf>
    <xf numFmtId="0" fontId="6" fillId="2" borderId="71" xfId="0" applyFont="1" applyFill="1" applyBorder="1"/>
    <xf numFmtId="164" fontId="11" fillId="3" borderId="45" xfId="2" applyNumberFormat="1" applyFont="1" applyFill="1" applyBorder="1" applyAlignment="1" applyProtection="1">
      <alignment vertical="center"/>
      <protection hidden="1"/>
    </xf>
    <xf numFmtId="0" fontId="11" fillId="3" borderId="1" xfId="0" applyFont="1" applyFill="1" applyBorder="1" applyAlignment="1">
      <alignment horizontal="left"/>
    </xf>
    <xf numFmtId="0" fontId="11" fillId="3" borderId="12" xfId="0" applyFont="1" applyFill="1" applyBorder="1" applyAlignment="1">
      <alignment horizontal="left"/>
    </xf>
    <xf numFmtId="164" fontId="11" fillId="3" borderId="47" xfId="2" applyNumberFormat="1" applyFont="1" applyFill="1" applyBorder="1" applyAlignment="1" applyProtection="1">
      <alignment vertical="center"/>
      <protection hidden="1"/>
    </xf>
    <xf numFmtId="0" fontId="4" fillId="3" borderId="0" xfId="0" applyFont="1" applyFill="1" applyAlignment="1">
      <alignment horizontal="center"/>
    </xf>
    <xf numFmtId="166" fontId="4" fillId="3" borderId="0" xfId="0" applyNumberFormat="1" applyFont="1" applyFill="1"/>
    <xf numFmtId="0" fontId="24" fillId="3" borderId="5" xfId="0" applyFont="1" applyFill="1" applyBorder="1" applyAlignment="1" applyProtection="1">
      <alignment horizontal="center" vertical="center" wrapText="1"/>
      <protection locked="0"/>
    </xf>
    <xf numFmtId="14" fontId="11" fillId="3" borderId="0" xfId="0" applyNumberFormat="1" applyFont="1" applyFill="1" applyBorder="1" applyAlignment="1"/>
    <xf numFmtId="0" fontId="11" fillId="3" borderId="0" xfId="0" applyFont="1" applyFill="1"/>
    <xf numFmtId="0" fontId="6" fillId="3" borderId="0" xfId="0" applyFont="1" applyFill="1" applyBorder="1"/>
    <xf numFmtId="168" fontId="24" fillId="3" borderId="5" xfId="0" applyNumberFormat="1" applyFont="1" applyFill="1" applyBorder="1" applyAlignment="1" applyProtection="1">
      <alignment horizontal="center" vertical="center" wrapText="1"/>
      <protection locked="0"/>
    </xf>
    <xf numFmtId="165" fontId="11" fillId="3" borderId="0" xfId="1" applyNumberFormat="1" applyFont="1" applyFill="1" applyBorder="1" applyAlignment="1">
      <alignment horizontal="left" vertical="center" wrapText="1"/>
    </xf>
    <xf numFmtId="0" fontId="4" fillId="3" borderId="0" xfId="0" applyFont="1" applyFill="1" applyBorder="1"/>
    <xf numFmtId="0" fontId="17" fillId="3" borderId="0" xfId="0" applyFont="1" applyFill="1"/>
    <xf numFmtId="0" fontId="13" fillId="3" borderId="14" xfId="0" applyFont="1" applyFill="1" applyBorder="1" applyAlignment="1">
      <alignment vertical="center" wrapText="1"/>
    </xf>
    <xf numFmtId="0" fontId="13" fillId="3" borderId="0" xfId="0" applyFont="1" applyFill="1" applyBorder="1" applyAlignment="1">
      <alignment vertical="center" wrapText="1"/>
    </xf>
    <xf numFmtId="0" fontId="20" fillId="3" borderId="0" xfId="0" applyFont="1" applyFill="1" applyAlignment="1">
      <alignment vertical="top"/>
    </xf>
    <xf numFmtId="0" fontId="8" fillId="3" borderId="0" xfId="0" applyFont="1" applyFill="1" applyAlignment="1">
      <alignment horizontal="center" vertical="center"/>
    </xf>
    <xf numFmtId="0" fontId="7" fillId="3" borderId="0" xfId="0" applyFont="1" applyFill="1"/>
    <xf numFmtId="0" fontId="13" fillId="3" borderId="0" xfId="0" applyFont="1" applyFill="1"/>
    <xf numFmtId="0" fontId="8" fillId="3" borderId="0" xfId="0" applyFont="1" applyFill="1"/>
    <xf numFmtId="0" fontId="8" fillId="3" borderId="0" xfId="0" applyFont="1" applyFill="1" applyAlignment="1">
      <alignment vertical="center"/>
    </xf>
    <xf numFmtId="165" fontId="11" fillId="3" borderId="0" xfId="1" applyNumberFormat="1" applyFont="1" applyFill="1" applyBorder="1" applyAlignment="1">
      <alignment horizontal="center" vertical="center"/>
    </xf>
    <xf numFmtId="0" fontId="13" fillId="3" borderId="0" xfId="0" applyFont="1" applyFill="1" applyAlignment="1">
      <alignment vertical="top"/>
    </xf>
    <xf numFmtId="0" fontId="11" fillId="3" borderId="0" xfId="0" applyFont="1" applyFill="1" applyBorder="1" applyAlignment="1">
      <alignment horizontal="left" vertical="top" wrapText="1"/>
    </xf>
    <xf numFmtId="0" fontId="4" fillId="3" borderId="10" xfId="0" applyFont="1" applyFill="1" applyBorder="1" applyAlignment="1">
      <alignment vertical="center" wrapText="1"/>
    </xf>
    <xf numFmtId="0" fontId="11" fillId="3" borderId="0" xfId="0" applyFont="1" applyFill="1" applyAlignment="1">
      <alignment horizontal="right" vertical="top"/>
    </xf>
    <xf numFmtId="0" fontId="5" fillId="3" borderId="0" xfId="0" applyFont="1" applyFill="1"/>
    <xf numFmtId="0" fontId="11" fillId="3" borderId="0" xfId="0" applyFont="1" applyFill="1" applyBorder="1" applyAlignment="1">
      <alignment horizontal="left" wrapText="1"/>
    </xf>
    <xf numFmtId="0" fontId="20" fillId="3" borderId="0" xfId="0" applyFont="1" applyFill="1"/>
    <xf numFmtId="0" fontId="5" fillId="3" borderId="0" xfId="0" applyFont="1" applyFill="1" applyBorder="1" applyAlignment="1"/>
    <xf numFmtId="165" fontId="11" fillId="3" borderId="5" xfId="1" applyNumberFormat="1" applyFont="1" applyFill="1" applyBorder="1"/>
    <xf numFmtId="165" fontId="11" fillId="3" borderId="5" xfId="1" applyNumberFormat="1" applyFont="1" applyFill="1" applyBorder="1" applyAlignment="1">
      <alignment vertical="center"/>
    </xf>
    <xf numFmtId="165" fontId="11" fillId="3" borderId="3" xfId="1" applyNumberFormat="1" applyFont="1" applyFill="1" applyBorder="1" applyAlignment="1"/>
    <xf numFmtId="165" fontId="11" fillId="3" borderId="2" xfId="1" applyNumberFormat="1" applyFont="1" applyFill="1" applyBorder="1" applyAlignment="1"/>
    <xf numFmtId="164" fontId="11" fillId="3" borderId="5" xfId="2" applyNumberFormat="1" applyFont="1" applyFill="1" applyBorder="1" applyProtection="1">
      <protection locked="0"/>
    </xf>
    <xf numFmtId="41" fontId="11" fillId="3" borderId="5" xfId="2" applyNumberFormat="1" applyFont="1" applyFill="1" applyBorder="1" applyProtection="1">
      <protection locked="0"/>
    </xf>
    <xf numFmtId="165" fontId="13" fillId="3" borderId="4" xfId="1" applyNumberFormat="1" applyFont="1" applyFill="1" applyBorder="1"/>
    <xf numFmtId="0" fontId="13" fillId="3" borderId="6" xfId="0" applyFont="1" applyFill="1" applyBorder="1" applyAlignment="1">
      <alignment horizontal="center"/>
    </xf>
    <xf numFmtId="10" fontId="13" fillId="3" borderId="9" xfId="3" applyNumberFormat="1" applyFont="1" applyFill="1" applyBorder="1" applyAlignment="1">
      <alignment horizontal="center"/>
    </xf>
    <xf numFmtId="44" fontId="11" fillId="3" borderId="5" xfId="2" applyFont="1" applyFill="1" applyBorder="1" applyProtection="1">
      <protection locked="0"/>
    </xf>
    <xf numFmtId="44" fontId="11" fillId="3" borderId="8" xfId="2" applyFont="1" applyFill="1" applyBorder="1"/>
    <xf numFmtId="44" fontId="11" fillId="3" borderId="5" xfId="2" applyFont="1" applyFill="1" applyBorder="1"/>
    <xf numFmtId="44" fontId="11" fillId="3" borderId="5" xfId="2" applyFont="1" applyFill="1" applyBorder="1" applyAlignment="1" applyProtection="1">
      <protection locked="0"/>
    </xf>
    <xf numFmtId="44" fontId="11" fillId="3" borderId="5" xfId="2" applyFont="1" applyFill="1" applyBorder="1" applyAlignment="1"/>
    <xf numFmtId="0" fontId="11" fillId="3" borderId="0" xfId="0" applyFont="1" applyFill="1" applyBorder="1"/>
    <xf numFmtId="164" fontId="13" fillId="3" borderId="4" xfId="2" applyNumberFormat="1" applyFont="1" applyFill="1" applyBorder="1"/>
    <xf numFmtId="0" fontId="10" fillId="3" borderId="0" xfId="0" applyFont="1" applyFill="1"/>
    <xf numFmtId="0" fontId="13" fillId="3" borderId="26" xfId="0" applyFont="1" applyFill="1" applyBorder="1"/>
    <xf numFmtId="0" fontId="13" fillId="3" borderId="27" xfId="0" applyFont="1" applyFill="1" applyBorder="1"/>
    <xf numFmtId="0" fontId="13" fillId="3" borderId="28" xfId="0" applyFont="1" applyFill="1" applyBorder="1"/>
    <xf numFmtId="0" fontId="7" fillId="3" borderId="28" xfId="0" applyFont="1" applyFill="1" applyBorder="1"/>
    <xf numFmtId="0" fontId="5" fillId="3" borderId="0" xfId="0" applyFont="1" applyFill="1" applyAlignment="1">
      <alignment horizontal="center" vertical="center"/>
    </xf>
    <xf numFmtId="164" fontId="13" fillId="3" borderId="4" xfId="2" applyNumberFormat="1" applyFont="1" applyFill="1" applyBorder="1" applyAlignment="1">
      <alignment horizontal="left" indent="1"/>
    </xf>
    <xf numFmtId="0" fontId="29" fillId="3" borderId="0" xfId="0" applyFont="1" applyFill="1" applyBorder="1" applyAlignment="1" applyProtection="1">
      <alignment horizontal="center" vertical="center" wrapText="1"/>
      <protection locked="0"/>
    </xf>
    <xf numFmtId="164" fontId="11" fillId="3" borderId="19" xfId="0" applyNumberFormat="1" applyFont="1" applyFill="1" applyBorder="1" applyAlignment="1" applyProtection="1">
      <alignment horizontal="center" vertical="center" wrapText="1"/>
      <protection locked="0"/>
    </xf>
    <xf numFmtId="0" fontId="11" fillId="3" borderId="21" xfId="0" applyNumberFormat="1" applyFont="1" applyFill="1" applyBorder="1" applyAlignment="1" applyProtection="1">
      <alignment horizontal="center" vertical="center" wrapText="1"/>
      <protection locked="0"/>
    </xf>
    <xf numFmtId="0" fontId="11" fillId="3" borderId="23" xfId="0" applyNumberFormat="1" applyFont="1" applyFill="1" applyBorder="1" applyAlignment="1" applyProtection="1">
      <alignment horizontal="center" vertical="center" wrapText="1"/>
      <protection locked="0"/>
    </xf>
    <xf numFmtId="0" fontId="11" fillId="3" borderId="25" xfId="0" applyNumberFormat="1" applyFont="1" applyFill="1" applyBorder="1" applyAlignment="1" applyProtection="1">
      <alignment horizontal="center" vertical="center" wrapText="1"/>
      <protection locked="0"/>
    </xf>
    <xf numFmtId="14" fontId="11" fillId="3" borderId="37" xfId="0" applyNumberFormat="1" applyFont="1" applyFill="1" applyBorder="1" applyAlignment="1"/>
    <xf numFmtId="0" fontId="29" fillId="3" borderId="40" xfId="0" applyFont="1" applyFill="1" applyBorder="1" applyAlignment="1">
      <alignment vertical="center" wrapText="1"/>
    </xf>
    <xf numFmtId="0" fontId="24" fillId="3" borderId="72" xfId="0" applyFont="1" applyFill="1" applyBorder="1" applyAlignment="1">
      <alignment vertical="center" wrapText="1"/>
    </xf>
    <xf numFmtId="14" fontId="11" fillId="3" borderId="41" xfId="0" applyNumberFormat="1" applyFont="1" applyFill="1" applyBorder="1" applyAlignment="1"/>
    <xf numFmtId="0" fontId="11" fillId="3" borderId="41" xfId="0" applyFont="1" applyFill="1" applyBorder="1"/>
    <xf numFmtId="165" fontId="11" fillId="3" borderId="41" xfId="1" applyNumberFormat="1" applyFont="1" applyFill="1" applyBorder="1" applyAlignment="1">
      <alignment horizontal="left" vertical="center" wrapText="1"/>
    </xf>
    <xf numFmtId="0" fontId="19" fillId="3" borderId="40" xfId="0" applyFont="1" applyFill="1" applyBorder="1"/>
    <xf numFmtId="0" fontId="18" fillId="3" borderId="0" xfId="0" applyFont="1" applyFill="1" applyBorder="1"/>
    <xf numFmtId="0" fontId="18" fillId="3" borderId="41" xfId="0" applyFont="1" applyFill="1" applyBorder="1"/>
    <xf numFmtId="0" fontId="11" fillId="3" borderId="40" xfId="0" applyFont="1" applyFill="1" applyBorder="1"/>
    <xf numFmtId="0" fontId="5" fillId="3" borderId="40" xfId="0" applyFont="1" applyFill="1" applyBorder="1" applyAlignment="1">
      <alignment horizontal="left" vertical="center"/>
    </xf>
    <xf numFmtId="0" fontId="13" fillId="3" borderId="40" xfId="0" applyFont="1" applyFill="1" applyBorder="1" applyAlignment="1"/>
    <xf numFmtId="0" fontId="13" fillId="3" borderId="0" xfId="0" applyFont="1" applyFill="1" applyBorder="1" applyAlignment="1"/>
    <xf numFmtId="0" fontId="13" fillId="3" borderId="41" xfId="0" applyFont="1" applyFill="1" applyBorder="1" applyAlignment="1"/>
    <xf numFmtId="0" fontId="13" fillId="3" borderId="52" xfId="0" applyFont="1" applyFill="1" applyBorder="1"/>
    <xf numFmtId="0" fontId="13" fillId="3" borderId="53" xfId="0" applyFont="1" applyFill="1" applyBorder="1"/>
    <xf numFmtId="165" fontId="11" fillId="3" borderId="40" xfId="1" applyNumberFormat="1" applyFont="1" applyFill="1" applyBorder="1" applyAlignment="1">
      <alignment horizontal="center" vertical="center"/>
    </xf>
    <xf numFmtId="165" fontId="11" fillId="3" borderId="41" xfId="1" applyNumberFormat="1" applyFont="1" applyFill="1" applyBorder="1" applyAlignment="1">
      <alignment horizontal="center" vertical="center"/>
    </xf>
    <xf numFmtId="0" fontId="11" fillId="3" borderId="41" xfId="0" applyFont="1" applyFill="1" applyBorder="1" applyAlignment="1">
      <alignment wrapText="1"/>
    </xf>
    <xf numFmtId="0" fontId="18" fillId="3" borderId="40" xfId="0" applyFont="1" applyFill="1" applyBorder="1"/>
    <xf numFmtId="0" fontId="22" fillId="3" borderId="40" xfId="0" applyFont="1" applyFill="1" applyBorder="1"/>
    <xf numFmtId="0" fontId="13" fillId="3" borderId="40" xfId="0" applyFont="1" applyFill="1" applyBorder="1" applyAlignment="1">
      <alignment vertical="center"/>
    </xf>
    <xf numFmtId="0" fontId="4" fillId="3" borderId="41" xfId="0" applyFont="1" applyFill="1" applyBorder="1"/>
    <xf numFmtId="0" fontId="11" fillId="3" borderId="40" xfId="0" applyFont="1" applyFill="1" applyBorder="1" applyAlignment="1">
      <alignment horizontal="left" vertical="top" wrapText="1"/>
    </xf>
    <xf numFmtId="0" fontId="11" fillId="3" borderId="41" xfId="0" applyFont="1" applyFill="1" applyBorder="1" applyAlignment="1">
      <alignment horizontal="left" vertical="top" wrapText="1"/>
    </xf>
    <xf numFmtId="0" fontId="4" fillId="3" borderId="40" xfId="0" applyFont="1" applyFill="1" applyBorder="1"/>
    <xf numFmtId="0" fontId="5" fillId="3" borderId="40" xfId="0" applyFont="1" applyFill="1" applyBorder="1"/>
    <xf numFmtId="0" fontId="11" fillId="3" borderId="40" xfId="0" applyFont="1" applyFill="1" applyBorder="1" applyAlignment="1">
      <alignment horizontal="left" wrapText="1"/>
    </xf>
    <xf numFmtId="0" fontId="11" fillId="3" borderId="41" xfId="0" applyFont="1" applyFill="1" applyBorder="1" applyAlignment="1">
      <alignment horizontal="left" wrapText="1"/>
    </xf>
    <xf numFmtId="0" fontId="5" fillId="3" borderId="40" xfId="0" applyFont="1" applyFill="1" applyBorder="1" applyAlignment="1"/>
    <xf numFmtId="0" fontId="5" fillId="3" borderId="41" xfId="0" applyFont="1" applyFill="1" applyBorder="1" applyAlignment="1"/>
    <xf numFmtId="165" fontId="13" fillId="3" borderId="45" xfId="1" applyNumberFormat="1" applyFont="1" applyFill="1" applyBorder="1" applyAlignment="1">
      <alignment horizontal="center"/>
    </xf>
    <xf numFmtId="165" fontId="11" fillId="3" borderId="57" xfId="1" applyNumberFormat="1" applyFont="1" applyFill="1" applyBorder="1" applyAlignment="1"/>
    <xf numFmtId="165" fontId="13" fillId="3" borderId="59" xfId="1" applyNumberFormat="1" applyFont="1" applyFill="1" applyBorder="1"/>
    <xf numFmtId="0" fontId="15" fillId="3" borderId="40" xfId="0" applyFont="1" applyFill="1" applyBorder="1" applyAlignment="1">
      <alignment vertical="top"/>
    </xf>
    <xf numFmtId="10" fontId="13" fillId="3" borderId="60" xfId="3" applyNumberFormat="1" applyFont="1" applyFill="1" applyBorder="1" applyAlignment="1">
      <alignment horizontal="center"/>
    </xf>
    <xf numFmtId="44" fontId="13" fillId="3" borderId="45" xfId="2" applyFont="1" applyFill="1" applyBorder="1" applyAlignment="1">
      <alignment horizontal="center"/>
    </xf>
    <xf numFmtId="44" fontId="11" fillId="3" borderId="45" xfId="2" applyFont="1" applyFill="1" applyBorder="1" applyAlignment="1"/>
    <xf numFmtId="164" fontId="13" fillId="3" borderId="59" xfId="2" applyNumberFormat="1" applyFont="1" applyFill="1" applyBorder="1" applyAlignment="1">
      <alignment horizontal="left" indent="1"/>
    </xf>
    <xf numFmtId="0" fontId="13" fillId="3" borderId="47" xfId="0" applyFont="1" applyFill="1" applyBorder="1" applyAlignment="1">
      <alignment horizontal="center"/>
    </xf>
    <xf numFmtId="164" fontId="13" fillId="3" borderId="45" xfId="2" applyNumberFormat="1" applyFont="1" applyFill="1" applyBorder="1" applyAlignment="1">
      <alignment horizontal="center"/>
    </xf>
    <xf numFmtId="164" fontId="13" fillId="3" borderId="59" xfId="2" applyNumberFormat="1" applyFont="1" applyFill="1" applyBorder="1"/>
    <xf numFmtId="0" fontId="14" fillId="3" borderId="40" xfId="0" applyFont="1" applyFill="1" applyBorder="1" applyAlignment="1">
      <alignment vertical="center"/>
    </xf>
    <xf numFmtId="0" fontId="12" fillId="3" borderId="40" xfId="0" applyFont="1" applyFill="1" applyBorder="1"/>
    <xf numFmtId="0" fontId="12" fillId="3" borderId="0" xfId="0" applyFont="1" applyFill="1" applyBorder="1"/>
    <xf numFmtId="0" fontId="10" fillId="3" borderId="40" xfId="0" applyFont="1" applyFill="1" applyBorder="1"/>
    <xf numFmtId="0" fontId="10" fillId="3" borderId="0" xfId="0" applyFont="1" applyFill="1" applyBorder="1"/>
    <xf numFmtId="0" fontId="10" fillId="3" borderId="41" xfId="0" applyFont="1" applyFill="1" applyBorder="1"/>
    <xf numFmtId="0" fontId="13" fillId="3" borderId="36" xfId="0" applyFont="1" applyFill="1" applyBorder="1" applyAlignment="1"/>
    <xf numFmtId="0" fontId="0" fillId="2" borderId="0" xfId="0" applyFill="1"/>
    <xf numFmtId="44" fontId="11" fillId="2" borderId="5" xfId="2" applyFont="1" applyFill="1" applyBorder="1" applyAlignment="1" applyProtection="1">
      <alignment vertical="center"/>
      <protection locked="0"/>
    </xf>
    <xf numFmtId="0" fontId="29" fillId="2" borderId="75" xfId="0" applyFont="1" applyFill="1" applyBorder="1" applyAlignment="1">
      <alignment vertical="center" wrapText="1"/>
    </xf>
    <xf numFmtId="0" fontId="11" fillId="2" borderId="76" xfId="0" applyFont="1" applyFill="1" applyBorder="1"/>
    <xf numFmtId="165" fontId="11" fillId="2" borderId="40" xfId="1" applyNumberFormat="1" applyFont="1" applyFill="1" applyBorder="1" applyAlignment="1">
      <alignment horizontal="left" vertical="center" wrapText="1"/>
    </xf>
    <xf numFmtId="44" fontId="11" fillId="2" borderId="45" xfId="2" applyFont="1" applyFill="1" applyBorder="1" applyAlignment="1"/>
    <xf numFmtId="44" fontId="13" fillId="2" borderId="59" xfId="2" applyFont="1" applyFill="1" applyBorder="1"/>
    <xf numFmtId="0" fontId="11" fillId="2" borderId="5" xfId="0" applyFont="1" applyFill="1" applyBorder="1" applyAlignment="1">
      <alignment horizontal="left"/>
    </xf>
    <xf numFmtId="0" fontId="13" fillId="2" borderId="5" xfId="0" applyFont="1" applyFill="1" applyBorder="1" applyAlignment="1">
      <alignment horizontal="center"/>
    </xf>
    <xf numFmtId="0" fontId="13" fillId="2" borderId="45" xfId="0" applyFont="1" applyFill="1" applyBorder="1" applyAlignment="1">
      <alignment horizontal="center"/>
    </xf>
    <xf numFmtId="0" fontId="13" fillId="3" borderId="5" xfId="0" applyFont="1" applyFill="1" applyBorder="1" applyAlignment="1">
      <alignment horizontal="center"/>
    </xf>
    <xf numFmtId="0" fontId="13" fillId="3" borderId="45" xfId="0" applyFont="1" applyFill="1" applyBorder="1" applyAlignment="1">
      <alignment horizontal="center"/>
    </xf>
    <xf numFmtId="0" fontId="11" fillId="3" borderId="5" xfId="0" applyFont="1" applyFill="1" applyBorder="1" applyAlignment="1">
      <alignment horizontal="left"/>
    </xf>
    <xf numFmtId="0" fontId="13" fillId="7" borderId="5" xfId="0" applyFont="1" applyFill="1" applyBorder="1" applyAlignment="1">
      <alignment horizontal="center"/>
    </xf>
    <xf numFmtId="165" fontId="11" fillId="7" borderId="5" xfId="1" applyNumberFormat="1" applyFont="1" applyFill="1" applyBorder="1"/>
    <xf numFmtId="0" fontId="3" fillId="2" borderId="0" xfId="0" applyFont="1" applyFill="1"/>
    <xf numFmtId="0" fontId="3" fillId="8" borderId="0" xfId="0" applyFont="1" applyFill="1"/>
    <xf numFmtId="0" fontId="3" fillId="0" borderId="0" xfId="0" applyFont="1"/>
    <xf numFmtId="0" fontId="3" fillId="8" borderId="0" xfId="0" applyFont="1" applyFill="1" applyAlignment="1">
      <alignment horizontal="center"/>
    </xf>
    <xf numFmtId="0" fontId="3" fillId="0" borderId="0" xfId="0" applyFont="1" applyAlignment="1">
      <alignment horizontal="center"/>
    </xf>
    <xf numFmtId="166" fontId="3" fillId="0" borderId="0" xfId="0" applyNumberFormat="1" applyFont="1"/>
    <xf numFmtId="0" fontId="11" fillId="7" borderId="0" xfId="0" applyFont="1" applyFill="1" applyBorder="1"/>
    <xf numFmtId="165" fontId="11" fillId="7" borderId="0" xfId="1" applyNumberFormat="1" applyFont="1" applyFill="1" applyBorder="1" applyAlignment="1">
      <alignment horizontal="left" vertical="center" wrapText="1"/>
    </xf>
    <xf numFmtId="0" fontId="3" fillId="2" borderId="0" xfId="0" applyFont="1" applyFill="1" applyBorder="1"/>
    <xf numFmtId="0" fontId="17" fillId="9" borderId="0" xfId="0" applyFont="1" applyFill="1"/>
    <xf numFmtId="0" fontId="19" fillId="9" borderId="40" xfId="0" applyFont="1" applyFill="1" applyBorder="1"/>
    <xf numFmtId="0" fontId="18" fillId="9" borderId="0" xfId="0" applyFont="1" applyFill="1" applyBorder="1"/>
    <xf numFmtId="0" fontId="18" fillId="9" borderId="41" xfId="0" applyFont="1" applyFill="1" applyBorder="1"/>
    <xf numFmtId="0" fontId="13" fillId="10" borderId="14" xfId="0" applyFont="1" applyFill="1" applyBorder="1" applyAlignment="1">
      <alignment vertical="center" wrapText="1"/>
    </xf>
    <xf numFmtId="0" fontId="13" fillId="10" borderId="0" xfId="0" applyFont="1" applyFill="1" applyBorder="1" applyAlignment="1">
      <alignment vertical="center" wrapText="1"/>
    </xf>
    <xf numFmtId="0" fontId="3" fillId="11" borderId="0" xfId="0" applyFont="1" applyFill="1"/>
    <xf numFmtId="0" fontId="8" fillId="8" borderId="0" xfId="0" applyFont="1" applyFill="1" applyAlignment="1">
      <alignment horizontal="center" vertical="center"/>
    </xf>
    <xf numFmtId="0" fontId="7" fillId="0" borderId="0" xfId="0" applyFont="1"/>
    <xf numFmtId="0" fontId="8" fillId="8" borderId="0" xfId="0" applyFont="1" applyFill="1"/>
    <xf numFmtId="0" fontId="8" fillId="8" borderId="0" xfId="0" applyFont="1" applyFill="1" applyAlignment="1">
      <alignment vertical="center"/>
    </xf>
    <xf numFmtId="0" fontId="17" fillId="10" borderId="0" xfId="0" applyFont="1" applyFill="1"/>
    <xf numFmtId="0" fontId="3" fillId="2" borderId="41" xfId="0" applyFont="1" applyFill="1" applyBorder="1"/>
    <xf numFmtId="0" fontId="7" fillId="8" borderId="0" xfId="0" applyFont="1" applyFill="1"/>
    <xf numFmtId="0" fontId="3" fillId="12" borderId="10" xfId="0" applyFont="1" applyFill="1" applyBorder="1" applyAlignment="1">
      <alignment vertical="center" wrapText="1"/>
    </xf>
    <xf numFmtId="0" fontId="3" fillId="2" borderId="40" xfId="0" applyFont="1" applyFill="1" applyBorder="1"/>
    <xf numFmtId="0" fontId="6" fillId="0" borderId="0" xfId="0" applyFont="1"/>
    <xf numFmtId="165" fontId="13" fillId="7" borderId="45" xfId="1" applyNumberFormat="1" applyFont="1" applyFill="1" applyBorder="1" applyAlignment="1">
      <alignment horizontal="center"/>
    </xf>
    <xf numFmtId="0" fontId="3" fillId="0" borderId="0" xfId="0" applyFont="1" applyFill="1"/>
    <xf numFmtId="165" fontId="11" fillId="2" borderId="8" xfId="1" applyNumberFormat="1" applyFont="1" applyFill="1" applyBorder="1"/>
    <xf numFmtId="165" fontId="11" fillId="2" borderId="5" xfId="1" applyNumberFormat="1" applyFont="1" applyFill="1" applyBorder="1" applyAlignment="1" applyProtection="1">
      <protection locked="0"/>
    </xf>
    <xf numFmtId="165" fontId="11" fillId="2" borderId="5" xfId="1" applyNumberFormat="1" applyFont="1" applyFill="1" applyBorder="1" applyAlignment="1"/>
    <xf numFmtId="164" fontId="11" fillId="2" borderId="45" xfId="2" applyNumberFormat="1" applyFont="1" applyFill="1" applyBorder="1" applyAlignment="1"/>
    <xf numFmtId="0" fontId="7" fillId="0" borderId="0" xfId="0" applyFont="1" applyFill="1"/>
    <xf numFmtId="0" fontId="11" fillId="0" borderId="0" xfId="0" applyFont="1"/>
    <xf numFmtId="0" fontId="10" fillId="0" borderId="0" xfId="0" applyFont="1"/>
    <xf numFmtId="0" fontId="24" fillId="3" borderId="11" xfId="0" applyFont="1" applyFill="1" applyBorder="1" applyAlignment="1" applyProtection="1">
      <alignment horizontal="center" vertical="center" wrapText="1"/>
      <protection locked="0"/>
    </xf>
    <xf numFmtId="0" fontId="11" fillId="2" borderId="26" xfId="0" applyFont="1" applyFill="1" applyBorder="1"/>
    <xf numFmtId="0" fontId="11" fillId="2" borderId="27" xfId="0" applyFont="1" applyFill="1" applyBorder="1"/>
    <xf numFmtId="0" fontId="11" fillId="2" borderId="28" xfId="0" applyFont="1" applyFill="1" applyBorder="1"/>
    <xf numFmtId="164" fontId="11" fillId="5" borderId="79" xfId="2" applyNumberFormat="1" applyFont="1" applyFill="1" applyBorder="1" applyAlignment="1" applyProtection="1">
      <alignment vertical="center"/>
      <protection hidden="1"/>
    </xf>
    <xf numFmtId="0" fontId="3" fillId="2" borderId="28" xfId="0" applyFont="1" applyFill="1" applyBorder="1"/>
    <xf numFmtId="0" fontId="11" fillId="2" borderId="52" xfId="0" applyFont="1" applyFill="1" applyBorder="1"/>
    <xf numFmtId="0" fontId="11" fillId="2" borderId="53" xfId="0" applyFont="1" applyFill="1" applyBorder="1"/>
    <xf numFmtId="164" fontId="13" fillId="2" borderId="81" xfId="2" applyNumberFormat="1" applyFont="1" applyFill="1" applyBorder="1"/>
    <xf numFmtId="0" fontId="0" fillId="2" borderId="82" xfId="0" applyFill="1" applyBorder="1"/>
    <xf numFmtId="0" fontId="0" fillId="2" borderId="41" xfId="0" applyFill="1" applyBorder="1"/>
    <xf numFmtId="168" fontId="29" fillId="2" borderId="40" xfId="0" applyNumberFormat="1" applyFont="1" applyFill="1" applyBorder="1" applyAlignment="1" applyProtection="1">
      <alignment horizontal="center" vertical="center" wrapText="1"/>
      <protection locked="0"/>
    </xf>
    <xf numFmtId="0" fontId="11" fillId="2" borderId="84" xfId="0" applyFont="1" applyFill="1" applyBorder="1"/>
    <xf numFmtId="0" fontId="11" fillId="2" borderId="85" xfId="0" applyFont="1" applyFill="1" applyBorder="1"/>
    <xf numFmtId="0" fontId="0" fillId="2" borderId="85" xfId="0" applyFill="1" applyBorder="1"/>
    <xf numFmtId="0" fontId="13" fillId="2" borderId="70" xfId="0" applyFont="1" applyFill="1" applyBorder="1" applyAlignment="1">
      <alignment vertical="center"/>
    </xf>
    <xf numFmtId="0" fontId="13" fillId="2" borderId="84" xfId="0" applyFont="1" applyFill="1" applyBorder="1"/>
    <xf numFmtId="0" fontId="13" fillId="2" borderId="85" xfId="0" applyFont="1" applyFill="1" applyBorder="1"/>
    <xf numFmtId="0" fontId="13" fillId="3" borderId="70" xfId="0" applyFont="1" applyFill="1" applyBorder="1" applyAlignment="1">
      <alignment vertical="center"/>
    </xf>
    <xf numFmtId="0" fontId="13" fillId="3" borderId="84" xfId="0" applyFont="1" applyFill="1" applyBorder="1"/>
    <xf numFmtId="0" fontId="13" fillId="3" borderId="85" xfId="0" applyFont="1" applyFill="1" applyBorder="1"/>
    <xf numFmtId="44" fontId="5" fillId="2" borderId="41" xfId="2" applyFont="1" applyFill="1" applyBorder="1" applyAlignment="1">
      <alignment horizontal="center"/>
    </xf>
    <xf numFmtId="0" fontId="17" fillId="9" borderId="40" xfId="0" applyFont="1" applyFill="1" applyBorder="1"/>
    <xf numFmtId="0" fontId="13" fillId="10" borderId="42" xfId="0" applyFont="1" applyFill="1" applyBorder="1" applyAlignment="1">
      <alignment vertical="center" wrapText="1"/>
    </xf>
    <xf numFmtId="0" fontId="20" fillId="11" borderId="40" xfId="0" applyFont="1" applyFill="1" applyBorder="1" applyAlignment="1">
      <alignment vertical="top"/>
    </xf>
    <xf numFmtId="0" fontId="17" fillId="10" borderId="40" xfId="0" applyFont="1" applyFill="1" applyBorder="1"/>
    <xf numFmtId="0" fontId="11" fillId="2" borderId="70" xfId="0" applyFont="1" applyFill="1" applyBorder="1" applyAlignment="1">
      <alignment vertical="center"/>
    </xf>
    <xf numFmtId="44" fontId="5" fillId="2" borderId="85" xfId="2" applyFont="1" applyFill="1" applyBorder="1" applyAlignment="1">
      <alignment horizontal="center"/>
    </xf>
    <xf numFmtId="0" fontId="11" fillId="7" borderId="23" xfId="0" applyFont="1" applyFill="1" applyBorder="1"/>
    <xf numFmtId="0" fontId="11" fillId="7" borderId="24" xfId="0" applyFont="1" applyFill="1" applyBorder="1"/>
    <xf numFmtId="0" fontId="11" fillId="7" borderId="25" xfId="0" applyFont="1" applyFill="1" applyBorder="1"/>
    <xf numFmtId="0" fontId="29" fillId="2" borderId="22" xfId="0" applyFont="1" applyFill="1" applyBorder="1" applyAlignment="1" applyProtection="1">
      <alignment horizontal="center" vertical="center" wrapText="1"/>
      <protection locked="0"/>
    </xf>
    <xf numFmtId="0" fontId="29" fillId="2" borderId="25" xfId="0" applyFont="1" applyFill="1" applyBorder="1" applyAlignment="1" applyProtection="1">
      <alignment horizontal="center" vertical="center" wrapText="1"/>
      <protection locked="0"/>
    </xf>
    <xf numFmtId="14" fontId="11" fillId="2" borderId="7" xfId="0" applyNumberFormat="1" applyFont="1" applyFill="1" applyBorder="1" applyAlignment="1"/>
    <xf numFmtId="0" fontId="11" fillId="2" borderId="23" xfId="0" applyFont="1" applyFill="1" applyBorder="1"/>
    <xf numFmtId="0" fontId="13" fillId="7" borderId="5" xfId="0" applyFont="1" applyFill="1" applyBorder="1" applyAlignment="1">
      <alignment horizontal="center"/>
    </xf>
    <xf numFmtId="0" fontId="35" fillId="2" borderId="33" xfId="0" applyFont="1" applyFill="1" applyBorder="1" applyAlignment="1"/>
    <xf numFmtId="14" fontId="11" fillId="2" borderId="82" xfId="0" applyNumberFormat="1" applyFont="1" applyFill="1" applyBorder="1" applyAlignment="1"/>
    <xf numFmtId="165" fontId="13" fillId="7" borderId="5" xfId="1" applyNumberFormat="1" applyFont="1" applyFill="1" applyBorder="1" applyAlignment="1">
      <alignment horizontal="center"/>
    </xf>
    <xf numFmtId="44" fontId="11" fillId="7" borderId="5" xfId="2" applyFont="1" applyFill="1" applyBorder="1" applyProtection="1">
      <protection locked="0"/>
    </xf>
    <xf numFmtId="44" fontId="11" fillId="7" borderId="5" xfId="2" applyFont="1" applyFill="1" applyBorder="1" applyAlignment="1" applyProtection="1">
      <protection locked="0"/>
    </xf>
    <xf numFmtId="165" fontId="11" fillId="7" borderId="5" xfId="2" applyNumberFormat="1" applyFont="1" applyFill="1" applyBorder="1" applyProtection="1">
      <protection locked="0"/>
    </xf>
    <xf numFmtId="165" fontId="11" fillId="7" borderId="5" xfId="1" applyNumberFormat="1" applyFont="1" applyFill="1" applyBorder="1" applyProtection="1">
      <protection locked="0"/>
    </xf>
    <xf numFmtId="164" fontId="11" fillId="7" borderId="5" xfId="2" applyNumberFormat="1" applyFont="1" applyFill="1" applyBorder="1" applyProtection="1">
      <protection locked="0"/>
    </xf>
    <xf numFmtId="164" fontId="11" fillId="7" borderId="6" xfId="2" applyNumberFormat="1" applyFont="1" applyFill="1" applyBorder="1" applyProtection="1">
      <protection locked="0"/>
    </xf>
    <xf numFmtId="164" fontId="13" fillId="7" borderId="64" xfId="2" applyNumberFormat="1" applyFont="1" applyFill="1" applyBorder="1"/>
    <xf numFmtId="164" fontId="13" fillId="7" borderId="4" xfId="2" applyNumberFormat="1" applyFont="1" applyFill="1" applyBorder="1" applyAlignment="1">
      <alignment horizontal="left" indent="1"/>
    </xf>
    <xf numFmtId="165" fontId="11" fillId="6" borderId="0" xfId="1" applyNumberFormat="1" applyFont="1" applyFill="1" applyBorder="1" applyAlignment="1">
      <alignment horizontal="left" vertical="center" wrapText="1"/>
    </xf>
    <xf numFmtId="165" fontId="11" fillId="6" borderId="41" xfId="1" applyNumberFormat="1" applyFont="1" applyFill="1" applyBorder="1" applyAlignment="1">
      <alignment horizontal="left" vertical="center" wrapText="1"/>
    </xf>
    <xf numFmtId="165" fontId="13" fillId="6" borderId="0" xfId="1" applyNumberFormat="1" applyFont="1" applyFill="1" applyBorder="1" applyAlignment="1">
      <alignment horizontal="left" vertical="center" wrapText="1"/>
    </xf>
    <xf numFmtId="165" fontId="13" fillId="6" borderId="41" xfId="1" applyNumberFormat="1" applyFont="1" applyFill="1" applyBorder="1" applyAlignment="1">
      <alignment horizontal="left" vertical="center" wrapText="1"/>
    </xf>
    <xf numFmtId="165" fontId="13" fillId="3" borderId="5" xfId="1" applyNumberFormat="1" applyFont="1" applyFill="1" applyBorder="1" applyAlignment="1">
      <alignment horizontal="center"/>
    </xf>
    <xf numFmtId="165" fontId="11" fillId="3" borderId="5" xfId="2" applyNumberFormat="1" applyFont="1" applyFill="1" applyBorder="1" applyProtection="1">
      <protection locked="0"/>
    </xf>
    <xf numFmtId="165" fontId="11" fillId="3" borderId="5" xfId="1" applyNumberFormat="1" applyFont="1" applyFill="1" applyBorder="1" applyProtection="1">
      <protection locked="0"/>
    </xf>
    <xf numFmtId="164" fontId="11" fillId="3" borderId="6" xfId="2" applyNumberFormat="1" applyFont="1" applyFill="1" applyBorder="1" applyProtection="1">
      <protection locked="0"/>
    </xf>
    <xf numFmtId="164" fontId="13" fillId="3" borderId="64" xfId="2" applyNumberFormat="1" applyFont="1" applyFill="1" applyBorder="1"/>
    <xf numFmtId="165" fontId="11" fillId="13" borderId="0" xfId="1" applyNumberFormat="1" applyFont="1" applyFill="1" applyBorder="1" applyAlignment="1">
      <alignment horizontal="left" vertical="center" wrapText="1"/>
    </xf>
    <xf numFmtId="165" fontId="11" fillId="13" borderId="41" xfId="1" applyNumberFormat="1" applyFont="1" applyFill="1" applyBorder="1" applyAlignment="1">
      <alignment horizontal="left" vertical="center" wrapText="1"/>
    </xf>
    <xf numFmtId="167" fontId="14" fillId="5" borderId="83" xfId="0" applyNumberFormat="1" applyFont="1" applyFill="1" applyBorder="1" applyAlignment="1" applyProtection="1">
      <alignment horizontal="center" vertical="center"/>
      <protection locked="0"/>
    </xf>
    <xf numFmtId="167" fontId="14" fillId="5" borderId="20" xfId="0" applyNumberFormat="1" applyFont="1" applyFill="1" applyBorder="1" applyAlignment="1" applyProtection="1">
      <alignment horizontal="center" vertical="center"/>
      <protection locked="0"/>
    </xf>
    <xf numFmtId="0" fontId="14" fillId="5" borderId="20" xfId="0" applyNumberFormat="1" applyFont="1" applyFill="1" applyBorder="1" applyAlignment="1" applyProtection="1">
      <alignment horizontal="center" vertical="center" wrapText="1"/>
      <protection locked="0"/>
    </xf>
    <xf numFmtId="0" fontId="14" fillId="5" borderId="20" xfId="0" applyFont="1" applyFill="1" applyBorder="1" applyAlignment="1">
      <alignment horizontal="left"/>
    </xf>
    <xf numFmtId="167" fontId="14" fillId="5" borderId="79" xfId="0" applyNumberFormat="1" applyFont="1" applyFill="1" applyBorder="1" applyAlignment="1" applyProtection="1">
      <alignment horizontal="left" vertical="center"/>
      <protection locked="0"/>
    </xf>
    <xf numFmtId="167" fontId="14" fillId="5" borderId="83" xfId="0" applyNumberFormat="1" applyFont="1" applyFill="1" applyBorder="1" applyAlignment="1" applyProtection="1">
      <alignment horizontal="left" vertical="center"/>
      <protection locked="0"/>
    </xf>
    <xf numFmtId="0" fontId="0" fillId="2" borderId="0" xfId="0" applyFill="1" applyBorder="1"/>
    <xf numFmtId="0" fontId="13" fillId="2" borderId="5" xfId="0" applyFont="1" applyFill="1" applyBorder="1" applyAlignment="1">
      <alignment horizontal="center"/>
    </xf>
    <xf numFmtId="0" fontId="13" fillId="2" borderId="45" xfId="0" applyFont="1" applyFill="1" applyBorder="1" applyAlignment="1">
      <alignment horizontal="center"/>
    </xf>
    <xf numFmtId="0" fontId="11" fillId="2" borderId="5" xfId="0" applyFont="1" applyFill="1" applyBorder="1" applyAlignment="1">
      <alignment horizontal="left"/>
    </xf>
    <xf numFmtId="0" fontId="2" fillId="2" borderId="0" xfId="0" applyFont="1" applyFill="1"/>
    <xf numFmtId="168" fontId="24" fillId="2" borderId="5" xfId="0" applyNumberFormat="1" applyFont="1" applyFill="1" applyBorder="1" applyAlignment="1" applyProtection="1">
      <alignment horizontal="center" vertical="center" wrapText="1"/>
      <protection locked="0"/>
    </xf>
    <xf numFmtId="0" fontId="11" fillId="2" borderId="1" xfId="0" applyFont="1" applyFill="1" applyBorder="1" applyAlignment="1">
      <alignment horizontal="left" wrapText="1"/>
    </xf>
    <xf numFmtId="0" fontId="24" fillId="2" borderId="8" xfId="0" applyFont="1" applyFill="1" applyBorder="1" applyAlignment="1" applyProtection="1">
      <alignment horizontal="center" vertical="center" wrapText="1"/>
      <protection locked="0"/>
    </xf>
    <xf numFmtId="0" fontId="28" fillId="2" borderId="0" xfId="0" applyFont="1" applyFill="1"/>
    <xf numFmtId="165" fontId="11" fillId="14" borderId="5" xfId="1" applyNumberFormat="1" applyFont="1" applyFill="1" applyBorder="1"/>
    <xf numFmtId="0" fontId="2" fillId="2" borderId="0" xfId="0" applyFont="1" applyFill="1" applyBorder="1"/>
    <xf numFmtId="0" fontId="2" fillId="2" borderId="41" xfId="0" applyFont="1" applyFill="1" applyBorder="1"/>
    <xf numFmtId="0" fontId="2" fillId="2" borderId="40" xfId="0" applyFont="1" applyFill="1" applyBorder="1"/>
    <xf numFmtId="0" fontId="11" fillId="2" borderId="56" xfId="0" applyFont="1" applyFill="1" applyBorder="1" applyAlignment="1">
      <alignment horizontal="left" wrapText="1"/>
    </xf>
    <xf numFmtId="0" fontId="24" fillId="2" borderId="72" xfId="0" applyFont="1" applyFill="1" applyBorder="1" applyAlignment="1">
      <alignment vertical="center" wrapText="1"/>
    </xf>
    <xf numFmtId="0" fontId="13" fillId="14" borderId="5" xfId="0" applyFont="1" applyFill="1" applyBorder="1" applyAlignment="1">
      <alignment horizontal="center"/>
    </xf>
    <xf numFmtId="0" fontId="11" fillId="2" borderId="44" xfId="0" applyFont="1" applyFill="1" applyBorder="1" applyAlignment="1">
      <alignment horizontal="left"/>
    </xf>
    <xf numFmtId="0" fontId="11" fillId="2" borderId="5" xfId="0" applyFont="1" applyFill="1" applyBorder="1" applyAlignment="1">
      <alignment horizontal="left"/>
    </xf>
    <xf numFmtId="165" fontId="11" fillId="2" borderId="56" xfId="1" applyNumberFormat="1" applyFont="1" applyFill="1" applyBorder="1" applyAlignment="1">
      <alignment horizontal="left"/>
    </xf>
    <xf numFmtId="165" fontId="11" fillId="2" borderId="1" xfId="1" applyNumberFormat="1" applyFont="1" applyFill="1" applyBorder="1" applyAlignment="1">
      <alignment horizontal="left"/>
    </xf>
    <xf numFmtId="0" fontId="13" fillId="2" borderId="58" xfId="0" applyFont="1" applyFill="1" applyBorder="1" applyAlignment="1">
      <alignment horizontal="left"/>
    </xf>
    <xf numFmtId="0" fontId="13" fillId="2" borderId="4" xfId="0" applyFont="1" applyFill="1" applyBorder="1" applyAlignment="1">
      <alignment horizontal="left"/>
    </xf>
    <xf numFmtId="165" fontId="11" fillId="2" borderId="46" xfId="1" applyNumberFormat="1" applyFont="1" applyFill="1" applyBorder="1" applyAlignment="1">
      <alignment horizontal="left"/>
    </xf>
    <xf numFmtId="165" fontId="11" fillId="2" borderId="12" xfId="1" applyNumberFormat="1" applyFont="1" applyFill="1" applyBorder="1" applyAlignment="1">
      <alignment horizontal="left"/>
    </xf>
    <xf numFmtId="165" fontId="13" fillId="2" borderId="80" xfId="1" applyNumberFormat="1" applyFont="1" applyFill="1" applyBorder="1" applyAlignment="1">
      <alignment horizontal="left"/>
    </xf>
    <xf numFmtId="165" fontId="13" fillId="2" borderId="64" xfId="1" applyNumberFormat="1" applyFont="1" applyFill="1" applyBorder="1" applyAlignment="1">
      <alignment horizontal="left"/>
    </xf>
    <xf numFmtId="0" fontId="13" fillId="2" borderId="40"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41" xfId="0" applyFont="1" applyFill="1" applyBorder="1" applyAlignment="1">
      <alignment horizontal="left" vertical="top" wrapText="1"/>
    </xf>
    <xf numFmtId="0" fontId="13" fillId="2" borderId="44" xfId="0" applyFont="1" applyFill="1" applyBorder="1" applyAlignment="1">
      <alignment horizontal="left"/>
    </xf>
    <xf numFmtId="0" fontId="13" fillId="2" borderId="5" xfId="0" applyFont="1" applyFill="1" applyBorder="1" applyAlignment="1">
      <alignment horizontal="left"/>
    </xf>
    <xf numFmtId="165" fontId="11" fillId="2" borderId="44" xfId="1" applyNumberFormat="1" applyFont="1" applyFill="1" applyBorder="1" applyAlignment="1">
      <alignment horizontal="left"/>
    </xf>
    <xf numFmtId="165" fontId="11" fillId="2" borderId="5" xfId="1" applyNumberFormat="1" applyFont="1" applyFill="1" applyBorder="1" applyAlignment="1">
      <alignment horizontal="left"/>
    </xf>
    <xf numFmtId="165" fontId="11" fillId="2" borderId="44" xfId="1" applyNumberFormat="1" applyFont="1" applyFill="1" applyBorder="1" applyAlignment="1">
      <alignment horizontal="left" wrapText="1"/>
    </xf>
    <xf numFmtId="165" fontId="11" fillId="2" borderId="5" xfId="1" applyNumberFormat="1" applyFont="1" applyFill="1" applyBorder="1" applyAlignment="1">
      <alignment horizontal="left" wrapText="1"/>
    </xf>
    <xf numFmtId="0" fontId="16" fillId="2" borderId="40" xfId="0" applyFont="1" applyFill="1" applyBorder="1" applyAlignment="1">
      <alignment horizontal="left" vertical="top" wrapText="1"/>
    </xf>
    <xf numFmtId="0" fontId="16" fillId="2" borderId="0" xfId="0" applyFont="1" applyFill="1" applyBorder="1" applyAlignment="1">
      <alignment horizontal="left" vertical="top" wrapText="1"/>
    </xf>
    <xf numFmtId="0" fontId="16" fillId="2" borderId="41" xfId="0" applyFont="1" applyFill="1" applyBorder="1" applyAlignment="1">
      <alignment horizontal="left" vertical="top" wrapText="1"/>
    </xf>
    <xf numFmtId="0" fontId="11" fillId="2" borderId="44" xfId="0" applyFont="1" applyFill="1" applyBorder="1" applyAlignment="1">
      <alignment horizontal="left" wrapText="1"/>
    </xf>
    <xf numFmtId="0" fontId="11" fillId="2" borderId="5" xfId="0" applyFont="1" applyFill="1" applyBorder="1" applyAlignment="1">
      <alignment horizontal="left" wrapText="1"/>
    </xf>
    <xf numFmtId="0" fontId="13" fillId="2" borderId="44" xfId="0" applyFont="1" applyFill="1" applyBorder="1" applyAlignment="1">
      <alignment horizontal="left" wrapText="1"/>
    </xf>
    <xf numFmtId="0" fontId="13" fillId="2" borderId="5" xfId="0" applyFont="1" applyFill="1" applyBorder="1" applyAlignment="1">
      <alignment horizontal="left" wrapText="1"/>
    </xf>
    <xf numFmtId="165" fontId="13" fillId="2" borderId="58" xfId="1" applyNumberFormat="1" applyFont="1" applyFill="1" applyBorder="1" applyAlignment="1">
      <alignment horizontal="left"/>
    </xf>
    <xf numFmtId="165" fontId="13" fillId="2" borderId="4" xfId="1" applyNumberFormat="1" applyFont="1" applyFill="1" applyBorder="1" applyAlignment="1">
      <alignment horizontal="left"/>
    </xf>
    <xf numFmtId="164" fontId="11" fillId="2" borderId="3" xfId="2" applyNumberFormat="1" applyFont="1" applyFill="1" applyBorder="1" applyAlignment="1" applyProtection="1">
      <alignment horizontal="center"/>
      <protection locked="0"/>
    </xf>
    <xf numFmtId="164" fontId="11" fillId="2" borderId="1" xfId="2" applyNumberFormat="1" applyFont="1" applyFill="1" applyBorder="1" applyAlignment="1" applyProtection="1">
      <alignment horizontal="center"/>
      <protection locked="0"/>
    </xf>
    <xf numFmtId="0" fontId="6" fillId="2" borderId="56" xfId="0" applyFont="1" applyFill="1" applyBorder="1" applyAlignment="1">
      <alignment horizontal="left" vertical="center" wrapText="1" indent="3"/>
    </xf>
    <xf numFmtId="0" fontId="6" fillId="2" borderId="1" xfId="0" applyFont="1" applyFill="1" applyBorder="1" applyAlignment="1">
      <alignment horizontal="left" vertical="center" wrapText="1" indent="3"/>
    </xf>
    <xf numFmtId="0" fontId="13" fillId="2" borderId="40"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41" xfId="0" applyFont="1" applyFill="1" applyBorder="1" applyAlignment="1">
      <alignment horizontal="left" vertical="center" wrapText="1"/>
    </xf>
    <xf numFmtId="0" fontId="11" fillId="2" borderId="56" xfId="1" applyNumberFormat="1" applyFont="1" applyFill="1" applyBorder="1" applyAlignment="1" applyProtection="1">
      <alignment horizontal="left" vertical="center" wrapText="1"/>
      <protection locked="0"/>
    </xf>
    <xf numFmtId="0" fontId="11" fillId="2" borderId="2" xfId="1" applyNumberFormat="1" applyFont="1" applyFill="1" applyBorder="1" applyAlignment="1" applyProtection="1">
      <alignment horizontal="left" vertical="center" wrapText="1"/>
      <protection locked="0"/>
    </xf>
    <xf numFmtId="0" fontId="11" fillId="2" borderId="57" xfId="1" applyNumberFormat="1" applyFont="1" applyFill="1" applyBorder="1" applyAlignment="1" applyProtection="1">
      <alignment horizontal="left" vertical="center" wrapText="1"/>
      <protection locked="0"/>
    </xf>
    <xf numFmtId="0" fontId="11" fillId="7" borderId="44" xfId="0" applyFont="1" applyFill="1" applyBorder="1" applyAlignment="1">
      <alignment horizontal="left" wrapText="1"/>
    </xf>
    <xf numFmtId="0" fontId="11" fillId="7" borderId="5" xfId="0" applyFont="1" applyFill="1" applyBorder="1" applyAlignment="1">
      <alignment horizontal="left" wrapText="1"/>
    </xf>
    <xf numFmtId="0" fontId="13" fillId="2" borderId="5" xfId="0" applyFont="1" applyFill="1" applyBorder="1" applyAlignment="1">
      <alignment horizontal="left" vertical="center"/>
    </xf>
    <xf numFmtId="0" fontId="11" fillId="2" borderId="5" xfId="0" applyFont="1" applyFill="1" applyBorder="1" applyAlignment="1" applyProtection="1">
      <alignment horizontal="left" vertical="top" wrapText="1"/>
      <protection locked="0"/>
    </xf>
    <xf numFmtId="0" fontId="11" fillId="2" borderId="45" xfId="0" applyFont="1" applyFill="1" applyBorder="1" applyAlignment="1" applyProtection="1">
      <alignment horizontal="left" vertical="top" wrapText="1"/>
      <protection locked="0"/>
    </xf>
    <xf numFmtId="0" fontId="13" fillId="2" borderId="40" xfId="0" applyFont="1" applyFill="1" applyBorder="1" applyAlignment="1">
      <alignment horizontal="left" wrapText="1"/>
    </xf>
    <xf numFmtId="0" fontId="13" fillId="2" borderId="0" xfId="0" applyFont="1" applyFill="1" applyBorder="1" applyAlignment="1">
      <alignment horizontal="left" wrapText="1"/>
    </xf>
    <xf numFmtId="0" fontId="13" fillId="2" borderId="41" xfId="0" applyFont="1" applyFill="1" applyBorder="1" applyAlignment="1">
      <alignment horizontal="left" wrapText="1"/>
    </xf>
    <xf numFmtId="0" fontId="13" fillId="2" borderId="5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left" vertical="center" wrapText="1"/>
      <protection locked="0"/>
    </xf>
    <xf numFmtId="0" fontId="21" fillId="2" borderId="57" xfId="0" applyFont="1" applyFill="1" applyBorder="1" applyAlignment="1" applyProtection="1">
      <alignment horizontal="left" vertical="center" wrapText="1"/>
      <protection locked="0"/>
    </xf>
    <xf numFmtId="0" fontId="15" fillId="2" borderId="40" xfId="0" applyFont="1" applyFill="1" applyBorder="1" applyAlignment="1">
      <alignment horizontal="left" vertical="top" wrapText="1"/>
    </xf>
    <xf numFmtId="0" fontId="15" fillId="2" borderId="0" xfId="0" applyFont="1" applyFill="1" applyBorder="1" applyAlignment="1">
      <alignment horizontal="left" vertical="top" wrapText="1"/>
    </xf>
    <xf numFmtId="0" fontId="15" fillId="2" borderId="41" xfId="0" applyFont="1" applyFill="1" applyBorder="1" applyAlignment="1">
      <alignment horizontal="left" vertical="top" wrapText="1"/>
    </xf>
    <xf numFmtId="0" fontId="11" fillId="2" borderId="50" xfId="1" applyNumberFormat="1" applyFont="1" applyFill="1" applyBorder="1" applyAlignment="1" applyProtection="1">
      <alignment horizontal="left" vertical="center" wrapText="1"/>
      <protection locked="0"/>
    </xf>
    <xf numFmtId="0" fontId="11" fillId="2" borderId="30" xfId="1" applyNumberFormat="1" applyFont="1" applyFill="1" applyBorder="1" applyAlignment="1" applyProtection="1">
      <alignment horizontal="left" vertical="center" wrapText="1"/>
      <protection locked="0"/>
    </xf>
    <xf numFmtId="0" fontId="11" fillId="2" borderId="51" xfId="1" applyNumberFormat="1" applyFont="1" applyFill="1" applyBorder="1" applyAlignment="1" applyProtection="1">
      <alignment horizontal="left" vertical="center" wrapText="1"/>
      <protection locked="0"/>
    </xf>
    <xf numFmtId="0" fontId="11" fillId="2" borderId="54" xfId="1" applyNumberFormat="1" applyFont="1" applyFill="1" applyBorder="1" applyAlignment="1" applyProtection="1">
      <alignment horizontal="left" vertical="center" wrapText="1"/>
      <protection locked="0"/>
    </xf>
    <xf numFmtId="0" fontId="11" fillId="2" borderId="8" xfId="1" applyNumberFormat="1" applyFont="1" applyFill="1" applyBorder="1" applyAlignment="1" applyProtection="1">
      <alignment horizontal="left" vertical="center" wrapText="1"/>
      <protection locked="0"/>
    </xf>
    <xf numFmtId="0" fontId="11" fillId="2" borderId="55" xfId="1" applyNumberFormat="1" applyFont="1" applyFill="1" applyBorder="1" applyAlignment="1" applyProtection="1">
      <alignment horizontal="left" vertical="center" wrapText="1"/>
      <protection locked="0"/>
    </xf>
    <xf numFmtId="0" fontId="13" fillId="2" borderId="5" xfId="0" applyFont="1" applyFill="1" applyBorder="1" applyAlignment="1">
      <alignment horizontal="center"/>
    </xf>
    <xf numFmtId="0" fontId="13" fillId="2" borderId="45" xfId="0" applyFont="1" applyFill="1" applyBorder="1" applyAlignment="1">
      <alignment horizontal="center"/>
    </xf>
    <xf numFmtId="167" fontId="21" fillId="2" borderId="46" xfId="0" applyNumberFormat="1" applyFont="1" applyFill="1" applyBorder="1" applyAlignment="1" applyProtection="1">
      <alignment horizontal="center" vertical="center"/>
      <protection locked="0"/>
    </xf>
    <xf numFmtId="167" fontId="21" fillId="2" borderId="12" xfId="0" applyNumberFormat="1" applyFont="1" applyFill="1" applyBorder="1" applyAlignment="1" applyProtection="1">
      <alignment horizontal="center" vertical="center"/>
      <protection locked="0"/>
    </xf>
    <xf numFmtId="167" fontId="21" fillId="2" borderId="40" xfId="0" applyNumberFormat="1" applyFont="1" applyFill="1" applyBorder="1" applyAlignment="1" applyProtection="1">
      <alignment horizontal="center" vertical="center"/>
      <protection locked="0"/>
    </xf>
    <xf numFmtId="167" fontId="21" fillId="2" borderId="15" xfId="0" applyNumberFormat="1" applyFont="1" applyFill="1" applyBorder="1" applyAlignment="1" applyProtection="1">
      <alignment horizontal="center" vertical="center"/>
      <protection locked="0"/>
    </xf>
    <xf numFmtId="167" fontId="21" fillId="2" borderId="13" xfId="0" applyNumberFormat="1" applyFont="1" applyFill="1" applyBorder="1" applyAlignment="1" applyProtection="1">
      <alignment horizontal="center" vertical="center"/>
      <protection locked="0"/>
    </xf>
    <xf numFmtId="167" fontId="21" fillId="2" borderId="16" xfId="0" applyNumberFormat="1" applyFont="1" applyFill="1" applyBorder="1" applyAlignment="1" applyProtection="1">
      <alignment horizontal="center" vertical="center"/>
      <protection locked="0"/>
    </xf>
    <xf numFmtId="164" fontId="22" fillId="2" borderId="5" xfId="0" applyNumberFormat="1" applyFont="1" applyFill="1" applyBorder="1" applyAlignment="1" applyProtection="1">
      <alignment horizontal="center" vertical="center" wrapText="1"/>
      <protection locked="0"/>
    </xf>
    <xf numFmtId="0" fontId="22" fillId="2" borderId="5" xfId="0" applyNumberFormat="1" applyFont="1" applyFill="1" applyBorder="1" applyAlignment="1" applyProtection="1">
      <alignment horizontal="center" vertical="center" wrapText="1"/>
      <protection locked="0"/>
    </xf>
    <xf numFmtId="0" fontId="22" fillId="2" borderId="6" xfId="0" applyNumberFormat="1" applyFont="1" applyFill="1" applyBorder="1" applyAlignment="1" applyProtection="1">
      <alignment horizontal="center" vertical="center" wrapText="1"/>
      <protection locked="0"/>
    </xf>
    <xf numFmtId="0" fontId="13" fillId="7" borderId="48" xfId="0" applyFont="1" applyFill="1" applyBorder="1" applyAlignment="1">
      <alignment horizontal="left" vertical="center"/>
    </xf>
    <xf numFmtId="0" fontId="13" fillId="7" borderId="29" xfId="0" applyFont="1" applyFill="1" applyBorder="1" applyAlignment="1">
      <alignment horizontal="left" vertical="center"/>
    </xf>
    <xf numFmtId="0" fontId="21" fillId="2" borderId="29" xfId="0" applyFont="1" applyFill="1" applyBorder="1" applyAlignment="1">
      <alignment horizontal="left" vertical="center" wrapText="1"/>
    </xf>
    <xf numFmtId="0" fontId="21" fillId="2" borderId="49" xfId="0" applyFont="1" applyFill="1" applyBorder="1" applyAlignment="1">
      <alignment horizontal="left" vertical="center" wrapText="1"/>
    </xf>
    <xf numFmtId="0" fontId="13" fillId="2" borderId="44" xfId="0" applyFont="1" applyFill="1" applyBorder="1" applyAlignment="1">
      <alignment horizontal="center"/>
    </xf>
    <xf numFmtId="0" fontId="22" fillId="7" borderId="5" xfId="0" applyFont="1" applyFill="1" applyBorder="1" applyAlignment="1">
      <alignment horizontal="center"/>
    </xf>
    <xf numFmtId="0" fontId="11" fillId="7" borderId="23" xfId="0" applyFont="1" applyFill="1" applyBorder="1" applyAlignment="1">
      <alignment horizontal="center"/>
    </xf>
    <xf numFmtId="0" fontId="25" fillId="7" borderId="24" xfId="0" applyFont="1" applyFill="1" applyBorder="1" applyAlignment="1">
      <alignment horizontal="center"/>
    </xf>
    <xf numFmtId="0" fontId="25" fillId="7" borderId="25" xfId="0" applyFont="1" applyFill="1" applyBorder="1" applyAlignment="1">
      <alignment horizontal="center"/>
    </xf>
    <xf numFmtId="0" fontId="13" fillId="10" borderId="42" xfId="0" applyFont="1" applyFill="1" applyBorder="1" applyAlignment="1">
      <alignment horizontal="center" vertical="center" wrapText="1"/>
    </xf>
    <xf numFmtId="0" fontId="13" fillId="10" borderId="14" xfId="0" applyFont="1" applyFill="1" applyBorder="1" applyAlignment="1">
      <alignment horizontal="center" vertical="center" wrapText="1"/>
    </xf>
    <xf numFmtId="0" fontId="13" fillId="10" borderId="43"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26" fillId="7" borderId="33" xfId="0" applyFont="1" applyFill="1" applyBorder="1" applyAlignment="1">
      <alignment horizontal="center"/>
    </xf>
    <xf numFmtId="0" fontId="26" fillId="7" borderId="34" xfId="0" applyFont="1" applyFill="1" applyBorder="1" applyAlignment="1">
      <alignment horizontal="center"/>
    </xf>
    <xf numFmtId="0" fontId="26" fillId="7" borderId="35" xfId="0" applyFont="1" applyFill="1" applyBorder="1" applyAlignment="1">
      <alignment horizontal="center"/>
    </xf>
    <xf numFmtId="0" fontId="3" fillId="2" borderId="38"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5" fillId="7" borderId="7" xfId="0" applyFont="1" applyFill="1" applyBorder="1" applyAlignment="1">
      <alignment horizontal="center"/>
    </xf>
    <xf numFmtId="0" fontId="25" fillId="7" borderId="0" xfId="0" applyFont="1" applyFill="1" applyBorder="1" applyAlignment="1">
      <alignment horizontal="center"/>
    </xf>
    <xf numFmtId="0" fontId="25" fillId="7" borderId="22" xfId="0" applyFont="1" applyFill="1" applyBorder="1" applyAlignment="1">
      <alignment horizontal="center"/>
    </xf>
    <xf numFmtId="0" fontId="25" fillId="2" borderId="78" xfId="0" applyFont="1" applyFill="1" applyBorder="1" applyAlignment="1" applyProtection="1">
      <alignment horizontal="center" vertical="center"/>
      <protection locked="0"/>
    </xf>
    <xf numFmtId="0" fontId="25" fillId="2" borderId="39" xfId="0" applyFont="1" applyFill="1" applyBorder="1" applyAlignment="1" applyProtection="1">
      <alignment horizontal="center" vertical="center"/>
      <protection locked="0"/>
    </xf>
    <xf numFmtId="0" fontId="11" fillId="2" borderId="44" xfId="0" applyNumberFormat="1" applyFont="1" applyFill="1" applyBorder="1" applyAlignment="1" applyProtection="1">
      <alignment horizontal="center" vertical="center" wrapText="1"/>
      <protection locked="0"/>
    </xf>
    <xf numFmtId="0" fontId="11" fillId="2" borderId="5" xfId="0" applyNumberFormat="1" applyFont="1" applyFill="1" applyBorder="1" applyAlignment="1" applyProtection="1">
      <alignment horizontal="center" vertical="center" wrapText="1"/>
      <protection locked="0"/>
    </xf>
    <xf numFmtId="0" fontId="11" fillId="2" borderId="5" xfId="0" applyNumberFormat="1" applyFont="1" applyFill="1" applyBorder="1" applyAlignment="1" applyProtection="1">
      <alignment horizontal="left"/>
      <protection locked="0"/>
    </xf>
    <xf numFmtId="0" fontId="13" fillId="2" borderId="42"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43" xfId="0" applyFont="1" applyFill="1" applyBorder="1" applyAlignment="1">
      <alignment horizontal="center" vertical="center" wrapText="1"/>
    </xf>
    <xf numFmtId="0" fontId="11" fillId="2" borderId="6" xfId="0" applyNumberFormat="1" applyFont="1" applyFill="1" applyBorder="1" applyAlignment="1" applyProtection="1">
      <alignment horizontal="left"/>
      <protection locked="0"/>
    </xf>
    <xf numFmtId="0" fontId="32" fillId="7" borderId="67" xfId="0" applyFont="1" applyFill="1" applyBorder="1" applyAlignment="1">
      <alignment horizontal="center"/>
    </xf>
    <xf numFmtId="0" fontId="32" fillId="7" borderId="68" xfId="0" applyFont="1" applyFill="1" applyBorder="1" applyAlignment="1">
      <alignment horizontal="center"/>
    </xf>
    <xf numFmtId="0" fontId="32" fillId="7" borderId="69" xfId="0" applyFont="1" applyFill="1" applyBorder="1" applyAlignment="1">
      <alignment horizontal="center"/>
    </xf>
    <xf numFmtId="165" fontId="11" fillId="6" borderId="40" xfId="1" applyNumberFormat="1" applyFont="1" applyFill="1" applyBorder="1" applyAlignment="1">
      <alignment horizontal="left" vertical="center" wrapText="1"/>
    </xf>
    <xf numFmtId="0" fontId="0" fillId="6" borderId="0" xfId="0" applyFill="1" applyBorder="1" applyAlignment="1">
      <alignment horizontal="left" vertical="center" wrapText="1"/>
    </xf>
    <xf numFmtId="0" fontId="13" fillId="2" borderId="1" xfId="0" applyFont="1" applyFill="1" applyBorder="1" applyAlignment="1">
      <alignment horizontal="center"/>
    </xf>
    <xf numFmtId="0" fontId="13" fillId="2" borderId="3" xfId="0" applyFont="1" applyFill="1" applyBorder="1" applyAlignment="1">
      <alignment horizontal="center"/>
    </xf>
    <xf numFmtId="0" fontId="30" fillId="2" borderId="38"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25" fillId="2" borderId="18" xfId="0" applyFont="1" applyFill="1" applyBorder="1" applyAlignment="1" applyProtection="1">
      <alignment horizontal="center" vertical="center"/>
      <protection locked="0"/>
    </xf>
    <xf numFmtId="0" fontId="25" fillId="2" borderId="65" xfId="0" applyFont="1" applyFill="1" applyBorder="1" applyAlignment="1" applyProtection="1">
      <alignment horizontal="center" vertical="center"/>
      <protection locked="0"/>
    </xf>
    <xf numFmtId="0" fontId="0" fillId="0" borderId="0" xfId="0" applyBorder="1" applyAlignment="1"/>
    <xf numFmtId="0" fontId="0" fillId="0" borderId="41" xfId="0" applyBorder="1" applyAlignment="1"/>
    <xf numFmtId="0" fontId="13" fillId="3" borderId="48" xfId="0" applyFont="1" applyFill="1" applyBorder="1" applyAlignment="1">
      <alignment horizontal="left" vertical="center"/>
    </xf>
    <xf numFmtId="0" fontId="13" fillId="3" borderId="29" xfId="0" applyFont="1" applyFill="1" applyBorder="1" applyAlignment="1">
      <alignment horizontal="left" vertical="center"/>
    </xf>
    <xf numFmtId="0" fontId="11" fillId="4" borderId="23" xfId="0" applyFont="1" applyFill="1" applyBorder="1" applyAlignment="1">
      <alignment horizontal="center"/>
    </xf>
    <xf numFmtId="0" fontId="25" fillId="4" borderId="24" xfId="0" applyFont="1" applyFill="1" applyBorder="1" applyAlignment="1">
      <alignment horizontal="center"/>
    </xf>
    <xf numFmtId="0" fontId="25" fillId="4" borderId="25" xfId="0" applyFont="1" applyFill="1" applyBorder="1" applyAlignment="1">
      <alignment horizontal="center"/>
    </xf>
    <xf numFmtId="167" fontId="21" fillId="2" borderId="17" xfId="0" applyNumberFormat="1" applyFont="1" applyFill="1" applyBorder="1" applyAlignment="1" applyProtection="1">
      <alignment horizontal="center" vertical="center"/>
      <protection locked="0"/>
    </xf>
    <xf numFmtId="167" fontId="21" fillId="2" borderId="0" xfId="0" applyNumberFormat="1" applyFont="1" applyFill="1" applyBorder="1" applyAlignment="1" applyProtection="1">
      <alignment horizontal="center" vertical="center"/>
      <protection locked="0"/>
    </xf>
    <xf numFmtId="0" fontId="21" fillId="2" borderId="8" xfId="0" applyFont="1" applyFill="1" applyBorder="1" applyAlignment="1">
      <alignment horizontal="left" vertical="center" wrapText="1"/>
    </xf>
    <xf numFmtId="164" fontId="32" fillId="2" borderId="0" xfId="0" applyNumberFormat="1" applyFont="1" applyFill="1" applyBorder="1" applyAlignment="1" applyProtection="1">
      <alignment horizontal="center" vertical="center" wrapText="1"/>
      <protection locked="0"/>
    </xf>
    <xf numFmtId="0" fontId="0" fillId="0" borderId="24" xfId="0" applyFont="1" applyBorder="1" applyAlignment="1">
      <alignment horizontal="center" vertical="center" wrapText="1"/>
    </xf>
    <xf numFmtId="0" fontId="11" fillId="2" borderId="61" xfId="1" applyNumberFormat="1" applyFont="1" applyFill="1" applyBorder="1" applyAlignment="1" applyProtection="1">
      <alignment horizontal="left" vertical="center" wrapText="1"/>
      <protection locked="0"/>
    </xf>
    <xf numFmtId="0" fontId="11" fillId="2" borderId="62" xfId="1" applyNumberFormat="1" applyFont="1" applyFill="1" applyBorder="1" applyAlignment="1" applyProtection="1">
      <alignment horizontal="left" vertical="center" wrapText="1"/>
      <protection locked="0"/>
    </xf>
    <xf numFmtId="0" fontId="11" fillId="2" borderId="85" xfId="1" applyNumberFormat="1" applyFont="1" applyFill="1" applyBorder="1" applyAlignment="1" applyProtection="1">
      <alignment horizontal="left" vertical="center" wrapText="1"/>
      <protection locked="0"/>
    </xf>
    <xf numFmtId="0" fontId="11" fillId="3" borderId="23" xfId="0" applyFont="1" applyFill="1" applyBorder="1" applyAlignment="1">
      <alignment horizontal="center"/>
    </xf>
    <xf numFmtId="0" fontId="25" fillId="3" borderId="24" xfId="0" applyFont="1" applyFill="1" applyBorder="1" applyAlignment="1">
      <alignment horizontal="center"/>
    </xf>
    <xf numFmtId="0" fontId="25" fillId="3" borderId="25" xfId="0" applyFont="1" applyFill="1" applyBorder="1" applyAlignment="1">
      <alignment horizontal="center"/>
    </xf>
    <xf numFmtId="0" fontId="13" fillId="3" borderId="42"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3" fillId="3" borderId="44" xfId="0" applyFont="1" applyFill="1" applyBorder="1" applyAlignment="1">
      <alignment horizontal="center"/>
    </xf>
    <xf numFmtId="0" fontId="13" fillId="3" borderId="5" xfId="0" applyFont="1" applyFill="1" applyBorder="1" applyAlignment="1">
      <alignment horizontal="center"/>
    </xf>
    <xf numFmtId="0" fontId="13" fillId="3" borderId="45" xfId="0" applyFont="1" applyFill="1" applyBorder="1" applyAlignment="1">
      <alignment horizontal="center"/>
    </xf>
    <xf numFmtId="0" fontId="11" fillId="3" borderId="31"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25" fillId="7" borderId="23" xfId="0" applyFont="1" applyFill="1" applyBorder="1" applyAlignment="1">
      <alignment horizontal="center"/>
    </xf>
    <xf numFmtId="0" fontId="13" fillId="3" borderId="1" xfId="0" applyFont="1" applyFill="1" applyBorder="1" applyAlignment="1">
      <alignment horizontal="center"/>
    </xf>
    <xf numFmtId="167" fontId="21" fillId="3" borderId="46" xfId="0" applyNumberFormat="1" applyFont="1" applyFill="1" applyBorder="1" applyAlignment="1" applyProtection="1">
      <alignment horizontal="center" vertical="center"/>
      <protection locked="0"/>
    </xf>
    <xf numFmtId="167" fontId="21" fillId="3" borderId="12" xfId="0" applyNumberFormat="1" applyFont="1" applyFill="1" applyBorder="1" applyAlignment="1" applyProtection="1">
      <alignment horizontal="center" vertical="center"/>
      <protection locked="0"/>
    </xf>
    <xf numFmtId="167" fontId="21" fillId="3" borderId="40" xfId="0" applyNumberFormat="1" applyFont="1" applyFill="1" applyBorder="1" applyAlignment="1" applyProtection="1">
      <alignment horizontal="center" vertical="center"/>
      <protection locked="0"/>
    </xf>
    <xf numFmtId="167" fontId="21" fillId="3" borderId="15" xfId="0" applyNumberFormat="1" applyFont="1" applyFill="1" applyBorder="1" applyAlignment="1" applyProtection="1">
      <alignment horizontal="center" vertical="center"/>
      <protection locked="0"/>
    </xf>
    <xf numFmtId="167" fontId="21" fillId="3" borderId="13" xfId="0" applyNumberFormat="1" applyFont="1" applyFill="1" applyBorder="1" applyAlignment="1" applyProtection="1">
      <alignment horizontal="center" vertical="center"/>
      <protection locked="0"/>
    </xf>
    <xf numFmtId="167" fontId="21" fillId="3" borderId="17" xfId="0" applyNumberFormat="1" applyFont="1" applyFill="1" applyBorder="1" applyAlignment="1" applyProtection="1">
      <alignment horizontal="center" vertical="center"/>
      <protection locked="0"/>
    </xf>
    <xf numFmtId="167" fontId="21" fillId="3" borderId="16" xfId="0" applyNumberFormat="1" applyFont="1" applyFill="1" applyBorder="1" applyAlignment="1" applyProtection="1">
      <alignment horizontal="center" vertical="center"/>
      <protection locked="0"/>
    </xf>
    <xf numFmtId="167" fontId="21" fillId="3" borderId="0" xfId="0" applyNumberFormat="1" applyFont="1" applyFill="1" applyBorder="1" applyAlignment="1" applyProtection="1">
      <alignment horizontal="center" vertical="center"/>
      <protection locked="0"/>
    </xf>
    <xf numFmtId="0" fontId="21" fillId="3" borderId="29"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49" xfId="0" applyFont="1" applyFill="1" applyBorder="1" applyAlignment="1">
      <alignment horizontal="left" vertical="center" wrapText="1"/>
    </xf>
    <xf numFmtId="0" fontId="11" fillId="3" borderId="44" xfId="0" applyNumberFormat="1" applyFont="1" applyFill="1" applyBorder="1" applyAlignment="1" applyProtection="1">
      <alignment horizontal="center" vertical="center" wrapText="1"/>
      <protection locked="0"/>
    </xf>
    <xf numFmtId="0" fontId="11" fillId="3" borderId="5" xfId="0" applyNumberFormat="1" applyFont="1" applyFill="1" applyBorder="1" applyAlignment="1" applyProtection="1">
      <alignment horizontal="center" vertical="center" wrapText="1"/>
      <protection locked="0"/>
    </xf>
    <xf numFmtId="0" fontId="11" fillId="3" borderId="5" xfId="0" applyNumberFormat="1" applyFont="1" applyFill="1" applyBorder="1" applyAlignment="1" applyProtection="1">
      <alignment horizontal="left"/>
      <protection locked="0"/>
    </xf>
    <xf numFmtId="0" fontId="11" fillId="3" borderId="6" xfId="0" applyNumberFormat="1" applyFont="1" applyFill="1" applyBorder="1" applyAlignment="1" applyProtection="1">
      <alignment horizontal="left"/>
      <protection locked="0"/>
    </xf>
    <xf numFmtId="0" fontId="13" fillId="3" borderId="3" xfId="0" applyFont="1" applyFill="1" applyBorder="1" applyAlignment="1">
      <alignment horizontal="center"/>
    </xf>
    <xf numFmtId="0" fontId="13" fillId="7" borderId="67" xfId="0" applyFont="1" applyFill="1" applyBorder="1" applyAlignment="1">
      <alignment horizontal="center"/>
    </xf>
    <xf numFmtId="0" fontId="13" fillId="7" borderId="68" xfId="0" applyFont="1" applyFill="1" applyBorder="1" applyAlignment="1">
      <alignment horizontal="center"/>
    </xf>
    <xf numFmtId="0" fontId="13" fillId="7" borderId="69" xfId="0" applyFont="1" applyFill="1" applyBorder="1" applyAlignment="1">
      <alignment horizontal="center"/>
    </xf>
    <xf numFmtId="0" fontId="15" fillId="3" borderId="40"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41" xfId="0" applyFont="1" applyFill="1" applyBorder="1" applyAlignment="1">
      <alignment horizontal="left" vertical="top" wrapText="1"/>
    </xf>
    <xf numFmtId="0" fontId="11" fillId="3" borderId="56" xfId="1" applyNumberFormat="1" applyFont="1" applyFill="1" applyBorder="1" applyAlignment="1" applyProtection="1">
      <alignment horizontal="left" vertical="center" wrapText="1"/>
      <protection locked="0"/>
    </xf>
    <xf numFmtId="0" fontId="11" fillId="3" borderId="2" xfId="1" applyNumberFormat="1" applyFont="1" applyFill="1" applyBorder="1" applyAlignment="1" applyProtection="1">
      <alignment horizontal="left" vertical="center" wrapText="1"/>
      <protection locked="0"/>
    </xf>
    <xf numFmtId="0" fontId="11" fillId="3" borderId="57" xfId="1" applyNumberFormat="1" applyFont="1" applyFill="1" applyBorder="1" applyAlignment="1" applyProtection="1">
      <alignment horizontal="left" vertical="center" wrapText="1"/>
      <protection locked="0"/>
    </xf>
    <xf numFmtId="0" fontId="13" fillId="3" borderId="40"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13" fillId="3" borderId="41" xfId="0" applyFont="1" applyFill="1" applyBorder="1" applyAlignment="1">
      <alignment horizontal="left" vertical="center" wrapText="1"/>
    </xf>
    <xf numFmtId="0" fontId="11" fillId="3" borderId="50" xfId="1" applyNumberFormat="1" applyFont="1" applyFill="1" applyBorder="1" applyAlignment="1" applyProtection="1">
      <alignment horizontal="left" vertical="center" wrapText="1"/>
      <protection locked="0"/>
    </xf>
    <xf numFmtId="0" fontId="11" fillId="3" borderId="30" xfId="1" applyNumberFormat="1" applyFont="1" applyFill="1" applyBorder="1" applyAlignment="1" applyProtection="1">
      <alignment horizontal="left" vertical="center" wrapText="1"/>
      <protection locked="0"/>
    </xf>
    <xf numFmtId="0" fontId="11" fillId="3" borderId="51" xfId="1" applyNumberFormat="1" applyFont="1" applyFill="1" applyBorder="1" applyAlignment="1" applyProtection="1">
      <alignment horizontal="left" vertical="center" wrapText="1"/>
      <protection locked="0"/>
    </xf>
    <xf numFmtId="0" fontId="11" fillId="3" borderId="73" xfId="1" applyNumberFormat="1" applyFont="1" applyFill="1" applyBorder="1" applyAlignment="1" applyProtection="1">
      <alignment horizontal="left" vertical="center" wrapText="1"/>
      <protection locked="0"/>
    </xf>
    <xf numFmtId="0" fontId="11" fillId="3" borderId="66" xfId="1" applyNumberFormat="1" applyFont="1" applyFill="1" applyBorder="1" applyAlignment="1" applyProtection="1">
      <alignment horizontal="left" vertical="center" wrapText="1"/>
      <protection locked="0"/>
    </xf>
    <xf numFmtId="0" fontId="11" fillId="3" borderId="74" xfId="1" applyNumberFormat="1" applyFont="1" applyFill="1" applyBorder="1" applyAlignment="1" applyProtection="1">
      <alignment horizontal="left" vertical="center" wrapText="1"/>
      <protection locked="0"/>
    </xf>
    <xf numFmtId="0" fontId="13" fillId="3" borderId="40" xfId="0" applyFont="1" applyFill="1" applyBorder="1" applyAlignment="1">
      <alignment horizontal="left" wrapText="1"/>
    </xf>
    <xf numFmtId="0" fontId="13" fillId="3" borderId="0" xfId="0" applyFont="1" applyFill="1" applyBorder="1" applyAlignment="1">
      <alignment horizontal="left" wrapText="1"/>
    </xf>
    <xf numFmtId="0" fontId="13" fillId="3" borderId="56"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21" fillId="3" borderId="2" xfId="0" applyFont="1" applyFill="1" applyBorder="1" applyAlignment="1" applyProtection="1">
      <alignment horizontal="left" vertical="center" wrapText="1"/>
      <protection locked="0"/>
    </xf>
    <xf numFmtId="0" fontId="21" fillId="3" borderId="57" xfId="0" applyFont="1" applyFill="1" applyBorder="1" applyAlignment="1" applyProtection="1">
      <alignment horizontal="left" vertical="center" wrapText="1"/>
      <protection locked="0"/>
    </xf>
    <xf numFmtId="0" fontId="13" fillId="3" borderId="5" xfId="0" applyFont="1" applyFill="1" applyBorder="1" applyAlignment="1">
      <alignment horizontal="left" vertical="center"/>
    </xf>
    <xf numFmtId="0" fontId="11" fillId="3" borderId="5" xfId="0" applyFont="1" applyFill="1" applyBorder="1" applyAlignment="1" applyProtection="1">
      <alignment horizontal="left" vertical="top" wrapText="1"/>
      <protection locked="0"/>
    </xf>
    <xf numFmtId="0" fontId="11" fillId="3" borderId="45" xfId="0" applyFont="1" applyFill="1" applyBorder="1" applyAlignment="1" applyProtection="1">
      <alignment horizontal="left" vertical="top" wrapText="1"/>
      <protection locked="0"/>
    </xf>
    <xf numFmtId="0" fontId="16" fillId="3" borderId="40"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41" xfId="0" applyFont="1" applyFill="1" applyBorder="1" applyAlignment="1">
      <alignment horizontal="left" vertical="top" wrapText="1"/>
    </xf>
    <xf numFmtId="0" fontId="13" fillId="3" borderId="44" xfId="0" applyFont="1" applyFill="1" applyBorder="1" applyAlignment="1">
      <alignment horizontal="left" wrapText="1"/>
    </xf>
    <xf numFmtId="0" fontId="13" fillId="3" borderId="5" xfId="0" applyFont="1" applyFill="1" applyBorder="1" applyAlignment="1">
      <alignment horizontal="left" wrapText="1"/>
    </xf>
    <xf numFmtId="0" fontId="11" fillId="3" borderId="44" xfId="0" applyFont="1" applyFill="1" applyBorder="1" applyAlignment="1">
      <alignment horizontal="left" wrapText="1"/>
    </xf>
    <xf numFmtId="0" fontId="11" fillId="3" borderId="5" xfId="0" applyFont="1" applyFill="1" applyBorder="1" applyAlignment="1">
      <alignment horizontal="left" wrapText="1"/>
    </xf>
    <xf numFmtId="0" fontId="13" fillId="3" borderId="41" xfId="0" applyFont="1" applyFill="1" applyBorder="1" applyAlignment="1">
      <alignment horizontal="left" wrapText="1"/>
    </xf>
    <xf numFmtId="165" fontId="11" fillId="3" borderId="56" xfId="1" applyNumberFormat="1" applyFont="1" applyFill="1" applyBorder="1" applyAlignment="1">
      <alignment horizontal="left"/>
    </xf>
    <xf numFmtId="165" fontId="11" fillId="3" borderId="1" xfId="1" applyNumberFormat="1" applyFont="1" applyFill="1" applyBorder="1" applyAlignment="1">
      <alignment horizontal="left"/>
    </xf>
    <xf numFmtId="165" fontId="13" fillId="3" borderId="58" xfId="1" applyNumberFormat="1" applyFont="1" applyFill="1" applyBorder="1" applyAlignment="1">
      <alignment horizontal="left"/>
    </xf>
    <xf numFmtId="165" fontId="13" fillId="3" borderId="4" xfId="1" applyNumberFormat="1" applyFont="1" applyFill="1" applyBorder="1" applyAlignment="1">
      <alignment horizontal="left"/>
    </xf>
    <xf numFmtId="0" fontId="13" fillId="3" borderId="40" xfId="0" applyFont="1" applyFill="1" applyBorder="1" applyAlignment="1">
      <alignment horizontal="left" vertical="top" wrapText="1"/>
    </xf>
    <xf numFmtId="0" fontId="13" fillId="3" borderId="0" xfId="0" applyFont="1" applyFill="1" applyBorder="1" applyAlignment="1">
      <alignment horizontal="left" vertical="top" wrapText="1"/>
    </xf>
    <xf numFmtId="0" fontId="13" fillId="3" borderId="41" xfId="0" applyFont="1" applyFill="1" applyBorder="1" applyAlignment="1">
      <alignment horizontal="left" vertical="top" wrapText="1"/>
    </xf>
    <xf numFmtId="164" fontId="11" fillId="3" borderId="3" xfId="2" applyNumberFormat="1" applyFont="1" applyFill="1" applyBorder="1" applyAlignment="1" applyProtection="1">
      <alignment horizontal="center"/>
      <protection locked="0"/>
    </xf>
    <xf numFmtId="164" fontId="11" fillId="3" borderId="1" xfId="2" applyNumberFormat="1" applyFont="1" applyFill="1" applyBorder="1" applyAlignment="1" applyProtection="1">
      <alignment horizontal="center"/>
      <protection locked="0"/>
    </xf>
    <xf numFmtId="0" fontId="6" fillId="3" borderId="56" xfId="0" applyFont="1" applyFill="1" applyBorder="1" applyAlignment="1">
      <alignment horizontal="left" vertical="center" wrapText="1" indent="3"/>
    </xf>
    <xf numFmtId="0" fontId="6" fillId="3" borderId="1" xfId="0" applyFont="1" applyFill="1" applyBorder="1" applyAlignment="1">
      <alignment horizontal="left" vertical="center" wrapText="1" indent="3"/>
    </xf>
    <xf numFmtId="165" fontId="11" fillId="3" borderId="44" xfId="1" applyNumberFormat="1" applyFont="1" applyFill="1" applyBorder="1" applyAlignment="1">
      <alignment horizontal="left"/>
    </xf>
    <xf numFmtId="165" fontId="11" fillId="3" borderId="5" xfId="1" applyNumberFormat="1" applyFont="1" applyFill="1" applyBorder="1" applyAlignment="1">
      <alignment horizontal="left"/>
    </xf>
    <xf numFmtId="0" fontId="13" fillId="3" borderId="44" xfId="0" applyFont="1" applyFill="1" applyBorder="1" applyAlignment="1">
      <alignment horizontal="left"/>
    </xf>
    <xf numFmtId="0" fontId="13" fillId="3" borderId="5" xfId="0" applyFont="1" applyFill="1" applyBorder="1" applyAlignment="1">
      <alignment horizontal="left"/>
    </xf>
    <xf numFmtId="0" fontId="11" fillId="2" borderId="63" xfId="1" applyNumberFormat="1" applyFont="1" applyFill="1" applyBorder="1" applyAlignment="1" applyProtection="1">
      <alignment horizontal="left" vertical="center" wrapText="1"/>
      <protection locked="0"/>
    </xf>
    <xf numFmtId="164" fontId="13" fillId="3" borderId="20" xfId="0" applyNumberFormat="1" applyFont="1" applyFill="1" applyBorder="1" applyAlignment="1" applyProtection="1">
      <alignment horizontal="center" vertical="center" wrapText="1"/>
      <protection locked="0"/>
    </xf>
    <xf numFmtId="0" fontId="28" fillId="0" borderId="24" xfId="0" applyFont="1" applyBorder="1" applyAlignment="1">
      <alignment horizontal="center" vertical="center" wrapText="1"/>
    </xf>
    <xf numFmtId="0" fontId="25" fillId="3" borderId="18" xfId="0" applyFont="1" applyFill="1" applyBorder="1" applyAlignment="1" applyProtection="1">
      <alignment horizontal="center" vertical="center"/>
      <protection locked="0"/>
    </xf>
    <xf numFmtId="0" fontId="25" fillId="3" borderId="65" xfId="0" applyFont="1" applyFill="1" applyBorder="1" applyAlignment="1" applyProtection="1">
      <alignment horizontal="center" vertical="center"/>
      <protection locked="0"/>
    </xf>
    <xf numFmtId="0" fontId="11" fillId="3" borderId="44" xfId="0" applyFont="1" applyFill="1" applyBorder="1" applyAlignment="1">
      <alignment horizontal="left"/>
    </xf>
    <xf numFmtId="0" fontId="11" fillId="3" borderId="5" xfId="0" applyFont="1" applyFill="1" applyBorder="1" applyAlignment="1">
      <alignment horizontal="left"/>
    </xf>
    <xf numFmtId="0" fontId="13" fillId="3" borderId="58" xfId="0" applyFont="1" applyFill="1" applyBorder="1" applyAlignment="1">
      <alignment horizontal="left"/>
    </xf>
    <xf numFmtId="0" fontId="13" fillId="3" borderId="4" xfId="0" applyFont="1" applyFill="1" applyBorder="1" applyAlignment="1">
      <alignment horizontal="left"/>
    </xf>
    <xf numFmtId="165" fontId="11" fillId="3" borderId="44" xfId="1" applyNumberFormat="1" applyFont="1" applyFill="1" applyBorder="1" applyAlignment="1">
      <alignment horizontal="left" wrapText="1"/>
    </xf>
    <xf numFmtId="165" fontId="11" fillId="3" borderId="5" xfId="1" applyNumberFormat="1" applyFont="1" applyFill="1" applyBorder="1" applyAlignment="1">
      <alignment horizontal="left" wrapText="1"/>
    </xf>
    <xf numFmtId="0" fontId="33" fillId="7" borderId="67" xfId="0" applyFont="1" applyFill="1" applyBorder="1" applyAlignment="1">
      <alignment horizontal="center"/>
    </xf>
    <xf numFmtId="0" fontId="33" fillId="7" borderId="68" xfId="0" applyFont="1" applyFill="1" applyBorder="1" applyAlignment="1">
      <alignment horizontal="center"/>
    </xf>
    <xf numFmtId="0" fontId="33" fillId="7" borderId="69" xfId="0" applyFont="1" applyFill="1" applyBorder="1" applyAlignment="1">
      <alignment horizontal="center"/>
    </xf>
    <xf numFmtId="0" fontId="31" fillId="2" borderId="38" xfId="0" applyFont="1" applyFill="1" applyBorder="1" applyAlignment="1">
      <alignment horizontal="center" vertical="center" wrapText="1"/>
    </xf>
    <xf numFmtId="0" fontId="31" fillId="2" borderId="18" xfId="0" applyFont="1" applyFill="1" applyBorder="1" applyAlignment="1">
      <alignment horizontal="center" vertical="center" wrapText="1"/>
    </xf>
    <xf numFmtId="164" fontId="33" fillId="2" borderId="0" xfId="0" applyNumberFormat="1" applyFont="1" applyFill="1" applyBorder="1" applyAlignment="1" applyProtection="1">
      <alignment horizontal="center" vertical="center" wrapText="1"/>
      <protection locked="0"/>
    </xf>
    <xf numFmtId="0" fontId="13" fillId="2" borderId="38"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1" fillId="2" borderId="31" xfId="0" applyFont="1" applyFill="1" applyBorder="1" applyAlignment="1">
      <alignment horizontal="center" vertical="center" wrapText="1"/>
    </xf>
    <xf numFmtId="0" fontId="22" fillId="7" borderId="67" xfId="0" applyFont="1" applyFill="1" applyBorder="1" applyAlignment="1">
      <alignment horizontal="center"/>
    </xf>
    <xf numFmtId="0" fontId="22" fillId="7" borderId="68" xfId="0" applyFont="1" applyFill="1" applyBorder="1" applyAlignment="1">
      <alignment horizontal="center"/>
    </xf>
    <xf numFmtId="0" fontId="22" fillId="7" borderId="69" xfId="0" applyFont="1" applyFill="1" applyBorder="1" applyAlignment="1">
      <alignment horizontal="center"/>
    </xf>
    <xf numFmtId="165" fontId="11" fillId="13" borderId="40" xfId="1" applyNumberFormat="1" applyFont="1" applyFill="1" applyBorder="1" applyAlignment="1">
      <alignment horizontal="left" vertical="center" wrapText="1"/>
    </xf>
    <xf numFmtId="0" fontId="0" fillId="13" borderId="0" xfId="0" applyFill="1" applyBorder="1" applyAlignment="1">
      <alignment horizontal="left" vertical="center" wrapText="1"/>
    </xf>
    <xf numFmtId="164" fontId="22" fillId="2" borderId="0" xfId="0" applyNumberFormat="1" applyFont="1" applyFill="1" applyBorder="1" applyAlignment="1" applyProtection="1">
      <alignment horizontal="center" vertical="center" wrapText="1"/>
      <protection locked="0"/>
    </xf>
    <xf numFmtId="44" fontId="11" fillId="2" borderId="3" xfId="2" applyFont="1" applyFill="1" applyBorder="1" applyAlignment="1" applyProtection="1">
      <alignment horizontal="center"/>
      <protection locked="0"/>
    </xf>
    <xf numFmtId="44" fontId="11" fillId="2" borderId="1" xfId="2" applyFont="1" applyFill="1" applyBorder="1" applyAlignment="1" applyProtection="1">
      <alignment horizontal="center"/>
      <protection locked="0"/>
    </xf>
    <xf numFmtId="14" fontId="11" fillId="2" borderId="5" xfId="0" applyNumberFormat="1" applyFont="1" applyFill="1" applyBorder="1" applyAlignment="1" applyProtection="1">
      <alignment horizontal="left" vertical="top" wrapText="1"/>
      <protection locked="0"/>
    </xf>
    <xf numFmtId="0" fontId="11" fillId="2" borderId="66" xfId="1" applyNumberFormat="1" applyFont="1" applyFill="1" applyBorder="1" applyAlignment="1" applyProtection="1">
      <alignment horizontal="left" vertical="center" wrapText="1"/>
      <protection locked="0"/>
    </xf>
    <xf numFmtId="0" fontId="11" fillId="2" borderId="52" xfId="1" applyNumberFormat="1" applyFont="1" applyFill="1" applyBorder="1" applyAlignment="1" applyProtection="1">
      <alignment horizontal="left" vertical="center" wrapText="1"/>
      <protection locked="0"/>
    </xf>
    <xf numFmtId="0" fontId="11" fillId="2" borderId="89" xfId="1" applyNumberFormat="1" applyFont="1" applyFill="1" applyBorder="1" applyAlignment="1" applyProtection="1">
      <alignment horizontal="left" vertical="center" wrapText="1"/>
      <protection locked="0"/>
    </xf>
    <xf numFmtId="0" fontId="11" fillId="2" borderId="90" xfId="1" applyNumberFormat="1" applyFont="1" applyFill="1" applyBorder="1" applyAlignment="1" applyProtection="1">
      <alignment horizontal="left" vertical="center" wrapText="1"/>
      <protection locked="0"/>
    </xf>
    <xf numFmtId="0" fontId="11" fillId="2" borderId="28" xfId="1" applyNumberFormat="1" applyFont="1" applyFill="1" applyBorder="1" applyAlignment="1" applyProtection="1">
      <alignment horizontal="left" vertical="center" wrapText="1"/>
      <protection locked="0"/>
    </xf>
    <xf numFmtId="0" fontId="11" fillId="2" borderId="53" xfId="1" applyNumberFormat="1" applyFont="1" applyFill="1" applyBorder="1" applyAlignment="1" applyProtection="1">
      <alignment horizontal="left" vertical="center" wrapText="1"/>
      <protection locked="0"/>
    </xf>
    <xf numFmtId="167" fontId="21" fillId="2" borderId="44" xfId="0" applyNumberFormat="1" applyFont="1" applyFill="1" applyBorder="1" applyAlignment="1" applyProtection="1">
      <alignment horizontal="center" vertical="center"/>
      <protection locked="0"/>
    </xf>
    <xf numFmtId="167" fontId="21" fillId="2" borderId="5" xfId="0" applyNumberFormat="1" applyFont="1" applyFill="1" applyBorder="1" applyAlignment="1" applyProtection="1">
      <alignment horizontal="center" vertical="center"/>
      <protection locked="0"/>
    </xf>
    <xf numFmtId="167" fontId="21" fillId="2" borderId="77" xfId="0" applyNumberFormat="1" applyFont="1" applyFill="1" applyBorder="1" applyAlignment="1" applyProtection="1">
      <alignment horizontal="center" vertical="center"/>
      <protection locked="0"/>
    </xf>
    <xf numFmtId="167" fontId="21" fillId="2" borderId="6" xfId="0" applyNumberFormat="1" applyFont="1" applyFill="1" applyBorder="1" applyAlignment="1" applyProtection="1">
      <alignment horizontal="center" vertical="center"/>
      <protection locked="0"/>
    </xf>
    <xf numFmtId="167" fontId="21" fillId="2" borderId="3" xfId="0" applyNumberFormat="1" applyFont="1" applyFill="1" applyBorder="1" applyAlignment="1" applyProtection="1">
      <alignment horizontal="center" vertical="center"/>
      <protection locked="0"/>
    </xf>
    <xf numFmtId="164" fontId="11" fillId="2" borderId="93" xfId="0" applyNumberFormat="1" applyFont="1" applyFill="1" applyBorder="1" applyAlignment="1" applyProtection="1">
      <alignment horizontal="center" vertical="center" wrapText="1"/>
      <protection locked="0"/>
    </xf>
    <xf numFmtId="0" fontId="11" fillId="2" borderId="94" xfId="0" applyNumberFormat="1" applyFont="1" applyFill="1" applyBorder="1" applyAlignment="1" applyProtection="1">
      <alignment horizontal="center" vertical="center" wrapText="1"/>
      <protection locked="0"/>
    </xf>
    <xf numFmtId="0" fontId="11" fillId="2" borderId="96" xfId="0" applyNumberFormat="1" applyFont="1" applyFill="1" applyBorder="1" applyAlignment="1" applyProtection="1">
      <alignment horizontal="center" vertical="center" wrapText="1"/>
      <protection locked="0"/>
    </xf>
    <xf numFmtId="0" fontId="11" fillId="2" borderId="6" xfId="0" applyNumberFormat="1" applyFont="1" applyFill="1" applyBorder="1" applyAlignment="1" applyProtection="1">
      <alignment horizontal="center" vertical="center" wrapText="1"/>
      <protection locked="0"/>
    </xf>
    <xf numFmtId="0" fontId="11" fillId="2" borderId="95" xfId="0" applyNumberFormat="1" applyFont="1" applyFill="1" applyBorder="1" applyAlignment="1" applyProtection="1">
      <alignment horizontal="center" vertical="center" wrapText="1"/>
      <protection locked="0"/>
    </xf>
    <xf numFmtId="0" fontId="13" fillId="14" borderId="88" xfId="0" applyFont="1" applyFill="1" applyBorder="1" applyAlignment="1">
      <alignment horizontal="left" vertical="center"/>
    </xf>
    <xf numFmtId="0" fontId="21" fillId="2" borderId="86" xfId="0" applyFont="1" applyFill="1" applyBorder="1" applyAlignment="1">
      <alignment horizontal="left" vertical="center" wrapText="1"/>
    </xf>
    <xf numFmtId="0" fontId="13" fillId="14" borderId="91" xfId="0" applyFont="1" applyFill="1" applyBorder="1" applyAlignment="1">
      <alignment horizontal="center"/>
    </xf>
    <xf numFmtId="0" fontId="13" fillId="14" borderId="29" xfId="0" applyFont="1" applyFill="1" applyBorder="1" applyAlignment="1">
      <alignment horizontal="center"/>
    </xf>
    <xf numFmtId="0" fontId="13" fillId="14" borderId="92" xfId="0" applyFont="1" applyFill="1" applyBorder="1" applyAlignment="1">
      <alignment horizontal="center"/>
    </xf>
    <xf numFmtId="0" fontId="11" fillId="14" borderId="23" xfId="0" applyFont="1" applyFill="1" applyBorder="1" applyAlignment="1">
      <alignment horizontal="center"/>
    </xf>
    <xf numFmtId="0" fontId="25" fillId="14" borderId="24" xfId="0" applyFont="1" applyFill="1" applyBorder="1" applyAlignment="1">
      <alignment horizontal="center"/>
    </xf>
    <xf numFmtId="0" fontId="25" fillId="14" borderId="25" xfId="0" applyFont="1" applyFill="1" applyBorder="1" applyAlignment="1">
      <alignment horizontal="center"/>
    </xf>
    <xf numFmtId="0" fontId="26" fillId="14" borderId="33" xfId="0" applyFont="1" applyFill="1" applyBorder="1" applyAlignment="1">
      <alignment horizontal="center"/>
    </xf>
    <xf numFmtId="0" fontId="26" fillId="14" borderId="34" xfId="0" applyFont="1" applyFill="1" applyBorder="1" applyAlignment="1">
      <alignment horizontal="center"/>
    </xf>
    <xf numFmtId="0" fontId="26" fillId="14" borderId="35" xfId="0" applyFont="1" applyFill="1" applyBorder="1" applyAlignment="1">
      <alignment horizontal="center"/>
    </xf>
    <xf numFmtId="0" fontId="11" fillId="2" borderId="38"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25" fillId="14" borderId="7" xfId="0" applyFont="1" applyFill="1" applyBorder="1" applyAlignment="1">
      <alignment horizontal="center"/>
    </xf>
    <xf numFmtId="0" fontId="25" fillId="14" borderId="0" xfId="0" applyFont="1" applyFill="1" applyBorder="1" applyAlignment="1">
      <alignment horizontal="center"/>
    </xf>
    <xf numFmtId="0" fontId="25" fillId="14" borderId="22" xfId="0" applyFont="1" applyFill="1" applyBorder="1" applyAlignment="1">
      <alignment horizontal="center"/>
    </xf>
    <xf numFmtId="164" fontId="13" fillId="2" borderId="5" xfId="0" applyNumberFormat="1" applyFont="1" applyFill="1" applyBorder="1" applyAlignment="1" applyProtection="1">
      <alignment horizontal="center" vertical="center" wrapText="1"/>
      <protection locked="0"/>
    </xf>
    <xf numFmtId="0" fontId="13" fillId="2" borderId="5" xfId="0" applyNumberFormat="1" applyFont="1" applyFill="1" applyBorder="1" applyAlignment="1" applyProtection="1">
      <alignment horizontal="center" vertical="center" wrapText="1"/>
      <protection locked="0"/>
    </xf>
    <xf numFmtId="0" fontId="13" fillId="2" borderId="6" xfId="0" applyNumberFormat="1" applyFont="1" applyFill="1" applyBorder="1" applyAlignment="1" applyProtection="1">
      <alignment horizontal="center" vertical="center" wrapText="1"/>
      <protection locked="0"/>
    </xf>
    <xf numFmtId="0" fontId="13" fillId="14" borderId="27" xfId="0" applyFont="1" applyFill="1" applyBorder="1" applyAlignment="1">
      <alignment horizontal="left" vertical="center"/>
    </xf>
    <xf numFmtId="0" fontId="21" fillId="2" borderId="97" xfId="0" applyFont="1" applyFill="1" applyBorder="1" applyAlignment="1">
      <alignment horizontal="left" vertical="center" wrapText="1"/>
    </xf>
    <xf numFmtId="0" fontId="13" fillId="14" borderId="5" xfId="0" applyFont="1" applyFill="1" applyBorder="1" applyAlignment="1">
      <alignment horizontal="center"/>
    </xf>
    <xf numFmtId="0" fontId="11" fillId="2" borderId="71" xfId="0" applyFont="1" applyFill="1" applyBorder="1" applyAlignment="1">
      <alignment horizontal="center" vertical="center" wrapText="1"/>
    </xf>
    <xf numFmtId="0" fontId="11" fillId="2" borderId="35" xfId="0" applyFont="1" applyFill="1" applyBorder="1" applyAlignment="1">
      <alignment horizontal="center" vertical="center" wrapText="1"/>
    </xf>
    <xf numFmtId="0" fontId="34" fillId="2" borderId="40" xfId="0" applyFont="1" applyFill="1" applyBorder="1" applyAlignment="1">
      <alignment horizontal="center" vertical="center" wrapText="1"/>
    </xf>
    <xf numFmtId="0" fontId="11" fillId="2" borderId="22" xfId="0" applyFont="1" applyFill="1" applyBorder="1" applyAlignment="1">
      <alignment horizontal="center" vertical="center" wrapText="1"/>
    </xf>
    <xf numFmtId="0" fontId="13" fillId="7" borderId="7" xfId="0" applyFont="1" applyFill="1" applyBorder="1" applyAlignment="1">
      <alignment horizontal="center"/>
    </xf>
    <xf numFmtId="0" fontId="25" fillId="2" borderId="7" xfId="0" applyFont="1" applyFill="1" applyBorder="1" applyAlignment="1" applyProtection="1">
      <alignment horizontal="center" vertical="center"/>
      <protection locked="0"/>
    </xf>
    <xf numFmtId="0" fontId="25" fillId="2" borderId="41" xfId="0" applyFont="1" applyFill="1" applyBorder="1" applyAlignment="1" applyProtection="1">
      <alignment horizontal="center" vertical="center"/>
      <protection locked="0"/>
    </xf>
    <xf numFmtId="0" fontId="0" fillId="0" borderId="7" xfId="0" applyBorder="1" applyAlignment="1"/>
    <xf numFmtId="0" fontId="11" fillId="2" borderId="73" xfId="1" applyNumberFormat="1" applyFont="1" applyFill="1" applyBorder="1" applyAlignment="1" applyProtection="1">
      <alignment horizontal="left" vertical="center" wrapText="1"/>
      <protection locked="0"/>
    </xf>
    <xf numFmtId="0" fontId="11" fillId="2" borderId="75" xfId="1" applyNumberFormat="1" applyFont="1" applyFill="1" applyBorder="1" applyAlignment="1" applyProtection="1">
      <alignment horizontal="left" vertical="center" wrapText="1"/>
      <protection locked="0"/>
    </xf>
    <xf numFmtId="0" fontId="11" fillId="2" borderId="24" xfId="1" applyNumberFormat="1" applyFont="1" applyFill="1" applyBorder="1" applyAlignment="1" applyProtection="1">
      <alignment horizontal="left" vertical="center" wrapText="1"/>
      <protection locked="0"/>
    </xf>
    <xf numFmtId="0" fontId="11" fillId="2" borderId="76" xfId="1" applyNumberFormat="1" applyFont="1" applyFill="1" applyBorder="1" applyAlignment="1" applyProtection="1">
      <alignment horizontal="left" vertical="center" wrapText="1"/>
      <protection locked="0"/>
    </xf>
    <xf numFmtId="0" fontId="11" fillId="7" borderId="7" xfId="0" applyFont="1" applyFill="1" applyBorder="1" applyAlignment="1">
      <alignment horizontal="center"/>
    </xf>
    <xf numFmtId="164" fontId="11" fillId="2" borderId="5" xfId="0" applyNumberFormat="1" applyFont="1" applyFill="1" applyBorder="1" applyAlignment="1" applyProtection="1">
      <alignment horizontal="center" vertical="center" wrapText="1"/>
      <protection locked="0"/>
    </xf>
    <xf numFmtId="0" fontId="13" fillId="7" borderId="80" xfId="0" applyFont="1" applyFill="1" applyBorder="1" applyAlignment="1">
      <alignment horizontal="left" vertical="center"/>
    </xf>
    <xf numFmtId="0" fontId="13" fillId="7" borderId="87" xfId="0" applyFont="1" applyFill="1" applyBorder="1" applyAlignment="1">
      <alignment horizontal="left" vertical="center"/>
    </xf>
    <xf numFmtId="0" fontId="13" fillId="7" borderId="5" xfId="0" applyFont="1" applyFill="1" applyBorder="1" applyAlignment="1">
      <alignment horizontal="center"/>
    </xf>
    <xf numFmtId="0" fontId="13" fillId="2" borderId="44" xfId="0" applyFont="1" applyFill="1" applyBorder="1" applyAlignment="1" applyProtection="1">
      <alignment horizontal="center" vertical="center" wrapText="1"/>
      <protection locked="0"/>
    </xf>
    <xf numFmtId="0" fontId="13" fillId="2" borderId="44" xfId="0" applyFont="1" applyFill="1" applyBorder="1" applyAlignment="1">
      <alignment horizontal="left" vertical="center"/>
    </xf>
    <xf numFmtId="0" fontId="6" fillId="2" borderId="44" xfId="0" applyFont="1" applyFill="1" applyBorder="1" applyAlignment="1">
      <alignment horizontal="left" vertical="center" wrapText="1" indent="3"/>
    </xf>
    <xf numFmtId="0" fontId="13" fillId="14" borderId="52" xfId="0" applyFont="1" applyFill="1" applyBorder="1" applyAlignment="1">
      <alignment horizontal="left" vertical="center"/>
    </xf>
    <xf numFmtId="0" fontId="21" fillId="2" borderId="98" xfId="0" applyFont="1" applyFill="1" applyBorder="1" applyAlignment="1">
      <alignment horizontal="left" vertical="center" wrapText="1"/>
    </xf>
    <xf numFmtId="0" fontId="13" fillId="14" borderId="80" xfId="0" applyFont="1" applyFill="1" applyBorder="1" applyAlignment="1">
      <alignment horizontal="left" vertic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00.xml><?xml version="1.0" encoding="utf-8"?>
<formControlPr xmlns="http://schemas.microsoft.com/office/spreadsheetml/2009/9/main" objectType="CheckBox" checked="Checked" fmlaLink="$X$105"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checked="Checked"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checked="Checked"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fmlaLink="$X$106" lockText="1"/>
</file>

<file path=xl/ctrlProps/ctrlProp4.xml><?xml version="1.0" encoding="utf-8"?>
<formControlPr xmlns="http://schemas.microsoft.com/office/spreadsheetml/2009/9/main" objectType="CheckBox" fmlaLink="$X$32" lockText="1"/>
</file>

<file path=xl/ctrlProps/ctrlProp40.xml><?xml version="1.0" encoding="utf-8"?>
<formControlPr xmlns="http://schemas.microsoft.com/office/spreadsheetml/2009/9/main" objectType="CheckBox" checked="Checked" fmlaLink="$X$105"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fmlaLink="$X$35" lockText="1"/>
</file>

<file path=xl/ctrlProps/ctrlProp43.xml><?xml version="1.0" encoding="utf-8"?>
<formControlPr xmlns="http://schemas.microsoft.com/office/spreadsheetml/2009/9/main" objectType="CheckBox" fmlaLink="$X$31" lockText="1"/>
</file>

<file path=xl/ctrlProps/ctrlProp44.xml><?xml version="1.0" encoding="utf-8"?>
<formControlPr xmlns="http://schemas.microsoft.com/office/spreadsheetml/2009/9/main" objectType="CheckBox" fmlaLink="$X$32" lockText="1"/>
</file>

<file path=xl/ctrlProps/ctrlProp45.xml><?xml version="1.0" encoding="utf-8"?>
<formControlPr xmlns="http://schemas.microsoft.com/office/spreadsheetml/2009/9/main" objectType="CheckBox" checked="Checked"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fmlaLink="$X$23" lockText="1"/>
</file>

<file path=xl/ctrlProps/ctrlProp56.xml><?xml version="1.0" encoding="utf-8"?>
<formControlPr xmlns="http://schemas.microsoft.com/office/spreadsheetml/2009/9/main" objectType="CheckBox"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6"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5" lockText="1"/>
</file>

<file path=xl/ctrlProps/ctrlProp61.xml><?xml version="1.0" encoding="utf-8"?>
<formControlPr xmlns="http://schemas.microsoft.com/office/spreadsheetml/2009/9/main" objectType="CheckBox" fmlaLink="$X$36" lockText="1"/>
</file>

<file path=xl/ctrlProps/ctrlProp62.xml><?xml version="1.0" encoding="utf-8"?>
<formControlPr xmlns="http://schemas.microsoft.com/office/spreadsheetml/2009/9/main" objectType="CheckBox" fmlaLink="$X$35" lockText="1"/>
</file>

<file path=xl/ctrlProps/ctrlProp63.xml><?xml version="1.0" encoding="utf-8"?>
<formControlPr xmlns="http://schemas.microsoft.com/office/spreadsheetml/2009/9/main" objectType="CheckBox" fmlaLink="$X$31" lockText="1"/>
</file>

<file path=xl/ctrlProps/ctrlProp64.xml><?xml version="1.0" encoding="utf-8"?>
<formControlPr xmlns="http://schemas.microsoft.com/office/spreadsheetml/2009/9/main" objectType="CheckBox" fmlaLink="$X$32" lockText="1"/>
</file>

<file path=xl/ctrlProps/ctrlProp65.xml><?xml version="1.0" encoding="utf-8"?>
<formControlPr xmlns="http://schemas.microsoft.com/office/spreadsheetml/2009/9/main" objectType="CheckBox" checked="Checked" fmlaLink="$X$33" lockText="1"/>
</file>

<file path=xl/ctrlProps/ctrlProp66.xml><?xml version="1.0" encoding="utf-8"?>
<formControlPr xmlns="http://schemas.microsoft.com/office/spreadsheetml/2009/9/main" objectType="CheckBox" checked="Checked" fmlaLink="$X$29" lockText="1"/>
</file>

<file path=xl/ctrlProps/ctrlProp67.xml><?xml version="1.0" encoding="utf-8"?>
<formControlPr xmlns="http://schemas.microsoft.com/office/spreadsheetml/2009/9/main" objectType="CheckBox" fmlaLink="$X$25" lockText="1"/>
</file>

<file path=xl/ctrlProps/ctrlProp68.xml><?xml version="1.0" encoding="utf-8"?>
<formControlPr xmlns="http://schemas.microsoft.com/office/spreadsheetml/2009/9/main" objectType="CheckBox" checked="Checked" fmlaLink="$X$19" lockText="1"/>
</file>

<file path=xl/ctrlProps/ctrlProp69.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5" lockText="1"/>
</file>

<file path=xl/ctrlProps/ctrlProp70.xml><?xml version="1.0" encoding="utf-8"?>
<formControlPr xmlns="http://schemas.microsoft.com/office/spreadsheetml/2009/9/main" objectType="CheckBox" fmlaLink="$X$21" lockText="1"/>
</file>

<file path=xl/ctrlProps/ctrlProp71.xml><?xml version="1.0" encoding="utf-8"?>
<formControlPr xmlns="http://schemas.microsoft.com/office/spreadsheetml/2009/9/main" objectType="CheckBox" fmlaLink="$X$22" lockText="1"/>
</file>

<file path=xl/ctrlProps/ctrlProp72.xml><?xml version="1.0" encoding="utf-8"?>
<formControlPr xmlns="http://schemas.microsoft.com/office/spreadsheetml/2009/9/main" objectType="CheckBox" fmlaLink="$X$27" lockText="1"/>
</file>

<file path=xl/ctrlProps/ctrlProp73.xml><?xml version="1.0" encoding="utf-8"?>
<formControlPr xmlns="http://schemas.microsoft.com/office/spreadsheetml/2009/9/main" objectType="CheckBox" fmlaLink="$X$24" lockText="1"/>
</file>

<file path=xl/ctrlProps/ctrlProp74.xml><?xml version="1.0" encoding="utf-8"?>
<formControlPr xmlns="http://schemas.microsoft.com/office/spreadsheetml/2009/9/main" objectType="CheckBox" fmlaLink="$X$20" lockText="1"/>
</file>

<file path=xl/ctrlProps/ctrlProp75.xml><?xml version="1.0" encoding="utf-8"?>
<formControlPr xmlns="http://schemas.microsoft.com/office/spreadsheetml/2009/9/main" objectType="CheckBox" fmlaLink="$X$23" lockText="1"/>
</file>

<file path=xl/ctrlProps/ctrlProp76.xml><?xml version="1.0" encoding="utf-8"?>
<formControlPr xmlns="http://schemas.microsoft.com/office/spreadsheetml/2009/9/main" objectType="CheckBox" fmlaLink="$X$30" lockText="1"/>
</file>

<file path=xl/ctrlProps/ctrlProp77.xml><?xml version="1.0" encoding="utf-8"?>
<formControlPr xmlns="http://schemas.microsoft.com/office/spreadsheetml/2009/9/main" objectType="CheckBox" fmlaLink="$X$41" lockText="1"/>
</file>

<file path=xl/ctrlProps/ctrlProp78.xml><?xml version="1.0" encoding="utf-8"?>
<formControlPr xmlns="http://schemas.microsoft.com/office/spreadsheetml/2009/9/main" objectType="CheckBox" checked="Checked" fmlaLink="$X$42" lockText="1"/>
</file>

<file path=xl/ctrlProps/ctrlProp79.xml><?xml version="1.0" encoding="utf-8"?>
<formControlPr xmlns="http://schemas.microsoft.com/office/spreadsheetml/2009/9/main" objectType="CheckBox" fmlaLink="$X$106" lockText="1"/>
</file>

<file path=xl/ctrlProps/ctrlProp8.xml><?xml version="1.0" encoding="utf-8"?>
<formControlPr xmlns="http://schemas.microsoft.com/office/spreadsheetml/2009/9/main" objectType="CheckBox" checked="Checked" fmlaLink="$X$19" lockText="1"/>
</file>

<file path=xl/ctrlProps/ctrlProp80.xml><?xml version="1.0" encoding="utf-8"?>
<formControlPr xmlns="http://schemas.microsoft.com/office/spreadsheetml/2009/9/main" objectType="CheckBox" checked="Checked" fmlaLink="$X$105" lockText="1"/>
</file>

<file path=xl/ctrlProps/ctrlProp81.xml><?xml version="1.0" encoding="utf-8"?>
<formControlPr xmlns="http://schemas.microsoft.com/office/spreadsheetml/2009/9/main" objectType="CheckBox" fmlaLink="$X$36" lockText="1"/>
</file>

<file path=xl/ctrlProps/ctrlProp82.xml><?xml version="1.0" encoding="utf-8"?>
<formControlPr xmlns="http://schemas.microsoft.com/office/spreadsheetml/2009/9/main" objectType="CheckBox" fmlaLink="$X$35" lockText="1"/>
</file>

<file path=xl/ctrlProps/ctrlProp83.xml><?xml version="1.0" encoding="utf-8"?>
<formControlPr xmlns="http://schemas.microsoft.com/office/spreadsheetml/2009/9/main" objectType="CheckBox" fmlaLink="$X$31" lockText="1"/>
</file>

<file path=xl/ctrlProps/ctrlProp84.xml><?xml version="1.0" encoding="utf-8"?>
<formControlPr xmlns="http://schemas.microsoft.com/office/spreadsheetml/2009/9/main" objectType="CheckBox" fmlaLink="$X$32" lockText="1"/>
</file>

<file path=xl/ctrlProps/ctrlProp85.xml><?xml version="1.0" encoding="utf-8"?>
<formControlPr xmlns="http://schemas.microsoft.com/office/spreadsheetml/2009/9/main" objectType="CheckBox" checked="Checked" fmlaLink="$X$33" lockText="1"/>
</file>

<file path=xl/ctrlProps/ctrlProp86.xml><?xml version="1.0" encoding="utf-8"?>
<formControlPr xmlns="http://schemas.microsoft.com/office/spreadsheetml/2009/9/main" objectType="CheckBox" checked="Checked" fmlaLink="$X$29" lockText="1"/>
</file>

<file path=xl/ctrlProps/ctrlProp87.xml><?xml version="1.0" encoding="utf-8"?>
<formControlPr xmlns="http://schemas.microsoft.com/office/spreadsheetml/2009/9/main" objectType="CheckBox" fmlaLink="$X$25" lockText="1"/>
</file>

<file path=xl/ctrlProps/ctrlProp88.xml><?xml version="1.0" encoding="utf-8"?>
<formControlPr xmlns="http://schemas.microsoft.com/office/spreadsheetml/2009/9/main" objectType="CheckBox" checked="Checked" fmlaLink="$X$19" lockText="1"/>
</file>

<file path=xl/ctrlProps/ctrlProp89.xml><?xml version="1.0" encoding="utf-8"?>
<formControlPr xmlns="http://schemas.microsoft.com/office/spreadsheetml/2009/9/main" objectType="CheckBox" fmlaLink="$X$26" lockText="1"/>
</file>

<file path=xl/ctrlProps/ctrlProp9.xml><?xml version="1.0" encoding="utf-8"?>
<formControlPr xmlns="http://schemas.microsoft.com/office/spreadsheetml/2009/9/main" objectType="CheckBox" fmlaLink="$X$26" lockText="1"/>
</file>

<file path=xl/ctrlProps/ctrlProp90.xml><?xml version="1.0" encoding="utf-8"?>
<formControlPr xmlns="http://schemas.microsoft.com/office/spreadsheetml/2009/9/main" objectType="CheckBox" fmlaLink="$X$21" lockText="1"/>
</file>

<file path=xl/ctrlProps/ctrlProp91.xml><?xml version="1.0" encoding="utf-8"?>
<formControlPr xmlns="http://schemas.microsoft.com/office/spreadsheetml/2009/9/main" objectType="CheckBox" fmlaLink="$X$22" lockText="1"/>
</file>

<file path=xl/ctrlProps/ctrlProp92.xml><?xml version="1.0" encoding="utf-8"?>
<formControlPr xmlns="http://schemas.microsoft.com/office/spreadsheetml/2009/9/main" objectType="CheckBox" fmlaLink="$X$27" lockText="1"/>
</file>

<file path=xl/ctrlProps/ctrlProp93.xml><?xml version="1.0" encoding="utf-8"?>
<formControlPr xmlns="http://schemas.microsoft.com/office/spreadsheetml/2009/9/main" objectType="CheckBox" fmlaLink="$X$24" lockText="1"/>
</file>

<file path=xl/ctrlProps/ctrlProp94.xml><?xml version="1.0" encoding="utf-8"?>
<formControlPr xmlns="http://schemas.microsoft.com/office/spreadsheetml/2009/9/main" objectType="CheckBox" fmlaLink="$X$20" lockText="1"/>
</file>

<file path=xl/ctrlProps/ctrlProp95.xml><?xml version="1.0" encoding="utf-8"?>
<formControlPr xmlns="http://schemas.microsoft.com/office/spreadsheetml/2009/9/main" objectType="CheckBox" fmlaLink="$X$23" lockText="1"/>
</file>

<file path=xl/ctrlProps/ctrlProp96.xml><?xml version="1.0" encoding="utf-8"?>
<formControlPr xmlns="http://schemas.microsoft.com/office/spreadsheetml/2009/9/main" objectType="CheckBox" fmlaLink="$X$30" lockText="1"/>
</file>

<file path=xl/ctrlProps/ctrlProp97.xml><?xml version="1.0" encoding="utf-8"?>
<formControlPr xmlns="http://schemas.microsoft.com/office/spreadsheetml/2009/9/main" objectType="CheckBox" fmlaLink="$X$41" lockText="1"/>
</file>

<file path=xl/ctrlProps/ctrlProp98.xml><?xml version="1.0" encoding="utf-8"?>
<formControlPr xmlns="http://schemas.microsoft.com/office/spreadsheetml/2009/9/main" objectType="CheckBox" checked="Checked" fmlaLink="$X$42" lockText="1"/>
</file>

<file path=xl/ctrlProps/ctrlProp99.xml><?xml version="1.0" encoding="utf-8"?>
<formControlPr xmlns="http://schemas.microsoft.com/office/spreadsheetml/2009/9/main" objectType="CheckBox" fmlaLink="$X$10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728060" y="4878917"/>
              <a:ext cx="3547774" cy="165434"/>
              <a:chOff x="5533113" y="9125400"/>
              <a:chExt cx="2403108" cy="204080"/>
            </a:xfrm>
          </xdr:grpSpPr>
          <xdr:sp macro="" textlink="">
            <xdr:nvSpPr>
              <xdr:cNvPr id="13313" name="Check Box 1" hidden="1">
                <a:extLst>
                  <a:ext uri="{63B3BB69-23CF-44E3-9099-C40C66FF867C}">
                    <a14:compatExt spid="_x0000_s13313"/>
                  </a:ext>
                </a:extLst>
              </xdr:cNvPr>
              <xdr:cNvSpPr/>
            </xdr:nvSpPr>
            <xdr:spPr bwMode="auto">
              <a:xfrm>
                <a:off x="6831166" y="912544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3314" name="Check Box 2" hidden="1">
                <a:extLst>
                  <a:ext uri="{63B3BB69-23CF-44E3-9099-C40C66FF867C}">
                    <a14:compatExt spid="_x0000_s13314"/>
                  </a:ext>
                </a:extLst>
              </xdr:cNvPr>
              <xdr:cNvSpPr/>
            </xdr:nvSpPr>
            <xdr:spPr bwMode="auto">
              <a:xfrm>
                <a:off x="5533113" y="9125400"/>
                <a:ext cx="1097162"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198408" y="4687358"/>
              <a:ext cx="6543999" cy="180975"/>
              <a:chOff x="4372803" y="8739395"/>
              <a:chExt cx="4743454" cy="180975"/>
            </a:xfrm>
          </xdr:grpSpPr>
          <xdr:sp macro="" textlink="">
            <xdr:nvSpPr>
              <xdr:cNvPr id="13315" name="Check Box 3" hidden="1">
                <a:extLst>
                  <a:ext uri="{63B3BB69-23CF-44E3-9099-C40C66FF867C}">
                    <a14:compatExt spid="_x0000_s1331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3316" name="Check Box 4" hidden="1">
                <a:extLst>
                  <a:ext uri="{63B3BB69-23CF-44E3-9099-C40C66FF867C}">
                    <a14:compatExt spid="_x0000_s1331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3317" name="Check Box 5" hidden="1">
                <a:extLst>
                  <a:ext uri="{63B3BB69-23CF-44E3-9099-C40C66FF867C}">
                    <a14:compatExt spid="_x0000_s1331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667186" y="4648200"/>
              <a:ext cx="4891110" cy="4648200"/>
              <a:chOff x="3676506" y="0"/>
              <a:chExt cx="4892057" cy="4648200"/>
            </a:xfrm>
          </xdr:grpSpPr>
          <xdr:sp macro="" textlink="">
            <xdr:nvSpPr>
              <xdr:cNvPr id="13318" name="Check Box 6" hidden="1">
                <a:extLst>
                  <a:ext uri="{63B3BB69-23CF-44E3-9099-C40C66FF867C}">
                    <a14:compatExt spid="_x0000_s13318"/>
                  </a:ext>
                </a:extLst>
              </xdr:cNvPr>
              <xdr:cNvSpPr/>
            </xdr:nvSpPr>
            <xdr:spPr bwMode="auto">
              <a:xfrm>
                <a:off x="3676523" y="464820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3319" name="Check Box 7" hidden="1">
                <a:extLst>
                  <a:ext uri="{63B3BB69-23CF-44E3-9099-C40C66FF867C}">
                    <a14:compatExt spid="_x0000_s13319"/>
                  </a:ext>
                </a:extLst>
              </xdr:cNvPr>
              <xdr:cNvSpPr/>
            </xdr:nvSpPr>
            <xdr:spPr bwMode="auto">
              <a:xfrm>
                <a:off x="3686047" y="464820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3320" name="Check Box 8" hidden="1">
                <a:extLst>
                  <a:ext uri="{63B3BB69-23CF-44E3-9099-C40C66FF867C}">
                    <a14:compatExt spid="_x0000_s13320"/>
                  </a:ext>
                </a:extLst>
              </xdr:cNvPr>
              <xdr:cNvSpPr/>
            </xdr:nvSpPr>
            <xdr:spPr bwMode="auto">
              <a:xfrm>
                <a:off x="3676506" y="46482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3321" name="Check Box 9" hidden="1">
                <a:extLst>
                  <a:ext uri="{63B3BB69-23CF-44E3-9099-C40C66FF867C}">
                    <a14:compatExt spid="_x0000_s13321"/>
                  </a:ext>
                </a:extLst>
              </xdr:cNvPr>
              <xdr:cNvSpPr/>
            </xdr:nvSpPr>
            <xdr:spPr bwMode="auto">
              <a:xfrm>
                <a:off x="5366370" y="464820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3322" name="Check Box 10" hidden="1">
                <a:extLst>
                  <a:ext uri="{63B3BB69-23CF-44E3-9099-C40C66FF867C}">
                    <a14:compatExt spid="_x0000_s13322"/>
                  </a:ext>
                </a:extLst>
              </xdr:cNvPr>
              <xdr:cNvSpPr/>
            </xdr:nvSpPr>
            <xdr:spPr bwMode="auto">
              <a:xfrm>
                <a:off x="7060124" y="46482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3323" name="Check Box 11" hidden="1">
                <a:extLst>
                  <a:ext uri="{63B3BB69-23CF-44E3-9099-C40C66FF867C}">
                    <a14:compatExt spid="_x0000_s13323"/>
                  </a:ext>
                </a:extLst>
              </xdr:cNvPr>
              <xdr:cNvSpPr/>
            </xdr:nvSpPr>
            <xdr:spPr bwMode="auto">
              <a:xfrm>
                <a:off x="3676506" y="46482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3324" name="Check Box 12" hidden="1">
                <a:extLst>
                  <a:ext uri="{63B3BB69-23CF-44E3-9099-C40C66FF867C}">
                    <a14:compatExt spid="_x0000_s13324"/>
                  </a:ext>
                </a:extLst>
              </xdr:cNvPr>
              <xdr:cNvSpPr/>
            </xdr:nvSpPr>
            <xdr:spPr bwMode="auto">
              <a:xfrm>
                <a:off x="7065584" y="46482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3325" name="Check Box 13" hidden="1">
                <a:extLst>
                  <a:ext uri="{63B3BB69-23CF-44E3-9099-C40C66FF867C}">
                    <a14:compatExt spid="_x0000_s13325"/>
                  </a:ext>
                </a:extLst>
              </xdr:cNvPr>
              <xdr:cNvSpPr/>
            </xdr:nvSpPr>
            <xdr:spPr bwMode="auto">
              <a:xfrm>
                <a:off x="7062837" y="464820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3326" name="Check Box 14" hidden="1">
                <a:extLst>
                  <a:ext uri="{63B3BB69-23CF-44E3-9099-C40C66FF867C}">
                    <a14:compatExt spid="_x0000_s13326"/>
                  </a:ext>
                </a:extLst>
              </xdr:cNvPr>
              <xdr:cNvSpPr/>
            </xdr:nvSpPr>
            <xdr:spPr bwMode="auto">
              <a:xfrm>
                <a:off x="5378643" y="464820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3327" name="Check Box 15" hidden="1">
                <a:extLst>
                  <a:ext uri="{63B3BB69-23CF-44E3-9099-C40C66FF867C}">
                    <a14:compatExt spid="_x0000_s13327"/>
                  </a:ext>
                </a:extLst>
              </xdr:cNvPr>
              <xdr:cNvSpPr/>
            </xdr:nvSpPr>
            <xdr:spPr bwMode="auto">
              <a:xfrm>
                <a:off x="5373503" y="464820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3328" name="Check Box 16" hidden="1">
                <a:extLst>
                  <a:ext uri="{63B3BB69-23CF-44E3-9099-C40C66FF867C}">
                    <a14:compatExt spid="_x0000_s1332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39</xdr:row>
          <xdr:rowOff>142875</xdr:rowOff>
        </xdr:to>
        <xdr:grpSp>
          <xdr:nvGrpSpPr>
            <xdr:cNvPr id="21" name="Group 20"/>
            <xdr:cNvGrpSpPr/>
          </xdr:nvGrpSpPr>
          <xdr:grpSpPr>
            <a:xfrm>
              <a:off x="5490764" y="5090583"/>
              <a:ext cx="4491311" cy="142875"/>
              <a:chOff x="5305235" y="10346305"/>
              <a:chExt cx="3350185" cy="161925"/>
            </a:xfrm>
          </xdr:grpSpPr>
          <xdr:sp macro="" textlink="">
            <xdr:nvSpPr>
              <xdr:cNvPr id="13329" name="Check Box 17" hidden="1">
                <a:extLst>
                  <a:ext uri="{63B3BB69-23CF-44E3-9099-C40C66FF867C}">
                    <a14:compatExt spid="_x0000_s13329"/>
                  </a:ext>
                </a:extLst>
              </xdr:cNvPr>
              <xdr:cNvSpPr/>
            </xdr:nvSpPr>
            <xdr:spPr bwMode="auto">
              <a:xfrm>
                <a:off x="5305235"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3330" name="Check Box 18" hidden="1">
                <a:extLst>
                  <a:ext uri="{63B3BB69-23CF-44E3-9099-C40C66FF867C}">
                    <a14:compatExt spid="_x0000_s13330"/>
                  </a:ext>
                </a:extLst>
              </xdr:cNvPr>
              <xdr:cNvSpPr/>
            </xdr:nvSpPr>
            <xdr:spPr bwMode="auto">
              <a:xfrm>
                <a:off x="7035053" y="1034630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334250" y="10150740"/>
              <a:ext cx="3440617" cy="205916"/>
              <a:chOff x="5533087" y="9125416"/>
              <a:chExt cx="2403105" cy="204111"/>
            </a:xfrm>
          </xdr:grpSpPr>
          <xdr:sp macro="" textlink="">
            <xdr:nvSpPr>
              <xdr:cNvPr id="13331" name="Check Box 19" hidden="1">
                <a:extLst>
                  <a:ext uri="{63B3BB69-23CF-44E3-9099-C40C66FF867C}">
                    <a14:compatExt spid="_x0000_s13331"/>
                  </a:ext>
                </a:extLst>
              </xdr:cNvPr>
              <xdr:cNvSpPr/>
            </xdr:nvSpPr>
            <xdr:spPr bwMode="auto">
              <a:xfrm>
                <a:off x="6831141" y="9125491"/>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3332" name="Check Box 20" hidden="1">
                <a:extLst>
                  <a:ext uri="{63B3BB69-23CF-44E3-9099-C40C66FF867C}">
                    <a14:compatExt spid="_x0000_s13332"/>
                  </a:ext>
                </a:extLst>
              </xdr:cNvPr>
              <xdr:cNvSpPr/>
            </xdr:nvSpPr>
            <xdr:spPr bwMode="auto">
              <a:xfrm>
                <a:off x="5533087" y="912541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1834" y="4549588"/>
              <a:ext cx="3549642" cy="165434"/>
              <a:chOff x="5533123" y="9125406"/>
              <a:chExt cx="2403093" cy="204084"/>
            </a:xfrm>
          </xdr:grpSpPr>
          <xdr:sp macro="" textlink="">
            <xdr:nvSpPr>
              <xdr:cNvPr id="1025" name="Check Box 1" hidden="1">
                <a:extLst>
                  <a:ext uri="{63B3BB69-23CF-44E3-9099-C40C66FF867C}">
                    <a14:compatExt spid="_x0000_s1025"/>
                  </a:ext>
                </a:extLst>
              </xdr:cNvPr>
              <xdr:cNvSpPr/>
            </xdr:nvSpPr>
            <xdr:spPr bwMode="auto">
              <a:xfrm>
                <a:off x="6831161" y="912545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3" y="9125406"/>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434430" y="4549588"/>
              <a:ext cx="6949131" cy="4549588"/>
              <a:chOff x="4689619" y="0"/>
              <a:chExt cx="4760982" cy="4549588"/>
            </a:xfrm>
          </xdr:grpSpPr>
          <xdr:sp macro="" textlink="">
            <xdr:nvSpPr>
              <xdr:cNvPr id="1027" name="Check Box 3" hidden="1">
                <a:extLst>
                  <a:ext uri="{63B3BB69-23CF-44E3-9099-C40C66FF867C}">
                    <a14:compatExt spid="_x0000_s1027"/>
                  </a:ext>
                </a:extLst>
              </xdr:cNvPr>
              <xdr:cNvSpPr/>
            </xdr:nvSpPr>
            <xdr:spPr bwMode="auto">
              <a:xfrm>
                <a:off x="4689619" y="4549588"/>
                <a:ext cx="148465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7965943"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015567" y="4549588"/>
              <a:ext cx="7148685" cy="4549588"/>
              <a:chOff x="4311218" y="0"/>
              <a:chExt cx="6555299" cy="4549588"/>
            </a:xfrm>
          </xdr:grpSpPr>
          <xdr:sp macro="" textlink="">
            <xdr:nvSpPr>
              <xdr:cNvPr id="1030" name="Check Box 6" hidden="1">
                <a:extLst>
                  <a:ext uri="{63B3BB69-23CF-44E3-9099-C40C66FF867C}">
                    <a14:compatExt spid="_x0000_s1030"/>
                  </a:ext>
                </a:extLst>
              </xdr:cNvPr>
              <xdr:cNvSpPr/>
            </xdr:nvSpPr>
            <xdr:spPr bwMode="auto">
              <a:xfrm>
                <a:off x="4313574" y="4549588"/>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323100" y="4549588"/>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311218"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828400" y="4549588"/>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9355400"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311218"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9363538"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9357112" y="4549588"/>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844352" y="4549588"/>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836773" y="4549588"/>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84538" y="4762500"/>
              <a:ext cx="4493179" cy="142875"/>
              <a:chOff x="5305239" y="10346262"/>
              <a:chExt cx="3350184" cy="161925"/>
            </a:xfrm>
          </xdr:grpSpPr>
          <xdr:sp macro="" textlink="">
            <xdr:nvSpPr>
              <xdr:cNvPr id="1041" name="Check Box 17" hidden="1">
                <a:extLst>
                  <a:ext uri="{63B3BB69-23CF-44E3-9099-C40C66FF867C}">
                    <a14:compatExt spid="_x0000_s1041"/>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262"/>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28647" y="10836789"/>
              <a:ext cx="3442485" cy="205916"/>
              <a:chOff x="5533081" y="9125416"/>
              <a:chExt cx="2403120" cy="204119"/>
            </a:xfrm>
          </xdr:grpSpPr>
          <xdr:sp macro="" textlink="">
            <xdr:nvSpPr>
              <xdr:cNvPr id="1043" name="Check Box 19" hidden="1">
                <a:extLst>
                  <a:ext uri="{63B3BB69-23CF-44E3-9099-C40C66FF867C}">
                    <a14:compatExt spid="_x0000_s1043"/>
                  </a:ext>
                </a:extLst>
              </xdr:cNvPr>
              <xdr:cNvSpPr/>
            </xdr:nvSpPr>
            <xdr:spPr bwMode="auto">
              <a:xfrm>
                <a:off x="6831150" y="9125498"/>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1" y="9125416"/>
                <a:ext cx="109715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257674"/>
              <a:ext cx="3547774" cy="204593"/>
              <a:chOff x="5533111" y="9125335"/>
              <a:chExt cx="2403110" cy="204150"/>
            </a:xfrm>
          </xdr:grpSpPr>
          <xdr:sp macro="" textlink="">
            <xdr:nvSpPr>
              <xdr:cNvPr id="8193" name="Check Box 1" hidden="1">
                <a:extLst>
                  <a:ext uri="{63B3BB69-23CF-44E3-9099-C40C66FF867C}">
                    <a14:compatExt spid="_x0000_s8193"/>
                  </a:ext>
                </a:extLst>
              </xdr:cNvPr>
              <xdr:cNvSpPr/>
            </xdr:nvSpPr>
            <xdr:spPr bwMode="auto">
              <a:xfrm>
                <a:off x="6831166" y="9125447"/>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11" y="9125335"/>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198408" y="3904192"/>
              <a:ext cx="6543999" cy="180975"/>
              <a:chOff x="4372803" y="8739395"/>
              <a:chExt cx="4743454" cy="180975"/>
            </a:xfrm>
          </xdr:grpSpPr>
          <xdr:sp macro="" textlink="">
            <xdr:nvSpPr>
              <xdr:cNvPr id="8195" name="Check Box 3" hidden="1">
                <a:extLst>
                  <a:ext uri="{63B3BB69-23CF-44E3-9099-C40C66FF867C}">
                    <a14:compatExt spid="_x0000_s81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43668" y="3886761"/>
              <a:ext cx="6690872" cy="371475"/>
              <a:chOff x="4269171" y="6512801"/>
              <a:chExt cx="4880929" cy="1306565"/>
            </a:xfrm>
          </xdr:grpSpPr>
          <xdr:sp macro="" textlink="">
            <xdr:nvSpPr>
              <xdr:cNvPr id="8198" name="Check Box 6" hidden="1">
                <a:extLst>
                  <a:ext uri="{63B3BB69-23CF-44E3-9099-C40C66FF867C}">
                    <a14:compatExt spid="_x0000_s8198"/>
                  </a:ext>
                </a:extLst>
              </xdr:cNvPr>
              <xdr:cNvSpPr/>
            </xdr:nvSpPr>
            <xdr:spPr bwMode="auto">
              <a:xfrm>
                <a:off x="4269171" y="7581242"/>
                <a:ext cx="1501994"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4278696" y="7170025"/>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953500" y="7178188"/>
                <a:ext cx="1489513" cy="2272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641678" y="6512801"/>
                <a:ext cx="1502979"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4269171" y="6874749"/>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644399" y="6874749"/>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960624" y="6876430"/>
                <a:ext cx="1480308"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7590767"/>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508500"/>
              <a:ext cx="4491311" cy="142875"/>
              <a:chOff x="5305235" y="10346261"/>
              <a:chExt cx="3350188" cy="161925"/>
            </a:xfrm>
          </xdr:grpSpPr>
          <xdr:sp macro="" textlink="">
            <xdr:nvSpPr>
              <xdr:cNvPr id="8209" name="Check Box 17" hidden="1">
                <a:extLst>
                  <a:ext uri="{63B3BB69-23CF-44E3-9099-C40C66FF867C}">
                    <a14:compatExt spid="_x0000_s8209"/>
                  </a:ext>
                </a:extLst>
              </xdr:cNvPr>
              <xdr:cNvSpPr/>
            </xdr:nvSpPr>
            <xdr:spPr bwMode="auto">
              <a:xfrm>
                <a:off x="5305235"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56" y="1034626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637574"/>
              <a:ext cx="3440617" cy="205916"/>
              <a:chOff x="5533084" y="9125479"/>
              <a:chExt cx="2403118" cy="204109"/>
            </a:xfrm>
          </xdr:grpSpPr>
          <xdr:sp macro="" textlink="">
            <xdr:nvSpPr>
              <xdr:cNvPr id="8211" name="Check Box 19" hidden="1">
                <a:extLst>
                  <a:ext uri="{63B3BB69-23CF-44E3-9099-C40C66FF867C}">
                    <a14:compatExt spid="_x0000_s8211"/>
                  </a:ext>
                </a:extLst>
              </xdr:cNvPr>
              <xdr:cNvSpPr/>
            </xdr:nvSpPr>
            <xdr:spPr bwMode="auto">
              <a:xfrm>
                <a:off x="6831151" y="9125550"/>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84" y="9125479"/>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709583"/>
              <a:ext cx="3547774" cy="165434"/>
              <a:chOff x="5533122" y="9125454"/>
              <a:chExt cx="2403098" cy="204041"/>
            </a:xfrm>
          </xdr:grpSpPr>
          <xdr:sp macro="" textlink="">
            <xdr:nvSpPr>
              <xdr:cNvPr id="2049" name="Check Box 1" hidden="1">
                <a:extLst>
                  <a:ext uri="{63B3BB69-23CF-44E3-9099-C40C66FF867C}">
                    <a14:compatExt spid="_x0000_s2049"/>
                  </a:ext>
                </a:extLst>
              </xdr:cNvPr>
              <xdr:cNvSpPr/>
            </xdr:nvSpPr>
            <xdr:spPr bwMode="auto">
              <a:xfrm>
                <a:off x="6831165" y="9125459"/>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22" y="9125454"/>
                <a:ext cx="1097163"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84059"/>
              <a:ext cx="6191141" cy="4684059"/>
              <a:chOff x="4630707" y="0"/>
              <a:chExt cx="4485550" cy="4684059"/>
            </a:xfrm>
          </xdr:grpSpPr>
          <xdr:sp macro="" textlink="">
            <xdr:nvSpPr>
              <xdr:cNvPr id="2051" name="Check Box 3" hidden="1">
                <a:extLst>
                  <a:ext uri="{63B3BB69-23CF-44E3-9099-C40C66FF867C}">
                    <a14:compatExt spid="_x0000_s2051"/>
                  </a:ext>
                </a:extLst>
              </xdr:cNvPr>
              <xdr:cNvSpPr/>
            </xdr:nvSpPr>
            <xdr:spPr bwMode="auto">
              <a:xfrm>
                <a:off x="4630707"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6875380"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84059"/>
              <a:ext cx="8410646" cy="4684059"/>
              <a:chOff x="4520386" y="0"/>
              <a:chExt cx="6135488" cy="4684059"/>
            </a:xfrm>
          </xdr:grpSpPr>
          <xdr:sp macro="" textlink="">
            <xdr:nvSpPr>
              <xdr:cNvPr id="2054" name="Check Box 6" hidden="1">
                <a:extLst>
                  <a:ext uri="{63B3BB69-23CF-44E3-9099-C40C66FF867C}">
                    <a14:compatExt spid="_x0000_s2054"/>
                  </a:ext>
                </a:extLst>
              </xdr:cNvPr>
              <xdr:cNvSpPr/>
            </xdr:nvSpPr>
            <xdr:spPr bwMode="auto">
              <a:xfrm>
                <a:off x="4522152" y="4684059"/>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4531677" y="4684059"/>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6828749" y="4684059"/>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9145433"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9152895"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9147398" y="4684059"/>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6843772" y="4684059"/>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6836808" y="4684059"/>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921250"/>
              <a:ext cx="4491311" cy="142875"/>
              <a:chOff x="5305237" y="10346261"/>
              <a:chExt cx="3350185" cy="161925"/>
            </a:xfrm>
          </xdr:grpSpPr>
          <xdr:sp macro="" textlink="">
            <xdr:nvSpPr>
              <xdr:cNvPr id="2065" name="Check Box 17" hidden="1">
                <a:extLst>
                  <a:ext uri="{63B3BB69-23CF-44E3-9099-C40C66FF867C}">
                    <a14:compatExt spid="_x0000_s2065"/>
                  </a:ext>
                </a:extLst>
              </xdr:cNvPr>
              <xdr:cNvSpPr/>
            </xdr:nvSpPr>
            <xdr:spPr bwMode="auto">
              <a:xfrm>
                <a:off x="5305237"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5" y="1034626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976240"/>
              <a:ext cx="3440617" cy="205916"/>
              <a:chOff x="5533084" y="9125437"/>
              <a:chExt cx="2403107" cy="204095"/>
            </a:xfrm>
          </xdr:grpSpPr>
          <xdr:sp macro="" textlink="">
            <xdr:nvSpPr>
              <xdr:cNvPr id="2067" name="Check Box 19" hidden="1">
                <a:extLst>
                  <a:ext uri="{63B3BB69-23CF-44E3-9099-C40C66FF867C}">
                    <a14:compatExt spid="_x0000_s2067"/>
                  </a:ext>
                </a:extLst>
              </xdr:cNvPr>
              <xdr:cNvSpPr/>
            </xdr:nvSpPr>
            <xdr:spPr bwMode="auto">
              <a:xfrm>
                <a:off x="6831141" y="9125498"/>
                <a:ext cx="1105050" cy="20403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84" y="9125437"/>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709583"/>
              <a:ext cx="3547774" cy="165434"/>
              <a:chOff x="5533111" y="9125429"/>
              <a:chExt cx="2403110" cy="204037"/>
            </a:xfrm>
          </xdr:grpSpPr>
          <xdr:sp macro="" textlink="">
            <xdr:nvSpPr>
              <xdr:cNvPr id="4097" name="Check Box 1" hidden="1">
                <a:extLst>
                  <a:ext uri="{63B3BB69-23CF-44E3-9099-C40C66FF867C}">
                    <a14:compatExt spid="_x0000_s4097"/>
                  </a:ext>
                </a:extLst>
              </xdr:cNvPr>
              <xdr:cNvSpPr/>
            </xdr:nvSpPr>
            <xdr:spPr bwMode="auto">
              <a:xfrm>
                <a:off x="6831166" y="9125429"/>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1" y="9125433"/>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95265"/>
              <a:ext cx="6191141" cy="4695265"/>
              <a:chOff x="4630707" y="0"/>
              <a:chExt cx="4485550" cy="4695265"/>
            </a:xfrm>
          </xdr:grpSpPr>
          <xdr:sp macro="" textlink="">
            <xdr:nvSpPr>
              <xdr:cNvPr id="4099" name="Check Box 3" hidden="1">
                <a:extLst>
                  <a:ext uri="{63B3BB69-23CF-44E3-9099-C40C66FF867C}">
                    <a14:compatExt spid="_x0000_s4099"/>
                  </a:ext>
                </a:extLst>
              </xdr:cNvPr>
              <xdr:cNvSpPr/>
            </xdr:nvSpPr>
            <xdr:spPr bwMode="auto">
              <a:xfrm>
                <a:off x="4630707"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6875380"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95265"/>
              <a:ext cx="8410646" cy="4695265"/>
              <a:chOff x="4520386" y="0"/>
              <a:chExt cx="6135488" cy="4695265"/>
            </a:xfrm>
          </xdr:grpSpPr>
          <xdr:sp macro="" textlink="">
            <xdr:nvSpPr>
              <xdr:cNvPr id="4102" name="Check Box 6" hidden="1">
                <a:extLst>
                  <a:ext uri="{63B3BB69-23CF-44E3-9099-C40C66FF867C}">
                    <a14:compatExt spid="_x0000_s4102"/>
                  </a:ext>
                </a:extLst>
              </xdr:cNvPr>
              <xdr:cNvSpPr/>
            </xdr:nvSpPr>
            <xdr:spPr bwMode="auto">
              <a:xfrm>
                <a:off x="4522152" y="469526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4531677" y="469526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6828749" y="469526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9145433"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9152895"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9147398" y="469526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6843772" y="469526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6836808" y="469526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921250"/>
              <a:ext cx="4491311" cy="142875"/>
              <a:chOff x="5305235" y="10346261"/>
              <a:chExt cx="3350188" cy="161925"/>
            </a:xfrm>
          </xdr:grpSpPr>
          <xdr:sp macro="" textlink="">
            <xdr:nvSpPr>
              <xdr:cNvPr id="4113" name="Check Box 17" hidden="1">
                <a:extLst>
                  <a:ext uri="{63B3BB69-23CF-44E3-9099-C40C66FF867C}">
                    <a14:compatExt spid="_x0000_s4113"/>
                  </a:ext>
                </a:extLst>
              </xdr:cNvPr>
              <xdr:cNvSpPr/>
            </xdr:nvSpPr>
            <xdr:spPr bwMode="auto">
              <a:xfrm>
                <a:off x="5305235"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6" y="1034626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976240"/>
              <a:ext cx="3440617" cy="205916"/>
              <a:chOff x="5533084" y="9125479"/>
              <a:chExt cx="2403118" cy="204109"/>
            </a:xfrm>
          </xdr:grpSpPr>
          <xdr:sp macro="" textlink="">
            <xdr:nvSpPr>
              <xdr:cNvPr id="4115" name="Check Box 19" hidden="1">
                <a:extLst>
                  <a:ext uri="{63B3BB69-23CF-44E3-9099-C40C66FF867C}">
                    <a14:compatExt spid="_x0000_s4115"/>
                  </a:ext>
                </a:extLst>
              </xdr:cNvPr>
              <xdr:cNvSpPr/>
            </xdr:nvSpPr>
            <xdr:spPr bwMode="auto">
              <a:xfrm>
                <a:off x="6831151" y="9125550"/>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4" y="9125479"/>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3.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5.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4.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5.xml"/><Relationship Id="rId13" Type="http://schemas.openxmlformats.org/officeDocument/2006/relationships/ctrlProp" Target="../ctrlProps/ctrlProp90.xml"/><Relationship Id="rId18" Type="http://schemas.openxmlformats.org/officeDocument/2006/relationships/ctrlProp" Target="../ctrlProps/ctrlProp95.xml"/><Relationship Id="rId3" Type="http://schemas.openxmlformats.org/officeDocument/2006/relationships/vmlDrawing" Target="../drawings/vmlDrawing5.vml"/><Relationship Id="rId21" Type="http://schemas.openxmlformats.org/officeDocument/2006/relationships/ctrlProp" Target="../ctrlProps/ctrlProp98.xml"/><Relationship Id="rId7" Type="http://schemas.openxmlformats.org/officeDocument/2006/relationships/ctrlProp" Target="../ctrlProps/ctrlProp84.xml"/><Relationship Id="rId12" Type="http://schemas.openxmlformats.org/officeDocument/2006/relationships/ctrlProp" Target="../ctrlProps/ctrlProp89.xml"/><Relationship Id="rId17" Type="http://schemas.openxmlformats.org/officeDocument/2006/relationships/ctrlProp" Target="../ctrlProps/ctrlProp94.xml"/><Relationship Id="rId2" Type="http://schemas.openxmlformats.org/officeDocument/2006/relationships/drawing" Target="../drawings/drawing5.xml"/><Relationship Id="rId16" Type="http://schemas.openxmlformats.org/officeDocument/2006/relationships/ctrlProp" Target="../ctrlProps/ctrlProp93.xml"/><Relationship Id="rId20" Type="http://schemas.openxmlformats.org/officeDocument/2006/relationships/ctrlProp" Target="../ctrlProps/ctrlProp97.xml"/><Relationship Id="rId1" Type="http://schemas.openxmlformats.org/officeDocument/2006/relationships/printerSettings" Target="../printerSettings/printerSettings7.bin"/><Relationship Id="rId6" Type="http://schemas.openxmlformats.org/officeDocument/2006/relationships/ctrlProp" Target="../ctrlProps/ctrlProp83.xml"/><Relationship Id="rId11" Type="http://schemas.openxmlformats.org/officeDocument/2006/relationships/ctrlProp" Target="../ctrlProps/ctrlProp88.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10" Type="http://schemas.openxmlformats.org/officeDocument/2006/relationships/ctrlProp" Target="../ctrlProps/ctrlProp87.xml"/><Relationship Id="rId19" Type="http://schemas.openxmlformats.org/officeDocument/2006/relationships/ctrlProp" Target="../ctrlProps/ctrlProp96.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view="pageBreakPreview" zoomScale="75" zoomScaleNormal="100" zoomScaleSheetLayoutView="75" workbookViewId="0">
      <selection activeCell="E14" sqref="E14:G15"/>
    </sheetView>
  </sheetViews>
  <sheetFormatPr defaultRowHeight="15.75" x14ac:dyDescent="0.25"/>
  <cols>
    <col min="1" max="2" width="18.125" style="366" customWidth="1"/>
    <col min="3" max="8" width="17.625" style="366" customWidth="1"/>
    <col min="9" max="9" width="18.25" style="366" customWidth="1"/>
    <col min="10" max="16384" width="9" style="248"/>
  </cols>
  <sheetData>
    <row r="1" spans="1:9" ht="19.5" thickBot="1" x14ac:dyDescent="0.35">
      <c r="A1" s="607" t="s">
        <v>297</v>
      </c>
      <c r="B1" s="489"/>
      <c r="C1" s="641" t="s">
        <v>204</v>
      </c>
      <c r="D1" s="642"/>
      <c r="E1" s="642"/>
      <c r="F1" s="642"/>
      <c r="G1" s="643"/>
      <c r="H1" s="66" t="s">
        <v>203</v>
      </c>
      <c r="I1" s="67">
        <v>43282</v>
      </c>
    </row>
    <row r="2" spans="1:9" ht="18" thickTop="1" x14ac:dyDescent="0.3">
      <c r="A2" s="644" t="str">
        <f>CONCATENATE(B3,B4,"_",B5,B6)</f>
        <v>19GOT_TS1</v>
      </c>
      <c r="B2" s="645"/>
      <c r="C2" s="646" t="s">
        <v>224</v>
      </c>
      <c r="D2" s="647"/>
      <c r="E2" s="647"/>
      <c r="F2" s="647"/>
      <c r="G2" s="648"/>
      <c r="H2" s="470" t="s">
        <v>196</v>
      </c>
      <c r="I2" s="471"/>
    </row>
    <row r="3" spans="1:9" ht="18" x14ac:dyDescent="0.3">
      <c r="A3" s="68" t="s">
        <v>195</v>
      </c>
      <c r="B3" s="55">
        <v>19</v>
      </c>
      <c r="C3" s="646" t="s">
        <v>276</v>
      </c>
      <c r="D3" s="647"/>
      <c r="E3" s="647"/>
      <c r="F3" s="647"/>
      <c r="G3" s="648"/>
      <c r="H3" s="20">
        <v>43281</v>
      </c>
      <c r="I3" s="69"/>
    </row>
    <row r="4" spans="1:9" ht="17.25" x14ac:dyDescent="0.3">
      <c r="A4" s="68" t="s">
        <v>192</v>
      </c>
      <c r="B4" s="55" t="s">
        <v>184</v>
      </c>
      <c r="C4" s="638" t="s">
        <v>226</v>
      </c>
      <c r="D4" s="639"/>
      <c r="E4" s="639"/>
      <c r="F4" s="639"/>
      <c r="G4" s="640"/>
      <c r="H4" s="19"/>
      <c r="I4" s="70"/>
    </row>
    <row r="5" spans="1:9" ht="15.75" hidden="1" customHeight="1" x14ac:dyDescent="0.25">
      <c r="A5" s="376" t="s">
        <v>188</v>
      </c>
      <c r="B5" s="369" t="s">
        <v>113</v>
      </c>
      <c r="C5" s="7"/>
      <c r="D5" s="7"/>
      <c r="E5" s="7"/>
      <c r="F5" s="7"/>
      <c r="G5" s="7"/>
      <c r="H5" s="7"/>
      <c r="I5" s="71"/>
    </row>
    <row r="6" spans="1:9" ht="15.75" hidden="1" customHeight="1" x14ac:dyDescent="0.25">
      <c r="A6" s="376" t="s">
        <v>185</v>
      </c>
      <c r="B6" s="367">
        <v>1</v>
      </c>
      <c r="C6" s="16"/>
      <c r="D6" s="16"/>
      <c r="E6" s="16"/>
      <c r="F6" s="16"/>
      <c r="G6" s="16"/>
      <c r="H6" s="16"/>
      <c r="I6" s="72"/>
    </row>
    <row r="7" spans="1:9" ht="26.25" hidden="1" customHeight="1" x14ac:dyDescent="0.4">
      <c r="A7" s="73" t="s">
        <v>182</v>
      </c>
      <c r="B7" s="74"/>
      <c r="C7" s="74"/>
      <c r="D7" s="74"/>
      <c r="E7" s="74"/>
      <c r="F7" s="74"/>
      <c r="G7" s="74"/>
      <c r="H7" s="74"/>
      <c r="I7" s="75"/>
    </row>
    <row r="8" spans="1:9" ht="15.75" hidden="1" customHeight="1" x14ac:dyDescent="0.25">
      <c r="A8" s="475" t="s">
        <v>180</v>
      </c>
      <c r="B8" s="476"/>
      <c r="C8" s="476"/>
      <c r="D8" s="476"/>
      <c r="E8" s="476"/>
      <c r="F8" s="476"/>
      <c r="G8" s="476"/>
      <c r="H8" s="476"/>
      <c r="I8" s="477"/>
    </row>
    <row r="9" spans="1:9" ht="15.75" hidden="1" customHeight="1" x14ac:dyDescent="0.25">
      <c r="A9" s="76"/>
      <c r="B9" s="7"/>
      <c r="C9" s="7"/>
      <c r="D9" s="7"/>
      <c r="E9" s="7"/>
      <c r="F9" s="7"/>
      <c r="G9" s="7"/>
      <c r="H9" s="7"/>
      <c r="I9" s="71"/>
    </row>
    <row r="10" spans="1:9" x14ac:dyDescent="0.25">
      <c r="A10" s="452" t="s">
        <v>177</v>
      </c>
      <c r="B10" s="437"/>
      <c r="C10" s="437" t="s">
        <v>176</v>
      </c>
      <c r="D10" s="437"/>
      <c r="E10" s="437" t="s">
        <v>175</v>
      </c>
      <c r="F10" s="437"/>
      <c r="G10" s="437"/>
      <c r="H10" s="437" t="s">
        <v>174</v>
      </c>
      <c r="I10" s="438"/>
    </row>
    <row r="11" spans="1:9" ht="15.75" customHeight="1" x14ac:dyDescent="0.25">
      <c r="A11" s="472" t="s">
        <v>298</v>
      </c>
      <c r="B11" s="473"/>
      <c r="C11" s="473" t="s">
        <v>62</v>
      </c>
      <c r="D11" s="473"/>
      <c r="E11" s="474" t="s">
        <v>171</v>
      </c>
      <c r="F11" s="474"/>
      <c r="G11" s="474"/>
      <c r="H11" s="365" t="s">
        <v>165</v>
      </c>
      <c r="I11" s="77">
        <f>+C64</f>
        <v>15921</v>
      </c>
    </row>
    <row r="12" spans="1:9" x14ac:dyDescent="0.25">
      <c r="A12" s="472"/>
      <c r="B12" s="473"/>
      <c r="C12" s="473"/>
      <c r="D12" s="473"/>
      <c r="E12" s="478" t="s">
        <v>170</v>
      </c>
      <c r="F12" s="478"/>
      <c r="G12" s="478"/>
      <c r="H12" s="365" t="s">
        <v>164</v>
      </c>
      <c r="I12" s="77">
        <f>IF($J$100&gt;0,SUM($D$64:$I$64)*(SUM($D$100:$I$100)/(SUM($D$100:$I$100,$D$112:$I$112))),)</f>
        <v>0</v>
      </c>
    </row>
    <row r="13" spans="1:9" x14ac:dyDescent="0.25">
      <c r="A13" s="452" t="s">
        <v>169</v>
      </c>
      <c r="B13" s="437"/>
      <c r="C13" s="437" t="s">
        <v>168</v>
      </c>
      <c r="D13" s="485"/>
      <c r="E13" s="635" t="s">
        <v>227</v>
      </c>
      <c r="F13" s="636"/>
      <c r="G13" s="637"/>
      <c r="H13" s="484" t="s">
        <v>167</v>
      </c>
      <c r="I13" s="438"/>
    </row>
    <row r="14" spans="1:9" ht="15.75" customHeight="1" x14ac:dyDescent="0.25">
      <c r="A14" s="623">
        <v>43466</v>
      </c>
      <c r="B14" s="624"/>
      <c r="C14" s="624" t="s">
        <v>166</v>
      </c>
      <c r="D14" s="627"/>
      <c r="E14" s="628">
        <f>+I11</f>
        <v>15921</v>
      </c>
      <c r="F14" s="473"/>
      <c r="G14" s="629"/>
      <c r="H14" s="117" t="s">
        <v>165</v>
      </c>
      <c r="I14" s="77">
        <f>IF($I$2=$AC$2,IF($J$112&gt;0,$D$64*($D$112/($D$100+$D$112)),),)+IF($I$2=$AC$3,IF($J$112&gt;0,$E$64*($E$112/($E$100+$E$112)),),)</f>
        <v>0</v>
      </c>
    </row>
    <row r="15" spans="1:9" x14ac:dyDescent="0.25">
      <c r="A15" s="625"/>
      <c r="B15" s="626"/>
      <c r="C15" s="626"/>
      <c r="D15" s="443"/>
      <c r="E15" s="630"/>
      <c r="F15" s="631"/>
      <c r="G15" s="632"/>
      <c r="H15" s="118" t="s">
        <v>164</v>
      </c>
      <c r="I15" s="78">
        <f>IF($J$112&gt;0,SUM($D$64:$I$64)*(SUM($D$112:$I$112)/(SUM($D$100:$I$100,$D$112:$I$112))),)</f>
        <v>0</v>
      </c>
    </row>
    <row r="16" spans="1:9" ht="15.75" customHeight="1" x14ac:dyDescent="0.25">
      <c r="A16" s="677" t="s">
        <v>163</v>
      </c>
      <c r="B16" s="633"/>
      <c r="C16" s="634" t="s">
        <v>226</v>
      </c>
      <c r="D16" s="450"/>
      <c r="E16" s="450"/>
      <c r="F16" s="450"/>
      <c r="G16" s="450"/>
      <c r="H16" s="450"/>
      <c r="I16" s="451"/>
    </row>
    <row r="17" spans="1:9" ht="98.25" customHeight="1" x14ac:dyDescent="0.25">
      <c r="A17" s="663" t="s">
        <v>333</v>
      </c>
      <c r="B17" s="617"/>
      <c r="C17" s="432"/>
      <c r="D17" s="432"/>
      <c r="E17" s="432"/>
      <c r="F17" s="432"/>
      <c r="G17" s="432"/>
      <c r="H17" s="432"/>
      <c r="I17" s="433"/>
    </row>
    <row r="18" spans="1:9" ht="24.75" hidden="1" customHeight="1" x14ac:dyDescent="0.25">
      <c r="A18" s="252"/>
      <c r="B18" s="16"/>
      <c r="C18" s="16"/>
      <c r="D18" s="16"/>
      <c r="E18" s="16"/>
      <c r="F18" s="16"/>
      <c r="G18" s="16"/>
      <c r="H18" s="16"/>
      <c r="I18" s="72"/>
    </row>
    <row r="19" spans="1:9" ht="16.5" hidden="1" customHeight="1" x14ac:dyDescent="0.25">
      <c r="A19" s="79" t="s">
        <v>162</v>
      </c>
      <c r="B19" s="7"/>
      <c r="C19" s="7"/>
      <c r="D19" s="7"/>
      <c r="E19" s="7"/>
      <c r="F19" s="7"/>
      <c r="G19" s="7"/>
      <c r="H19" s="7"/>
      <c r="I19" s="71"/>
    </row>
    <row r="20" spans="1:9" s="370" customFormat="1" x14ac:dyDescent="0.25">
      <c r="A20" s="83" t="s">
        <v>228</v>
      </c>
      <c r="B20" s="58"/>
      <c r="C20" s="57" t="s">
        <v>157</v>
      </c>
      <c r="D20" s="59"/>
      <c r="E20" s="58"/>
      <c r="F20" s="57" t="s">
        <v>156</v>
      </c>
      <c r="G20" s="60"/>
      <c r="H20" s="59"/>
      <c r="I20" s="84"/>
    </row>
    <row r="21" spans="1:9" ht="37.5" customHeight="1" x14ac:dyDescent="0.25">
      <c r="A21" s="618" t="s">
        <v>299</v>
      </c>
      <c r="B21" s="619"/>
      <c r="C21" s="620" t="s">
        <v>300</v>
      </c>
      <c r="D21" s="621"/>
      <c r="E21" s="619"/>
      <c r="F21" s="620" t="s">
        <v>301</v>
      </c>
      <c r="G21" s="621"/>
      <c r="H21" s="621"/>
      <c r="I21" s="622"/>
    </row>
    <row r="22" spans="1:9" hidden="1" x14ac:dyDescent="0.25">
      <c r="A22" s="90" t="s">
        <v>132</v>
      </c>
      <c r="B22" s="7"/>
      <c r="C22" s="7"/>
      <c r="D22" s="7"/>
      <c r="E22" s="7"/>
      <c r="F22" s="7"/>
      <c r="G22" s="7"/>
      <c r="H22" s="7"/>
      <c r="I22" s="71"/>
    </row>
    <row r="23" spans="1:9" hidden="1" x14ac:dyDescent="0.25">
      <c r="A23" s="89"/>
      <c r="B23" s="7"/>
      <c r="C23" s="7"/>
      <c r="D23" s="7"/>
      <c r="E23" s="7"/>
      <c r="F23" s="7"/>
      <c r="G23" s="7"/>
      <c r="H23" s="7"/>
      <c r="I23" s="71"/>
    </row>
    <row r="24" spans="1:9" ht="15.75" hidden="1" customHeight="1" x14ac:dyDescent="0.25">
      <c r="A24" s="410" t="s">
        <v>130</v>
      </c>
      <c r="B24" s="411"/>
      <c r="C24" s="411"/>
      <c r="D24" s="411"/>
      <c r="E24" s="411"/>
      <c r="F24" s="411"/>
      <c r="G24" s="372"/>
      <c r="H24" s="372"/>
      <c r="I24" s="373"/>
    </row>
    <row r="25" spans="1:9" ht="15.75" hidden="1" customHeight="1" x14ac:dyDescent="0.25">
      <c r="A25" s="428" t="s">
        <v>129</v>
      </c>
      <c r="B25" s="429"/>
      <c r="C25" s="429"/>
      <c r="D25" s="429"/>
      <c r="E25" s="429"/>
      <c r="F25" s="429"/>
      <c r="G25" s="429"/>
      <c r="H25" s="429"/>
      <c r="I25" s="430"/>
    </row>
    <row r="26" spans="1:9" ht="15.75" customHeight="1" x14ac:dyDescent="0.25">
      <c r="A26" s="413" t="s">
        <v>302</v>
      </c>
      <c r="B26" s="414"/>
      <c r="C26" s="414"/>
      <c r="D26" s="414"/>
      <c r="E26" s="414"/>
      <c r="F26" s="414"/>
      <c r="G26" s="414"/>
      <c r="H26" s="414"/>
      <c r="I26" s="415"/>
    </row>
    <row r="27" spans="1:9" ht="15.75" customHeight="1" x14ac:dyDescent="0.25">
      <c r="A27" s="410" t="s">
        <v>127</v>
      </c>
      <c r="B27" s="411"/>
      <c r="C27" s="411"/>
      <c r="D27" s="411"/>
      <c r="E27" s="411"/>
      <c r="F27" s="411"/>
      <c r="G27" s="411"/>
      <c r="H27" s="411"/>
      <c r="I27" s="412"/>
    </row>
    <row r="28" spans="1:9" ht="15.75" customHeight="1" x14ac:dyDescent="0.25">
      <c r="A28" s="410" t="s">
        <v>125</v>
      </c>
      <c r="B28" s="411"/>
      <c r="C28" s="411"/>
      <c r="D28" s="411"/>
      <c r="E28" s="411"/>
      <c r="F28" s="411"/>
      <c r="G28" s="411"/>
      <c r="H28" s="411"/>
      <c r="I28" s="412"/>
    </row>
    <row r="29" spans="1:9" ht="15.75" customHeight="1" x14ac:dyDescent="0.25">
      <c r="A29" s="413" t="s">
        <v>303</v>
      </c>
      <c r="B29" s="414"/>
      <c r="C29" s="414"/>
      <c r="D29" s="414"/>
      <c r="E29" s="414"/>
      <c r="F29" s="414"/>
      <c r="G29" s="414"/>
      <c r="H29" s="414"/>
      <c r="I29" s="415"/>
    </row>
    <row r="30" spans="1:9" ht="15.75" customHeight="1" x14ac:dyDescent="0.25">
      <c r="A30" s="410" t="s">
        <v>122</v>
      </c>
      <c r="B30" s="411"/>
      <c r="C30" s="411"/>
      <c r="D30" s="411"/>
      <c r="E30" s="411"/>
      <c r="F30" s="411"/>
      <c r="G30" s="411"/>
      <c r="H30" s="411"/>
      <c r="I30" s="412"/>
    </row>
    <row r="31" spans="1:9" ht="15.75" customHeight="1" x14ac:dyDescent="0.25">
      <c r="A31" s="413" t="s">
        <v>304</v>
      </c>
      <c r="B31" s="414"/>
      <c r="C31" s="414"/>
      <c r="D31" s="414"/>
      <c r="E31" s="414"/>
      <c r="F31" s="414"/>
      <c r="G31" s="414"/>
      <c r="H31" s="414"/>
      <c r="I31" s="415"/>
    </row>
    <row r="32" spans="1:9" x14ac:dyDescent="0.25">
      <c r="A32" s="92"/>
      <c r="B32" s="14"/>
      <c r="C32" s="14"/>
      <c r="D32" s="14"/>
      <c r="E32" s="14"/>
      <c r="F32" s="14"/>
      <c r="G32" s="14"/>
      <c r="H32" s="14"/>
      <c r="I32" s="93"/>
    </row>
    <row r="33" spans="1:9" ht="15.75" customHeight="1" x14ac:dyDescent="0.25">
      <c r="A33" s="410" t="s">
        <v>118</v>
      </c>
      <c r="B33" s="411"/>
      <c r="C33" s="411"/>
      <c r="D33" s="411"/>
      <c r="E33" s="411"/>
      <c r="F33" s="411"/>
      <c r="G33" s="411"/>
      <c r="H33" s="411"/>
      <c r="I33" s="412"/>
    </row>
    <row r="34" spans="1:9" ht="15.75" customHeight="1" x14ac:dyDescent="0.25">
      <c r="A34" s="424" t="s">
        <v>95</v>
      </c>
      <c r="B34" s="425"/>
      <c r="C34" s="426" t="s">
        <v>305</v>
      </c>
      <c r="D34" s="426"/>
      <c r="E34" s="426"/>
      <c r="F34" s="426"/>
      <c r="G34" s="426"/>
      <c r="H34" s="426"/>
      <c r="I34" s="427"/>
    </row>
    <row r="35" spans="1:9" ht="15.75" customHeight="1" x14ac:dyDescent="0.25">
      <c r="A35" s="424" t="s">
        <v>92</v>
      </c>
      <c r="B35" s="425"/>
      <c r="C35" s="426" t="s">
        <v>306</v>
      </c>
      <c r="D35" s="426"/>
      <c r="E35" s="426"/>
      <c r="F35" s="426"/>
      <c r="G35" s="426"/>
      <c r="H35" s="426"/>
      <c r="I35" s="427"/>
    </row>
    <row r="36" spans="1:9" ht="15.75" customHeight="1" x14ac:dyDescent="0.25">
      <c r="A36" s="424" t="s">
        <v>91</v>
      </c>
      <c r="B36" s="425"/>
      <c r="C36" s="426" t="s">
        <v>307</v>
      </c>
      <c r="D36" s="426"/>
      <c r="E36" s="426"/>
      <c r="F36" s="426"/>
      <c r="G36" s="426"/>
      <c r="H36" s="426"/>
      <c r="I36" s="427"/>
    </row>
    <row r="37" spans="1:9" hidden="1" x14ac:dyDescent="0.25">
      <c r="A37" s="374"/>
      <c r="B37" s="372"/>
      <c r="C37" s="372"/>
      <c r="D37" s="372"/>
      <c r="E37" s="372"/>
      <c r="F37" s="372"/>
      <c r="G37" s="372"/>
      <c r="H37" s="372"/>
      <c r="I37" s="373"/>
    </row>
    <row r="38" spans="1:9" ht="26.25" hidden="1" x14ac:dyDescent="0.4">
      <c r="A38" s="73" t="s">
        <v>101</v>
      </c>
      <c r="B38" s="74"/>
      <c r="C38" s="74"/>
      <c r="D38" s="74"/>
      <c r="E38" s="74"/>
      <c r="F38" s="74"/>
      <c r="G38" s="74"/>
      <c r="H38" s="74"/>
      <c r="I38" s="75"/>
    </row>
    <row r="39" spans="1:9" ht="26.25" hidden="1" x14ac:dyDescent="0.4">
      <c r="A39" s="88"/>
      <c r="B39" s="74"/>
      <c r="C39" s="74"/>
      <c r="D39" s="74"/>
      <c r="E39" s="74"/>
      <c r="F39" s="74"/>
      <c r="G39" s="74"/>
      <c r="H39" s="74"/>
      <c r="I39" s="75"/>
    </row>
    <row r="40" spans="1:9" hidden="1" x14ac:dyDescent="0.25">
      <c r="A40" s="76"/>
      <c r="B40" s="7"/>
      <c r="C40" s="7"/>
      <c r="D40" s="7"/>
      <c r="E40" s="7"/>
      <c r="F40" s="7"/>
      <c r="G40" s="7"/>
      <c r="H40" s="7"/>
      <c r="I40" s="71"/>
    </row>
    <row r="41" spans="1:9" hidden="1" x14ac:dyDescent="0.25">
      <c r="A41" s="79" t="s">
        <v>97</v>
      </c>
      <c r="B41" s="7"/>
      <c r="C41" s="7"/>
      <c r="D41" s="7"/>
      <c r="E41" s="7"/>
      <c r="F41" s="7"/>
      <c r="G41" s="7"/>
      <c r="H41" s="7"/>
      <c r="I41" s="71"/>
    </row>
    <row r="42" spans="1:9" hidden="1" x14ac:dyDescent="0.25">
      <c r="A42" s="95"/>
      <c r="B42" s="7"/>
      <c r="C42" s="7"/>
      <c r="D42" s="7"/>
      <c r="E42" s="7"/>
      <c r="F42" s="7"/>
      <c r="G42" s="7"/>
      <c r="H42" s="7"/>
      <c r="I42" s="71"/>
    </row>
    <row r="43" spans="1:9" ht="15.75" customHeight="1" x14ac:dyDescent="0.25">
      <c r="A43" s="410" t="s">
        <v>93</v>
      </c>
      <c r="B43" s="411"/>
      <c r="C43" s="411"/>
      <c r="D43" s="411"/>
      <c r="E43" s="411"/>
      <c r="F43" s="411"/>
      <c r="G43" s="411"/>
      <c r="H43" s="411"/>
      <c r="I43" s="412"/>
    </row>
    <row r="44" spans="1:9" hidden="1" x14ac:dyDescent="0.25">
      <c r="A44" s="413"/>
      <c r="B44" s="414"/>
      <c r="C44" s="414"/>
      <c r="D44" s="414"/>
      <c r="E44" s="414"/>
      <c r="F44" s="414"/>
      <c r="G44" s="414"/>
      <c r="H44" s="414"/>
      <c r="I44" s="415"/>
    </row>
    <row r="45" spans="1:9" hidden="1" x14ac:dyDescent="0.25">
      <c r="A45" s="374"/>
      <c r="B45" s="372"/>
      <c r="C45" s="372"/>
      <c r="D45" s="372"/>
      <c r="E45" s="372"/>
      <c r="F45" s="372"/>
      <c r="G45" s="372"/>
      <c r="H45" s="372"/>
      <c r="I45" s="373"/>
    </row>
    <row r="46" spans="1:9" hidden="1" x14ac:dyDescent="0.25">
      <c r="A46" s="79" t="s">
        <v>89</v>
      </c>
      <c r="B46" s="7"/>
      <c r="C46" s="7"/>
      <c r="D46" s="7"/>
      <c r="E46" s="7"/>
      <c r="F46" s="7"/>
      <c r="G46" s="7"/>
      <c r="H46" s="7"/>
      <c r="I46" s="71"/>
    </row>
    <row r="47" spans="1:9" hidden="1" x14ac:dyDescent="0.25">
      <c r="A47" s="95"/>
      <c r="B47" s="7"/>
      <c r="C47" s="7"/>
      <c r="D47" s="7"/>
      <c r="E47" s="7"/>
      <c r="F47" s="7"/>
      <c r="G47" s="7"/>
      <c r="H47" s="7"/>
      <c r="I47" s="71"/>
    </row>
    <row r="48" spans="1:9" ht="15.75" customHeight="1" x14ac:dyDescent="0.25">
      <c r="A48" s="410" t="s">
        <v>85</v>
      </c>
      <c r="B48" s="411"/>
      <c r="C48" s="411"/>
      <c r="D48" s="411"/>
      <c r="E48" s="411"/>
      <c r="F48" s="411"/>
      <c r="G48" s="411"/>
      <c r="H48" s="411"/>
      <c r="I48" s="412"/>
    </row>
    <row r="49" spans="1:9" ht="15.75" customHeight="1" x14ac:dyDescent="0.25">
      <c r="A49" s="413" t="s">
        <v>308</v>
      </c>
      <c r="B49" s="414"/>
      <c r="C49" s="414"/>
      <c r="D49" s="414"/>
      <c r="E49" s="414"/>
      <c r="F49" s="414"/>
      <c r="G49" s="414"/>
      <c r="H49" s="414"/>
      <c r="I49" s="415"/>
    </row>
    <row r="50" spans="1:9" hidden="1" x14ac:dyDescent="0.25">
      <c r="A50" s="95"/>
      <c r="B50" s="7"/>
      <c r="C50" s="7"/>
      <c r="D50" s="7"/>
      <c r="E50" s="7"/>
      <c r="F50" s="7"/>
      <c r="G50" s="7"/>
      <c r="H50" s="7"/>
      <c r="I50" s="71"/>
    </row>
    <row r="51" spans="1:9" ht="15.75" customHeight="1" x14ac:dyDescent="0.25">
      <c r="A51" s="410" t="s">
        <v>80</v>
      </c>
      <c r="B51" s="411"/>
      <c r="C51" s="411"/>
      <c r="D51" s="411"/>
      <c r="E51" s="411"/>
      <c r="F51" s="411"/>
      <c r="G51" s="411"/>
      <c r="H51" s="411"/>
      <c r="I51" s="412"/>
    </row>
    <row r="52" spans="1:9" x14ac:dyDescent="0.25">
      <c r="A52" s="96"/>
      <c r="B52" s="418" t="s">
        <v>78</v>
      </c>
      <c r="C52" s="418"/>
      <c r="D52" s="418"/>
      <c r="E52" s="616">
        <v>43466</v>
      </c>
      <c r="F52" s="419"/>
      <c r="G52" s="419"/>
      <c r="H52" s="419"/>
      <c r="I52" s="420"/>
    </row>
    <row r="53" spans="1:9" ht="15.75" customHeight="1" x14ac:dyDescent="0.25">
      <c r="A53" s="96"/>
      <c r="B53" s="418" t="s">
        <v>76</v>
      </c>
      <c r="C53" s="418"/>
      <c r="D53" s="418"/>
      <c r="E53" s="419" t="s">
        <v>309</v>
      </c>
      <c r="F53" s="419"/>
      <c r="G53" s="419"/>
      <c r="H53" s="419"/>
      <c r="I53" s="420"/>
    </row>
    <row r="54" spans="1:9" ht="15.75" customHeight="1" x14ac:dyDescent="0.25">
      <c r="A54" s="96"/>
      <c r="B54" s="418" t="s">
        <v>74</v>
      </c>
      <c r="C54" s="418"/>
      <c r="D54" s="418"/>
      <c r="E54" s="419" t="s">
        <v>310</v>
      </c>
      <c r="F54" s="419"/>
      <c r="G54" s="419"/>
      <c r="H54" s="419"/>
      <c r="I54" s="420"/>
    </row>
    <row r="55" spans="1:9" ht="15.75" customHeight="1" x14ac:dyDescent="0.25">
      <c r="A55" s="96"/>
      <c r="B55" s="418" t="s">
        <v>72</v>
      </c>
      <c r="C55" s="418"/>
      <c r="D55" s="418"/>
      <c r="E55" s="419" t="s">
        <v>311</v>
      </c>
      <c r="F55" s="419"/>
      <c r="G55" s="419"/>
      <c r="H55" s="419"/>
      <c r="I55" s="420"/>
    </row>
    <row r="56" spans="1:9" ht="15.75" customHeight="1" x14ac:dyDescent="0.25">
      <c r="A56" s="96"/>
      <c r="B56" s="418" t="s">
        <v>70</v>
      </c>
      <c r="C56" s="418"/>
      <c r="D56" s="418"/>
      <c r="E56" s="419" t="s">
        <v>312</v>
      </c>
      <c r="F56" s="419"/>
      <c r="G56" s="419"/>
      <c r="H56" s="419"/>
      <c r="I56" s="420"/>
    </row>
    <row r="57" spans="1:9" ht="15.75" customHeight="1" x14ac:dyDescent="0.25">
      <c r="A57" s="96"/>
      <c r="B57" s="418" t="s">
        <v>68</v>
      </c>
      <c r="C57" s="418"/>
      <c r="D57" s="418"/>
      <c r="E57" s="419" t="s">
        <v>313</v>
      </c>
      <c r="F57" s="419"/>
      <c r="G57" s="419"/>
      <c r="H57" s="419"/>
      <c r="I57" s="420"/>
    </row>
    <row r="58" spans="1:9" ht="15.75" customHeight="1" x14ac:dyDescent="0.25">
      <c r="A58" s="96"/>
      <c r="B58" s="418" t="s">
        <v>66</v>
      </c>
      <c r="C58" s="418"/>
      <c r="D58" s="418"/>
      <c r="E58" s="419" t="s">
        <v>314</v>
      </c>
      <c r="F58" s="419"/>
      <c r="G58" s="419"/>
      <c r="H58" s="419"/>
      <c r="I58" s="420"/>
    </row>
    <row r="59" spans="1:9" hidden="1" x14ac:dyDescent="0.25">
      <c r="A59" s="76"/>
      <c r="B59" s="7"/>
      <c r="C59" s="7"/>
      <c r="D59" s="7"/>
      <c r="E59" s="7"/>
      <c r="F59" s="7"/>
      <c r="G59" s="7"/>
      <c r="H59" s="7"/>
      <c r="I59" s="71"/>
    </row>
    <row r="60" spans="1:9" ht="15.75" customHeight="1" x14ac:dyDescent="0.25">
      <c r="A60" s="421" t="s">
        <v>63</v>
      </c>
      <c r="B60" s="422"/>
      <c r="C60" s="422"/>
      <c r="D60" s="422"/>
      <c r="E60" s="422"/>
      <c r="F60" s="422"/>
      <c r="G60" s="422"/>
      <c r="H60" s="422"/>
      <c r="I60" s="423"/>
    </row>
    <row r="61" spans="1:9" ht="15.75" customHeight="1" x14ac:dyDescent="0.25">
      <c r="A61" s="413" t="s">
        <v>315</v>
      </c>
      <c r="B61" s="414"/>
      <c r="C61" s="414"/>
      <c r="D61" s="414"/>
      <c r="E61" s="414"/>
      <c r="F61" s="414"/>
      <c r="G61" s="414"/>
      <c r="H61" s="414"/>
      <c r="I61" s="415"/>
    </row>
    <row r="62" spans="1:9" x14ac:dyDescent="0.25">
      <c r="A62" s="98" t="s">
        <v>328</v>
      </c>
      <c r="B62" s="32"/>
      <c r="C62" s="32"/>
      <c r="D62" s="32"/>
      <c r="E62" s="32"/>
      <c r="F62" s="32"/>
      <c r="G62" s="32"/>
      <c r="H62" s="32"/>
      <c r="I62" s="99"/>
    </row>
    <row r="63" spans="1:9" x14ac:dyDescent="0.25">
      <c r="A63" s="402" t="s">
        <v>230</v>
      </c>
      <c r="B63" s="403"/>
      <c r="C63" s="377" t="str">
        <f t="shared" ref="C63:H63" si="0">C$84</f>
        <v>FY19</v>
      </c>
      <c r="D63" s="363" t="str">
        <f t="shared" si="0"/>
        <v>FY20</v>
      </c>
      <c r="E63" s="363" t="str">
        <f t="shared" si="0"/>
        <v>FY21</v>
      </c>
      <c r="F63" s="363" t="str">
        <f t="shared" si="0"/>
        <v>FY22</v>
      </c>
      <c r="G63" s="363" t="str">
        <f t="shared" si="0"/>
        <v>FY23</v>
      </c>
      <c r="H63" s="363" t="str">
        <f t="shared" si="0"/>
        <v>FY24</v>
      </c>
      <c r="I63" s="364" t="s">
        <v>10</v>
      </c>
    </row>
    <row r="64" spans="1:9" ht="15.75" customHeight="1" x14ac:dyDescent="0.25">
      <c r="A64" s="400" t="s">
        <v>327</v>
      </c>
      <c r="B64" s="401"/>
      <c r="C64" s="371">
        <f>((C100+C112)-SUM(C74))*0.6</f>
        <v>15921</v>
      </c>
      <c r="D64" s="33">
        <f>(D100+D112)-SUM(D74)</f>
        <v>75000</v>
      </c>
      <c r="E64" s="33">
        <f ca="1">(E100+E112)-SUM(E74)</f>
        <v>76800</v>
      </c>
      <c r="F64" s="33">
        <f ca="1">(F100+F112)-SUM(F74)</f>
        <v>78600</v>
      </c>
      <c r="G64" s="33">
        <f ca="1">(G100+G112)-SUM(G74)</f>
        <v>80400</v>
      </c>
      <c r="H64" s="33">
        <f ca="1">(H100+H112)-SUM(H74)</f>
        <v>82200</v>
      </c>
      <c r="I64" s="100">
        <f ca="1">SUM(C64:H64)</f>
        <v>428380</v>
      </c>
    </row>
    <row r="65" spans="1:9" ht="15.75" customHeight="1" x14ac:dyDescent="0.25">
      <c r="A65" s="375" t="s">
        <v>329</v>
      </c>
      <c r="B65" s="368"/>
      <c r="C65" s="33">
        <f>((C100+C112)-SUM(C74))*0.4</f>
        <v>10614</v>
      </c>
      <c r="D65" s="33"/>
      <c r="E65" s="33"/>
      <c r="F65" s="33"/>
      <c r="G65" s="33"/>
      <c r="H65" s="33"/>
      <c r="I65" s="100"/>
    </row>
    <row r="66" spans="1:9" ht="15.75" hidden="1" customHeight="1" x14ac:dyDescent="0.25">
      <c r="A66" s="408" t="s">
        <v>51</v>
      </c>
      <c r="B66" s="409"/>
      <c r="C66" s="35">
        <v>0</v>
      </c>
      <c r="D66" s="35">
        <v>0</v>
      </c>
      <c r="E66" s="35">
        <v>0</v>
      </c>
      <c r="F66" s="35">
        <v>0</v>
      </c>
      <c r="G66" s="35">
        <v>0</v>
      </c>
      <c r="H66" s="35">
        <v>0</v>
      </c>
      <c r="I66" s="100">
        <f>SUM(C66:H66)</f>
        <v>0</v>
      </c>
    </row>
    <row r="67" spans="1:9" ht="15.75" hidden="1" customHeight="1" x14ac:dyDescent="0.25">
      <c r="A67" s="408" t="s">
        <v>50</v>
      </c>
      <c r="B67" s="409"/>
      <c r="C67" s="35">
        <v>0</v>
      </c>
      <c r="D67" s="35">
        <v>0</v>
      </c>
      <c r="E67" s="35">
        <v>0</v>
      </c>
      <c r="F67" s="35">
        <v>0</v>
      </c>
      <c r="G67" s="35">
        <v>0</v>
      </c>
      <c r="H67" s="35">
        <v>0</v>
      </c>
      <c r="I67" s="100">
        <f>SUM(C67:H67)</f>
        <v>0</v>
      </c>
    </row>
    <row r="68" spans="1:9" ht="15.75" hidden="1" customHeight="1" x14ac:dyDescent="0.25">
      <c r="A68" s="408" t="s">
        <v>49</v>
      </c>
      <c r="B68" s="409"/>
      <c r="C68" s="35">
        <v>0</v>
      </c>
      <c r="D68" s="35">
        <v>0</v>
      </c>
      <c r="E68" s="35">
        <v>0</v>
      </c>
      <c r="F68" s="35">
        <v>0</v>
      </c>
      <c r="G68" s="35">
        <v>0</v>
      </c>
      <c r="H68" s="35">
        <v>0</v>
      </c>
      <c r="I68" s="100">
        <f>SUM(C68:H68)</f>
        <v>0</v>
      </c>
    </row>
    <row r="69" spans="1:9" ht="15.75" hidden="1" customHeight="1" x14ac:dyDescent="0.25">
      <c r="A69" s="408" t="s">
        <v>48</v>
      </c>
      <c r="B69" s="409"/>
      <c r="C69" s="35">
        <v>0</v>
      </c>
      <c r="D69" s="35">
        <v>0</v>
      </c>
      <c r="E69" s="35">
        <v>0</v>
      </c>
      <c r="F69" s="35">
        <v>0</v>
      </c>
      <c r="G69" s="35">
        <v>0</v>
      </c>
      <c r="H69" s="35">
        <v>0</v>
      </c>
      <c r="I69" s="100">
        <f>SUM(C69:H69)</f>
        <v>0</v>
      </c>
    </row>
    <row r="70" spans="1:9" x14ac:dyDescent="0.25">
      <c r="A70" s="402" t="s">
        <v>47</v>
      </c>
      <c r="B70" s="403"/>
      <c r="C70" s="33"/>
      <c r="D70" s="33"/>
      <c r="E70" s="33"/>
      <c r="F70" s="33"/>
      <c r="G70" s="33"/>
      <c r="H70" s="33"/>
      <c r="I70" s="101"/>
    </row>
    <row r="71" spans="1:9" x14ac:dyDescent="0.25">
      <c r="A71" s="400" t="s">
        <v>46</v>
      </c>
      <c r="B71" s="401"/>
      <c r="C71" s="33">
        <f>35380*0.1</f>
        <v>3538</v>
      </c>
      <c r="D71" s="33"/>
      <c r="E71" s="33"/>
      <c r="F71" s="33"/>
      <c r="G71" s="33"/>
      <c r="H71" s="33"/>
      <c r="I71" s="100">
        <f>SUM(C71:H71)</f>
        <v>3538</v>
      </c>
    </row>
    <row r="72" spans="1:9" x14ac:dyDescent="0.25">
      <c r="A72" s="400" t="s">
        <v>45</v>
      </c>
      <c r="B72" s="401"/>
      <c r="C72" s="33"/>
      <c r="D72" s="33"/>
      <c r="E72" s="33"/>
      <c r="F72" s="33"/>
      <c r="G72" s="33"/>
      <c r="H72" s="33"/>
      <c r="I72" s="100">
        <f>SUM(C72:H72)</f>
        <v>0</v>
      </c>
    </row>
    <row r="73" spans="1:9" x14ac:dyDescent="0.25">
      <c r="A73" s="380" t="s">
        <v>273</v>
      </c>
      <c r="B73" s="381"/>
      <c r="C73" s="33">
        <f>35380*0.15</f>
        <v>5307</v>
      </c>
      <c r="D73" s="33"/>
      <c r="E73" s="33"/>
      <c r="F73" s="33"/>
      <c r="G73" s="33"/>
      <c r="H73" s="33"/>
      <c r="I73" s="100">
        <f>SUM(C73:H73)</f>
        <v>5307</v>
      </c>
    </row>
    <row r="74" spans="1:9" x14ac:dyDescent="0.25">
      <c r="A74" s="402" t="s">
        <v>43</v>
      </c>
      <c r="B74" s="403"/>
      <c r="C74" s="33">
        <f t="shared" ref="C74:H74" si="1">SUM(C71:C73)</f>
        <v>8845</v>
      </c>
      <c r="D74" s="33">
        <f t="shared" si="1"/>
        <v>0</v>
      </c>
      <c r="E74" s="33">
        <f t="shared" si="1"/>
        <v>0</v>
      </c>
      <c r="F74" s="33">
        <f t="shared" si="1"/>
        <v>0</v>
      </c>
      <c r="G74" s="33">
        <f t="shared" si="1"/>
        <v>0</v>
      </c>
      <c r="H74" s="33">
        <f t="shared" si="1"/>
        <v>0</v>
      </c>
      <c r="I74" s="100">
        <f>SUM(C74:H74)</f>
        <v>8845</v>
      </c>
    </row>
    <row r="75" spans="1:9" ht="16.5" thickBot="1" x14ac:dyDescent="0.3">
      <c r="A75" s="404" t="s">
        <v>42</v>
      </c>
      <c r="B75" s="405"/>
      <c r="C75" s="40">
        <f t="shared" ref="C75:I75" si="2">SUM(C64:C69)+C74</f>
        <v>35380</v>
      </c>
      <c r="D75" s="40">
        <f t="shared" si="2"/>
        <v>75000</v>
      </c>
      <c r="E75" s="40">
        <f t="shared" ca="1" si="2"/>
        <v>76800</v>
      </c>
      <c r="F75" s="40">
        <f t="shared" ca="1" si="2"/>
        <v>78600</v>
      </c>
      <c r="G75" s="40">
        <f t="shared" ca="1" si="2"/>
        <v>80400</v>
      </c>
      <c r="H75" s="40">
        <f t="shared" ca="1" si="2"/>
        <v>82200</v>
      </c>
      <c r="I75" s="102">
        <f t="shared" ca="1" si="2"/>
        <v>428380</v>
      </c>
    </row>
    <row r="76" spans="1:9" ht="16.5" hidden="1" thickTop="1" x14ac:dyDescent="0.25">
      <c r="A76" s="103"/>
      <c r="B76" s="7"/>
      <c r="C76" s="7"/>
      <c r="D76" s="7"/>
      <c r="E76" s="7"/>
      <c r="F76" s="7"/>
      <c r="G76" s="7"/>
      <c r="H76" s="7"/>
      <c r="I76" s="71"/>
    </row>
    <row r="77" spans="1:9" ht="15.75" customHeight="1" thickTop="1" x14ac:dyDescent="0.25">
      <c r="A77" s="388" t="s">
        <v>41</v>
      </c>
      <c r="B77" s="389"/>
      <c r="C77" s="389"/>
      <c r="D77" s="389"/>
      <c r="E77" s="389"/>
      <c r="F77" s="389"/>
      <c r="G77" s="389"/>
      <c r="H77" s="389"/>
      <c r="I77" s="390"/>
    </row>
    <row r="78" spans="1:9" ht="15.75" customHeight="1" x14ac:dyDescent="0.25">
      <c r="A78" s="397" t="s">
        <v>39</v>
      </c>
      <c r="B78" s="398"/>
      <c r="C78" s="398"/>
      <c r="D78" s="398"/>
      <c r="E78" s="398"/>
      <c r="F78" s="398"/>
      <c r="G78" s="614"/>
      <c r="H78" s="615"/>
      <c r="I78" s="373"/>
    </row>
    <row r="79" spans="1:9" ht="15.75" hidden="1" customHeight="1" x14ac:dyDescent="0.25">
      <c r="A79" s="397" t="s">
        <v>37</v>
      </c>
      <c r="B79" s="398"/>
      <c r="C79" s="398"/>
      <c r="D79" s="398"/>
      <c r="E79" s="398"/>
      <c r="F79" s="398"/>
      <c r="G79" s="372"/>
      <c r="H79" s="372"/>
      <c r="I79" s="373"/>
    </row>
    <row r="80" spans="1:9" hidden="1" x14ac:dyDescent="0.25">
      <c r="A80" s="76"/>
      <c r="B80" s="7"/>
      <c r="C80" s="7"/>
      <c r="D80" s="7"/>
      <c r="E80" s="7"/>
      <c r="F80" s="7"/>
      <c r="G80" s="7"/>
      <c r="H80" s="7"/>
      <c r="I80" s="71"/>
    </row>
    <row r="81" spans="1:9" ht="15.75" hidden="1" customHeight="1" x14ac:dyDescent="0.25">
      <c r="A81" s="388" t="s">
        <v>35</v>
      </c>
      <c r="B81" s="389"/>
      <c r="C81" s="389"/>
      <c r="D81" s="389"/>
      <c r="E81" s="389"/>
      <c r="F81" s="389"/>
      <c r="G81" s="389"/>
      <c r="H81" s="389"/>
      <c r="I81" s="390"/>
    </row>
    <row r="82" spans="1:9" ht="15.75" hidden="1" customHeight="1" x14ac:dyDescent="0.25">
      <c r="A82" s="397" t="s">
        <v>34</v>
      </c>
      <c r="B82" s="398"/>
      <c r="C82" s="398"/>
      <c r="D82" s="398"/>
      <c r="E82" s="398"/>
      <c r="F82" s="398"/>
      <c r="G82" s="398"/>
      <c r="H82" s="398"/>
      <c r="I82" s="399"/>
    </row>
    <row r="83" spans="1:9" hidden="1" x14ac:dyDescent="0.25">
      <c r="A83" s="98" t="s">
        <v>18</v>
      </c>
      <c r="B83" s="32"/>
      <c r="C83" s="32"/>
      <c r="D83" s="32"/>
      <c r="E83" s="32"/>
      <c r="F83" s="32"/>
      <c r="G83" s="32"/>
      <c r="H83" s="32"/>
      <c r="I83" s="99"/>
    </row>
    <row r="84" spans="1:9" ht="16.5" thickBot="1" x14ac:dyDescent="0.3">
      <c r="A84" s="391" t="s">
        <v>33</v>
      </c>
      <c r="B84" s="392"/>
      <c r="C84" s="363" t="s">
        <v>16</v>
      </c>
      <c r="D84" s="41" t="s">
        <v>15</v>
      </c>
      <c r="E84" s="41" t="s">
        <v>14</v>
      </c>
      <c r="F84" s="41" t="s">
        <v>13</v>
      </c>
      <c r="G84" s="41" t="s">
        <v>12</v>
      </c>
      <c r="H84" s="41" t="s">
        <v>11</v>
      </c>
      <c r="I84" s="364" t="s">
        <v>10</v>
      </c>
    </row>
    <row r="85" spans="1:9" ht="16.5" thickBot="1" x14ac:dyDescent="0.3">
      <c r="A85" s="393" t="s">
        <v>32</v>
      </c>
      <c r="B85" s="394"/>
      <c r="C85" s="34"/>
      <c r="D85" s="8">
        <v>2.5000000000000001E-2</v>
      </c>
      <c r="E85" s="8">
        <v>2.5000000000000001E-2</v>
      </c>
      <c r="F85" s="8">
        <f ca="1">$F85</f>
        <v>2.5000000000000001E-2</v>
      </c>
      <c r="G85" s="8">
        <f ca="1">$F85</f>
        <v>2.5000000000000001E-2</v>
      </c>
      <c r="H85" s="8">
        <f ca="1">$F85</f>
        <v>2.5000000000000001E-2</v>
      </c>
      <c r="I85" s="104"/>
    </row>
    <row r="86" spans="1:9" x14ac:dyDescent="0.25">
      <c r="A86" s="393" t="s">
        <v>31</v>
      </c>
      <c r="B86" s="394"/>
      <c r="C86" s="42"/>
      <c r="D86" s="33"/>
      <c r="E86" s="33">
        <f ca="1">D86*(1+$G$85)</f>
        <v>0</v>
      </c>
      <c r="F86" s="33">
        <f ca="1">E86*(1+$G$85)</f>
        <v>0</v>
      </c>
      <c r="G86" s="33">
        <f ca="1">F86*(1+$H$85)</f>
        <v>0</v>
      </c>
      <c r="H86" s="33">
        <f ca="1">G86*(1+$I$85)</f>
        <v>0</v>
      </c>
      <c r="I86" s="100">
        <f ca="1">SUM(C86:H86)</f>
        <v>0</v>
      </c>
    </row>
    <row r="87" spans="1:9" x14ac:dyDescent="0.25">
      <c r="A87" s="395" t="s">
        <v>30</v>
      </c>
      <c r="B87" s="396"/>
      <c r="C87" s="42"/>
      <c r="D87" s="33"/>
      <c r="E87" s="33">
        <f ca="1">D87*(1+$G$85)</f>
        <v>0</v>
      </c>
      <c r="F87" s="33">
        <f ca="1">E87*(1+$G$85)</f>
        <v>0</v>
      </c>
      <c r="G87" s="33">
        <f ca="1">F87*(1+$H$85)</f>
        <v>0</v>
      </c>
      <c r="H87" s="33">
        <f ca="1">G87*(1+$I$85)</f>
        <v>0</v>
      </c>
      <c r="I87" s="100">
        <f ca="1">SUM(C87:H87)</f>
        <v>0</v>
      </c>
    </row>
    <row r="88" spans="1:9" x14ac:dyDescent="0.25">
      <c r="A88" s="393" t="s">
        <v>29</v>
      </c>
      <c r="B88" s="394"/>
      <c r="C88" s="44"/>
      <c r="D88" s="44"/>
      <c r="E88" s="45"/>
      <c r="F88" s="45"/>
      <c r="G88" s="45"/>
      <c r="H88" s="45"/>
      <c r="I88" s="100"/>
    </row>
    <row r="89" spans="1:9" x14ac:dyDescent="0.25">
      <c r="A89" s="393" t="s">
        <v>28</v>
      </c>
      <c r="B89" s="394"/>
      <c r="C89" s="33">
        <v>290</v>
      </c>
      <c r="D89" s="33">
        <v>600</v>
      </c>
      <c r="E89" s="33">
        <f>D89</f>
        <v>600</v>
      </c>
      <c r="F89" s="33">
        <f>E89</f>
        <v>600</v>
      </c>
      <c r="G89" s="33">
        <f>F89</f>
        <v>600</v>
      </c>
      <c r="H89" s="33">
        <f>G89</f>
        <v>600</v>
      </c>
      <c r="I89" s="100"/>
    </row>
    <row r="90" spans="1:9" x14ac:dyDescent="0.25">
      <c r="A90" s="393" t="s">
        <v>27</v>
      </c>
      <c r="B90" s="394"/>
      <c r="C90" s="33">
        <v>122</v>
      </c>
      <c r="D90" s="33">
        <v>125</v>
      </c>
      <c r="E90" s="33">
        <f>ROUND(D90*(1+E85),0)</f>
        <v>128</v>
      </c>
      <c r="F90" s="33">
        <f ca="1">ROUND(E90*(1+F85),0)</f>
        <v>131</v>
      </c>
      <c r="G90" s="33">
        <f ca="1">ROUND(F90*(1+G85),0)</f>
        <v>134</v>
      </c>
      <c r="H90" s="33">
        <f ca="1">ROUND(G90*(1+H85),0)</f>
        <v>137</v>
      </c>
      <c r="I90" s="100"/>
    </row>
    <row r="91" spans="1:9" x14ac:dyDescent="0.25">
      <c r="A91" s="393" t="s">
        <v>26</v>
      </c>
      <c r="B91" s="394"/>
      <c r="C91" s="33">
        <f t="shared" ref="C91:H91" si="3">C89*C90</f>
        <v>35380</v>
      </c>
      <c r="D91" s="33">
        <f t="shared" si="3"/>
        <v>75000</v>
      </c>
      <c r="E91" s="33">
        <f t="shared" si="3"/>
        <v>76800</v>
      </c>
      <c r="F91" s="33">
        <f t="shared" ca="1" si="3"/>
        <v>78600</v>
      </c>
      <c r="G91" s="33">
        <f t="shared" ca="1" si="3"/>
        <v>80400</v>
      </c>
      <c r="H91" s="33">
        <f t="shared" ca="1" si="3"/>
        <v>82200</v>
      </c>
      <c r="I91" s="100">
        <f ca="1">SUM(C91:H91)</f>
        <v>428380</v>
      </c>
    </row>
    <row r="92" spans="1:9" x14ac:dyDescent="0.25">
      <c r="A92" s="393" t="s">
        <v>25</v>
      </c>
      <c r="B92" s="394"/>
      <c r="C92" s="33"/>
      <c r="D92" s="33"/>
      <c r="E92" s="33">
        <f t="shared" ref="E92:F95" ca="1" si="4">D92*(1+$G$85)</f>
        <v>0</v>
      </c>
      <c r="F92" s="33">
        <f t="shared" ca="1" si="4"/>
        <v>0</v>
      </c>
      <c r="G92" s="33">
        <f ca="1">F92*(1+$H$85)</f>
        <v>0</v>
      </c>
      <c r="H92" s="33">
        <f ca="1">G92*(1+$I$85)</f>
        <v>0</v>
      </c>
      <c r="I92" s="100"/>
    </row>
    <row r="93" spans="1:9" x14ac:dyDescent="0.25">
      <c r="A93" s="393" t="s">
        <v>24</v>
      </c>
      <c r="B93" s="394"/>
      <c r="C93" s="33"/>
      <c r="D93" s="33"/>
      <c r="E93" s="33">
        <f t="shared" ca="1" si="4"/>
        <v>0</v>
      </c>
      <c r="F93" s="33">
        <f t="shared" ca="1" si="4"/>
        <v>0</v>
      </c>
      <c r="G93" s="33">
        <f ca="1">F93*(1+$H$85)</f>
        <v>0</v>
      </c>
      <c r="H93" s="33">
        <f ca="1">G93*(1+$I$85)</f>
        <v>0</v>
      </c>
      <c r="I93" s="100"/>
    </row>
    <row r="94" spans="1:9" x14ac:dyDescent="0.25">
      <c r="A94" s="380" t="s">
        <v>23</v>
      </c>
      <c r="B94" s="381"/>
      <c r="C94" s="33"/>
      <c r="D94" s="33"/>
      <c r="E94" s="33">
        <f t="shared" ca="1" si="4"/>
        <v>0</v>
      </c>
      <c r="F94" s="33">
        <f t="shared" ca="1" si="4"/>
        <v>0</v>
      </c>
      <c r="G94" s="33">
        <f ca="1">F94*(1+$H$85)</f>
        <v>0</v>
      </c>
      <c r="H94" s="33">
        <f ca="1">G94*(1+$I$85)</f>
        <v>0</v>
      </c>
      <c r="I94" s="100"/>
    </row>
    <row r="95" spans="1:9" x14ac:dyDescent="0.25">
      <c r="A95" s="380" t="s">
        <v>23</v>
      </c>
      <c r="B95" s="381"/>
      <c r="C95" s="33"/>
      <c r="D95" s="33"/>
      <c r="E95" s="33">
        <f t="shared" ca="1" si="4"/>
        <v>0</v>
      </c>
      <c r="F95" s="33">
        <f t="shared" ca="1" si="4"/>
        <v>0</v>
      </c>
      <c r="G95" s="33">
        <f ca="1">F95*(1+$H$85)</f>
        <v>0</v>
      </c>
      <c r="H95" s="33">
        <f ca="1">G95*(1+$I$85)</f>
        <v>0</v>
      </c>
      <c r="I95" s="100"/>
    </row>
    <row r="96" spans="1:9" x14ac:dyDescent="0.25">
      <c r="A96" s="393" t="s">
        <v>22</v>
      </c>
      <c r="B96" s="394"/>
      <c r="C96" s="33">
        <f t="shared" ref="C96:H96" si="5">SUM(C91:C95)</f>
        <v>35380</v>
      </c>
      <c r="D96" s="33">
        <f t="shared" si="5"/>
        <v>75000</v>
      </c>
      <c r="E96" s="33">
        <f t="shared" ca="1" si="5"/>
        <v>76800</v>
      </c>
      <c r="F96" s="33">
        <f t="shared" ca="1" si="5"/>
        <v>78600</v>
      </c>
      <c r="G96" s="33">
        <f t="shared" ca="1" si="5"/>
        <v>80400</v>
      </c>
      <c r="H96" s="33">
        <f t="shared" ca="1" si="5"/>
        <v>82200</v>
      </c>
      <c r="I96" s="100">
        <f ca="1">SUM(C96:H96)</f>
        <v>428380</v>
      </c>
    </row>
    <row r="97" spans="1:9" x14ac:dyDescent="0.25">
      <c r="A97" s="380" t="s">
        <v>4</v>
      </c>
      <c r="B97" s="381"/>
      <c r="C97" s="33"/>
      <c r="D97" s="33"/>
      <c r="E97" s="33">
        <f t="shared" ref="E97:F99" ca="1" si="6">D97*(1+$G$85)</f>
        <v>0</v>
      </c>
      <c r="F97" s="33">
        <f t="shared" ca="1" si="6"/>
        <v>0</v>
      </c>
      <c r="G97" s="33">
        <f ca="1">F97*(1+$H$85)</f>
        <v>0</v>
      </c>
      <c r="H97" s="33">
        <f ca="1">G97*(1+$I$85)</f>
        <v>0</v>
      </c>
      <c r="I97" s="100">
        <f ca="1">SUM(C97:H97)</f>
        <v>0</v>
      </c>
    </row>
    <row r="98" spans="1:9" x14ac:dyDescent="0.25">
      <c r="A98" s="380" t="s">
        <v>4</v>
      </c>
      <c r="B98" s="381"/>
      <c r="C98" s="33"/>
      <c r="D98" s="33"/>
      <c r="E98" s="33">
        <f t="shared" ca="1" si="6"/>
        <v>0</v>
      </c>
      <c r="F98" s="33">
        <f t="shared" ca="1" si="6"/>
        <v>0</v>
      </c>
      <c r="G98" s="33">
        <f ca="1">F98*(1+$H$85)</f>
        <v>0</v>
      </c>
      <c r="H98" s="33">
        <f ca="1">G98*(1+$I$85)</f>
        <v>0</v>
      </c>
      <c r="I98" s="100">
        <f ca="1">SUM(C98:H98)</f>
        <v>0</v>
      </c>
    </row>
    <row r="99" spans="1:9" x14ac:dyDescent="0.25">
      <c r="A99" s="380" t="s">
        <v>4</v>
      </c>
      <c r="B99" s="381"/>
      <c r="C99" s="33"/>
      <c r="D99" s="33"/>
      <c r="E99" s="33">
        <f t="shared" ca="1" si="6"/>
        <v>0</v>
      </c>
      <c r="F99" s="33">
        <f t="shared" ca="1" si="6"/>
        <v>0</v>
      </c>
      <c r="G99" s="33">
        <f ca="1">F99*(1+$H$85)</f>
        <v>0</v>
      </c>
      <c r="H99" s="33">
        <f ca="1">G99*(1+$I$85)</f>
        <v>0</v>
      </c>
      <c r="I99" s="100">
        <f ca="1">SUM(C99:H99)</f>
        <v>0</v>
      </c>
    </row>
    <row r="100" spans="1:9" ht="16.5" thickBot="1" x14ac:dyDescent="0.3">
      <c r="A100" s="404" t="s">
        <v>21</v>
      </c>
      <c r="B100" s="405"/>
      <c r="C100" s="46">
        <f t="shared" ref="C100:I100" si="7">C86+C87+C96+C97+C99+C98</f>
        <v>35380</v>
      </c>
      <c r="D100" s="46">
        <f t="shared" si="7"/>
        <v>75000</v>
      </c>
      <c r="E100" s="46">
        <f t="shared" ca="1" si="7"/>
        <v>76800</v>
      </c>
      <c r="F100" s="46">
        <f t="shared" ca="1" si="7"/>
        <v>78600</v>
      </c>
      <c r="G100" s="46">
        <f t="shared" ca="1" si="7"/>
        <v>80400</v>
      </c>
      <c r="H100" s="46">
        <f t="shared" ca="1" si="7"/>
        <v>82200</v>
      </c>
      <c r="I100" s="254">
        <f t="shared" ca="1" si="7"/>
        <v>428380</v>
      </c>
    </row>
    <row r="101" spans="1:9" ht="16.5" hidden="1" thickTop="1" x14ac:dyDescent="0.25">
      <c r="A101" s="103"/>
      <c r="B101" s="7"/>
      <c r="C101" s="7"/>
      <c r="D101" s="7"/>
      <c r="E101" s="7"/>
      <c r="F101" s="7"/>
      <c r="G101" s="7"/>
      <c r="H101" s="7"/>
      <c r="I101" s="71"/>
    </row>
    <row r="102" spans="1:9" ht="16.5" hidden="1" thickTop="1" x14ac:dyDescent="0.25">
      <c r="A102" s="103"/>
      <c r="B102" s="7"/>
      <c r="C102" s="7"/>
      <c r="D102" s="7"/>
      <c r="E102" s="7"/>
      <c r="F102" s="7"/>
      <c r="G102" s="7"/>
      <c r="H102" s="7"/>
      <c r="I102" s="71"/>
    </row>
    <row r="103" spans="1:9" ht="15.75" hidden="1" customHeight="1" x14ac:dyDescent="0.25">
      <c r="A103" s="388" t="s">
        <v>19</v>
      </c>
      <c r="B103" s="389"/>
      <c r="C103" s="389"/>
      <c r="D103" s="389"/>
      <c r="E103" s="389"/>
      <c r="F103" s="389"/>
      <c r="G103" s="389"/>
      <c r="H103" s="389"/>
      <c r="I103" s="390"/>
    </row>
    <row r="104" spans="1:9" ht="16.5" hidden="1" thickTop="1" x14ac:dyDescent="0.25">
      <c r="A104" s="98" t="s">
        <v>18</v>
      </c>
      <c r="B104" s="32"/>
      <c r="C104" s="32"/>
      <c r="D104" s="32"/>
      <c r="E104" s="32"/>
      <c r="F104" s="32"/>
      <c r="G104" s="32"/>
      <c r="H104" s="32"/>
      <c r="I104" s="99"/>
    </row>
    <row r="105" spans="1:9" ht="16.5" hidden="1" thickTop="1" x14ac:dyDescent="0.25">
      <c r="A105" s="391" t="s">
        <v>17</v>
      </c>
      <c r="B105" s="392"/>
      <c r="C105" s="363" t="s">
        <v>16</v>
      </c>
      <c r="D105" s="41" t="s">
        <v>15</v>
      </c>
      <c r="E105" s="41" t="s">
        <v>14</v>
      </c>
      <c r="F105" s="41" t="s">
        <v>13</v>
      </c>
      <c r="G105" s="41" t="s">
        <v>12</v>
      </c>
      <c r="H105" s="41" t="s">
        <v>11</v>
      </c>
      <c r="I105" s="108" t="s">
        <v>10</v>
      </c>
    </row>
    <row r="106" spans="1:9" ht="16.5" hidden="1" thickTop="1" x14ac:dyDescent="0.25">
      <c r="A106" s="378" t="s">
        <v>9</v>
      </c>
      <c r="B106" s="379"/>
      <c r="C106" s="42"/>
      <c r="D106" s="42"/>
      <c r="E106" s="42"/>
      <c r="F106" s="42"/>
      <c r="G106" s="42"/>
      <c r="H106" s="42"/>
      <c r="I106" s="105">
        <f t="shared" ref="I106:I111" si="8">SUM(C106:H106)</f>
        <v>0</v>
      </c>
    </row>
    <row r="107" spans="1:9" ht="16.5" hidden="1" thickTop="1" x14ac:dyDescent="0.25">
      <c r="A107" s="378" t="s">
        <v>8</v>
      </c>
      <c r="B107" s="379"/>
      <c r="C107" s="42"/>
      <c r="D107" s="42"/>
      <c r="E107" s="42"/>
      <c r="F107" s="42"/>
      <c r="G107" s="42"/>
      <c r="H107" s="42"/>
      <c r="I107" s="105">
        <f t="shared" si="8"/>
        <v>0</v>
      </c>
    </row>
    <row r="108" spans="1:9" ht="16.5" hidden="1" thickTop="1" x14ac:dyDescent="0.25">
      <c r="A108" s="378" t="s">
        <v>7</v>
      </c>
      <c r="B108" s="379"/>
      <c r="C108" s="249"/>
      <c r="D108" s="42"/>
      <c r="E108" s="249"/>
      <c r="F108" s="249"/>
      <c r="G108" s="249"/>
      <c r="H108" s="249"/>
      <c r="I108" s="105">
        <f t="shared" si="8"/>
        <v>0</v>
      </c>
    </row>
    <row r="109" spans="1:9" ht="16.5" hidden="1" thickTop="1" x14ac:dyDescent="0.25">
      <c r="A109" s="378" t="s">
        <v>6</v>
      </c>
      <c r="B109" s="379"/>
      <c r="C109" s="249"/>
      <c r="D109" s="42"/>
      <c r="E109" s="249"/>
      <c r="F109" s="249"/>
      <c r="G109" s="249"/>
      <c r="H109" s="249"/>
      <c r="I109" s="105">
        <f t="shared" si="8"/>
        <v>0</v>
      </c>
    </row>
    <row r="110" spans="1:9" ht="16.5" hidden="1" thickTop="1" x14ac:dyDescent="0.25">
      <c r="A110" s="378" t="s">
        <v>5</v>
      </c>
      <c r="B110" s="379"/>
      <c r="C110" s="42"/>
      <c r="D110" s="42"/>
      <c r="E110" s="42"/>
      <c r="F110" s="42"/>
      <c r="G110" s="42"/>
      <c r="H110" s="42"/>
      <c r="I110" s="105">
        <f t="shared" si="8"/>
        <v>0</v>
      </c>
    </row>
    <row r="111" spans="1:9" ht="16.5" hidden="1" thickTop="1" x14ac:dyDescent="0.25">
      <c r="A111" s="380" t="s">
        <v>4</v>
      </c>
      <c r="B111" s="381"/>
      <c r="C111" s="42"/>
      <c r="D111" s="42"/>
      <c r="E111" s="42"/>
      <c r="F111" s="42"/>
      <c r="G111" s="42"/>
      <c r="H111" s="42"/>
      <c r="I111" s="105">
        <f t="shared" si="8"/>
        <v>0</v>
      </c>
    </row>
    <row r="112" spans="1:9" ht="17.25" hidden="1" thickTop="1" thickBot="1" x14ac:dyDescent="0.3">
      <c r="A112" s="382" t="s">
        <v>3</v>
      </c>
      <c r="B112" s="383"/>
      <c r="C112" s="46">
        <f t="shared" ref="C112:I112" si="9">SUM(C106:C111)</f>
        <v>0</v>
      </c>
      <c r="D112" s="46">
        <f t="shared" si="9"/>
        <v>0</v>
      </c>
      <c r="E112" s="46">
        <f t="shared" si="9"/>
        <v>0</v>
      </c>
      <c r="F112" s="46">
        <f t="shared" si="9"/>
        <v>0</v>
      </c>
      <c r="G112" s="46">
        <f t="shared" si="9"/>
        <v>0</v>
      </c>
      <c r="H112" s="46">
        <f t="shared" si="9"/>
        <v>0</v>
      </c>
      <c r="I112" s="254">
        <f t="shared" si="9"/>
        <v>0</v>
      </c>
    </row>
    <row r="113" spans="1:9" ht="16.5" hidden="1" thickTop="1" x14ac:dyDescent="0.25">
      <c r="A113" s="103"/>
      <c r="B113" s="7"/>
      <c r="C113" s="7"/>
      <c r="D113" s="7"/>
      <c r="E113" s="7"/>
      <c r="F113" s="7"/>
      <c r="G113" s="7"/>
      <c r="H113" s="7"/>
      <c r="I113" s="71"/>
    </row>
    <row r="114" spans="1:9" ht="16.5" hidden="1" thickTop="1" x14ac:dyDescent="0.25">
      <c r="A114" s="103"/>
      <c r="B114" s="7"/>
      <c r="C114" s="7"/>
      <c r="D114" s="7"/>
      <c r="E114" s="7"/>
      <c r="F114" s="7"/>
      <c r="G114" s="7"/>
      <c r="H114" s="7"/>
      <c r="I114" s="71"/>
    </row>
    <row r="115" spans="1:9" ht="16.5" hidden="1" thickTop="1" x14ac:dyDescent="0.25">
      <c r="A115" s="109" t="s">
        <v>2</v>
      </c>
      <c r="B115" s="7"/>
      <c r="C115" s="7"/>
      <c r="D115" s="7"/>
      <c r="E115" s="7"/>
      <c r="F115" s="7"/>
      <c r="G115" s="7"/>
      <c r="H115" s="7"/>
      <c r="I115" s="71"/>
    </row>
    <row r="116" spans="1:9" ht="16.5" hidden="1" thickTop="1" x14ac:dyDescent="0.25">
      <c r="A116" s="76"/>
      <c r="B116" s="7"/>
      <c r="C116" s="7"/>
      <c r="D116" s="7"/>
      <c r="E116" s="7"/>
      <c r="F116" s="7"/>
      <c r="G116" s="7"/>
      <c r="H116" s="7"/>
      <c r="I116" s="71"/>
    </row>
    <row r="117" spans="1:9" ht="16.5" thickTop="1" x14ac:dyDescent="0.25">
      <c r="A117" s="90" t="s">
        <v>0</v>
      </c>
      <c r="B117" s="110"/>
      <c r="C117" s="110"/>
      <c r="D117" s="110"/>
      <c r="E117" s="110"/>
      <c r="F117" s="110"/>
      <c r="G117" s="110"/>
      <c r="H117" s="110"/>
      <c r="I117" s="111"/>
    </row>
    <row r="118" spans="1:9" ht="54" customHeight="1" thickBot="1" x14ac:dyDescent="0.3">
      <c r="A118" s="504" t="s">
        <v>330</v>
      </c>
      <c r="B118" s="505"/>
      <c r="C118" s="505"/>
      <c r="D118" s="505"/>
      <c r="E118" s="505"/>
      <c r="F118" s="505"/>
      <c r="G118" s="505"/>
      <c r="H118" s="505"/>
      <c r="I118" s="588"/>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48"/>
      <c r="B127" s="48"/>
      <c r="C127" s="48"/>
      <c r="D127" s="48"/>
      <c r="E127" s="48"/>
      <c r="F127" s="48"/>
      <c r="G127" s="48"/>
      <c r="H127" s="48"/>
      <c r="I127" s="48"/>
    </row>
    <row r="128" spans="1:9" x14ac:dyDescent="0.25">
      <c r="A128" s="48"/>
      <c r="B128" s="48"/>
      <c r="C128" s="48"/>
      <c r="D128" s="48"/>
      <c r="E128" s="48"/>
      <c r="F128" s="48"/>
      <c r="G128" s="48"/>
      <c r="H128" s="48"/>
      <c r="I128" s="48"/>
    </row>
    <row r="129" spans="1:9" x14ac:dyDescent="0.25">
      <c r="A129" s="48"/>
      <c r="B129" s="48"/>
      <c r="C129" s="48"/>
      <c r="D129" s="48"/>
      <c r="E129" s="48"/>
      <c r="F129" s="48"/>
      <c r="G129" s="48"/>
      <c r="H129" s="48"/>
      <c r="I129" s="48"/>
    </row>
    <row r="130" spans="1:9" x14ac:dyDescent="0.25">
      <c r="A130" s="48"/>
      <c r="B130" s="48"/>
      <c r="C130" s="48"/>
      <c r="D130" s="48"/>
      <c r="E130" s="48"/>
      <c r="F130" s="48"/>
      <c r="G130" s="48"/>
      <c r="H130" s="48"/>
      <c r="I130" s="48"/>
    </row>
    <row r="131" spans="1:9" x14ac:dyDescent="0.25">
      <c r="A131" s="48"/>
      <c r="B131" s="48"/>
      <c r="C131" s="48"/>
      <c r="D131" s="48"/>
      <c r="E131" s="48"/>
      <c r="F131" s="48"/>
      <c r="G131" s="48"/>
      <c r="H131" s="48"/>
      <c r="I131" s="48"/>
    </row>
    <row r="132" spans="1:9" x14ac:dyDescent="0.25">
      <c r="A132" s="48"/>
      <c r="B132" s="48"/>
      <c r="C132" s="48"/>
      <c r="D132" s="48"/>
      <c r="E132" s="48"/>
      <c r="F132" s="48"/>
      <c r="G132" s="48"/>
      <c r="H132" s="48"/>
      <c r="I132" s="48"/>
    </row>
    <row r="133" spans="1:9" x14ac:dyDescent="0.25">
      <c r="A133" s="48"/>
      <c r="B133" s="48"/>
      <c r="C133" s="48"/>
      <c r="D133" s="48"/>
      <c r="E133" s="48"/>
      <c r="F133" s="48"/>
      <c r="G133" s="48"/>
      <c r="H133" s="48"/>
      <c r="I133" s="48"/>
    </row>
    <row r="134" spans="1:9" x14ac:dyDescent="0.25">
      <c r="A134" s="48"/>
      <c r="B134" s="48"/>
      <c r="C134" s="48"/>
      <c r="D134" s="48"/>
      <c r="E134" s="48"/>
      <c r="F134" s="48"/>
      <c r="G134" s="48"/>
      <c r="H134" s="48"/>
      <c r="I134" s="48"/>
    </row>
    <row r="135" spans="1:9" x14ac:dyDescent="0.25">
      <c r="A135" s="48"/>
      <c r="B135" s="48"/>
      <c r="C135" s="48"/>
      <c r="D135" s="48"/>
      <c r="E135" s="48"/>
      <c r="F135" s="48"/>
      <c r="G135" s="48"/>
      <c r="H135" s="48"/>
      <c r="I135" s="48"/>
    </row>
    <row r="136" spans="1:9" x14ac:dyDescent="0.25">
      <c r="A136" s="48"/>
      <c r="B136" s="48"/>
      <c r="C136" s="48"/>
      <c r="D136" s="48"/>
      <c r="E136" s="48"/>
      <c r="F136" s="48"/>
      <c r="G136" s="48"/>
      <c r="H136" s="48"/>
      <c r="I136" s="48"/>
    </row>
    <row r="137" spans="1:9" x14ac:dyDescent="0.25">
      <c r="A137" s="48"/>
      <c r="B137" s="48"/>
      <c r="C137" s="48"/>
      <c r="D137" s="48"/>
      <c r="E137" s="48"/>
      <c r="F137" s="48"/>
      <c r="G137" s="48"/>
      <c r="H137" s="48"/>
      <c r="I137" s="48"/>
    </row>
    <row r="138" spans="1:9" x14ac:dyDescent="0.25">
      <c r="A138" s="48"/>
      <c r="B138" s="48"/>
      <c r="C138" s="48"/>
      <c r="D138" s="48"/>
      <c r="E138" s="48"/>
      <c r="F138" s="48"/>
      <c r="G138" s="48"/>
      <c r="H138" s="48"/>
      <c r="I138" s="48"/>
    </row>
    <row r="139" spans="1:9" x14ac:dyDescent="0.25">
      <c r="A139" s="48"/>
      <c r="B139" s="48"/>
      <c r="C139" s="48"/>
      <c r="D139" s="48"/>
      <c r="E139" s="48"/>
      <c r="F139" s="48"/>
      <c r="G139" s="48"/>
      <c r="H139" s="48"/>
      <c r="I139" s="48"/>
    </row>
  </sheetData>
  <protectedRanges>
    <protectedRange sqref="A11:G12" name="Range22"/>
    <protectedRange sqref="A17:I17" name="Range20"/>
    <protectedRange sqref="A26:I26" name="Range18"/>
    <protectedRange sqref="A31:I31" name="Range16"/>
    <protectedRange sqref="A44:I44" name="Range14"/>
    <protectedRange sqref="E52:I58" name="Range12"/>
    <protectedRange sqref="A73:H73 C71" name="Range8"/>
    <protectedRange sqref="C72:H72 D71:H71" name="Range7"/>
    <protectedRange sqref="C106:H111" name="Range5"/>
    <protectedRange sqref="C86:D87" name="Range1"/>
    <protectedRange sqref="C89:D90" name="Range2"/>
    <protectedRange sqref="C92:D93" name="Range3"/>
    <protectedRange sqref="A94:D95" name="Range4"/>
    <protectedRange sqref="A118:I118" name="Range6"/>
    <protectedRange sqref="A61:I61" name="Range11"/>
    <protectedRange sqref="A49:I49" name="Range13"/>
    <protectedRange sqref="A34:I36" name="Range15"/>
    <protectedRange sqref="A29:I29" name="Range17"/>
    <protectedRange sqref="A21:I21" name="Range19"/>
    <protectedRange sqref="A14:G15" name="Range21"/>
    <protectedRange sqref="B3:B6" name="Range23"/>
  </protectedRanges>
  <mergeCells count="110">
    <mergeCell ref="A1:B1"/>
    <mergeCell ref="C1:G1"/>
    <mergeCell ref="A2:B2"/>
    <mergeCell ref="C2:G2"/>
    <mergeCell ref="H2:I2"/>
    <mergeCell ref="C3:G3"/>
    <mergeCell ref="A11:B12"/>
    <mergeCell ref="C11:D12"/>
    <mergeCell ref="E11:G11"/>
    <mergeCell ref="E12:G12"/>
    <mergeCell ref="A13:B13"/>
    <mergeCell ref="C13:D13"/>
    <mergeCell ref="E13:G13"/>
    <mergeCell ref="C4:G4"/>
    <mergeCell ref="A8:I8"/>
    <mergeCell ref="A10:B10"/>
    <mergeCell ref="C10:D10"/>
    <mergeCell ref="E10:G10"/>
    <mergeCell ref="H10:I10"/>
    <mergeCell ref="A17:I17"/>
    <mergeCell ref="A21:B21"/>
    <mergeCell ref="C21:E21"/>
    <mergeCell ref="F21:I21"/>
    <mergeCell ref="A24:F24"/>
    <mergeCell ref="H13:I13"/>
    <mergeCell ref="A14:B15"/>
    <mergeCell ref="C14:D15"/>
    <mergeCell ref="E14:G15"/>
    <mergeCell ref="A16:B16"/>
    <mergeCell ref="C16:I16"/>
    <mergeCell ref="A31:I31"/>
    <mergeCell ref="A33:I33"/>
    <mergeCell ref="A34:B34"/>
    <mergeCell ref="C34:I34"/>
    <mergeCell ref="A35:B35"/>
    <mergeCell ref="C35:I35"/>
    <mergeCell ref="A25:I25"/>
    <mergeCell ref="A26:I26"/>
    <mergeCell ref="A27:I27"/>
    <mergeCell ref="A28:I28"/>
    <mergeCell ref="A29:I29"/>
    <mergeCell ref="A30:I30"/>
    <mergeCell ref="A51:I51"/>
    <mergeCell ref="B52:D52"/>
    <mergeCell ref="E52:I52"/>
    <mergeCell ref="B53:D53"/>
    <mergeCell ref="E53:I53"/>
    <mergeCell ref="B54:D54"/>
    <mergeCell ref="E54:I54"/>
    <mergeCell ref="A36:B36"/>
    <mergeCell ref="C36:I36"/>
    <mergeCell ref="A43:I43"/>
    <mergeCell ref="A44:I44"/>
    <mergeCell ref="A48:I48"/>
    <mergeCell ref="A49:I49"/>
    <mergeCell ref="E58:I58"/>
    <mergeCell ref="A60:I60"/>
    <mergeCell ref="A61:I61"/>
    <mergeCell ref="B55:D55"/>
    <mergeCell ref="E55:I55"/>
    <mergeCell ref="B56:D56"/>
    <mergeCell ref="E56:I56"/>
    <mergeCell ref="B57:D57"/>
    <mergeCell ref="E57:I57"/>
    <mergeCell ref="A66:B66"/>
    <mergeCell ref="A67:B67"/>
    <mergeCell ref="A68:B68"/>
    <mergeCell ref="A69:B69"/>
    <mergeCell ref="A70:B70"/>
    <mergeCell ref="A71:B71"/>
    <mergeCell ref="A63:B63"/>
    <mergeCell ref="A64:B64"/>
    <mergeCell ref="B58:D58"/>
    <mergeCell ref="A79:F79"/>
    <mergeCell ref="A81:I81"/>
    <mergeCell ref="A82:I82"/>
    <mergeCell ref="A84:B84"/>
    <mergeCell ref="A85:B85"/>
    <mergeCell ref="A86:B86"/>
    <mergeCell ref="A72:B72"/>
    <mergeCell ref="A73:B73"/>
    <mergeCell ref="A74:B74"/>
    <mergeCell ref="A75:B75"/>
    <mergeCell ref="A77:I77"/>
    <mergeCell ref="A78:F78"/>
    <mergeCell ref="G78:H78"/>
    <mergeCell ref="A93:B93"/>
    <mergeCell ref="A94:B94"/>
    <mergeCell ref="A95:B95"/>
    <mergeCell ref="A96:B96"/>
    <mergeCell ref="A97:B97"/>
    <mergeCell ref="A98:B98"/>
    <mergeCell ref="A87:B87"/>
    <mergeCell ref="A88:B88"/>
    <mergeCell ref="A89:B89"/>
    <mergeCell ref="A90:B90"/>
    <mergeCell ref="A91:B91"/>
    <mergeCell ref="A92:B92"/>
    <mergeCell ref="A108:B108"/>
    <mergeCell ref="A109:B109"/>
    <mergeCell ref="A110:B110"/>
    <mergeCell ref="A111:B111"/>
    <mergeCell ref="A112:B112"/>
    <mergeCell ref="A118:I118"/>
    <mergeCell ref="A99:B99"/>
    <mergeCell ref="A100:B100"/>
    <mergeCell ref="A103:I103"/>
    <mergeCell ref="A105:B105"/>
    <mergeCell ref="A106:B106"/>
    <mergeCell ref="A107:B107"/>
  </mergeCells>
  <dataValidations disablePrompts="1" count="6">
    <dataValidation type="list" allowBlank="1" showInputMessage="1" showErrorMessage="1" sqref="B4">
      <formula1>$Y$3:$Y$10</formula1>
    </dataValidation>
    <dataValidation type="list" allowBlank="1" showInputMessage="1" showErrorMessage="1" sqref="A34:B36">
      <formula1>$AA$32:$AA$51</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ageMargins left="0.25" right="0.25" top="0.75" bottom="0.75" header="0.3" footer="0.3"/>
  <pageSetup scale="57" orientation="portrait" r:id="rId1"/>
  <headerFooter>
    <oddHeader>&amp;L&amp;"-,Regular"&amp;11FY 2019 Durham Work Plan&amp;R&amp;"+,Regular"&amp;11&amp;A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zoomScale="75" zoomScaleNormal="75" workbookViewId="0">
      <selection activeCell="E14" sqref="E14:G15"/>
    </sheetView>
  </sheetViews>
  <sheetFormatPr defaultRowHeight="15.75" x14ac:dyDescent="0.25"/>
  <cols>
    <col min="1" max="2" width="18.125" style="366" customWidth="1"/>
    <col min="3" max="8" width="18.875" style="366" customWidth="1"/>
    <col min="9" max="9" width="22.25" style="366" customWidth="1"/>
    <col min="10" max="16384" width="9" style="248"/>
  </cols>
  <sheetData>
    <row r="1" spans="1:9" ht="19.5" thickBot="1" x14ac:dyDescent="0.35">
      <c r="A1" s="607" t="s">
        <v>297</v>
      </c>
      <c r="B1" s="489"/>
      <c r="C1" s="641" t="s">
        <v>204</v>
      </c>
      <c r="D1" s="642"/>
      <c r="E1" s="642"/>
      <c r="F1" s="642"/>
      <c r="G1" s="643"/>
      <c r="H1" s="66" t="s">
        <v>203</v>
      </c>
      <c r="I1" s="67">
        <v>43282</v>
      </c>
    </row>
    <row r="2" spans="1:9" ht="18" thickTop="1" x14ac:dyDescent="0.3">
      <c r="A2" s="644" t="str">
        <f>CONCATENATE(B3,B4,"_",B5,B6)</f>
        <v>19GOT_TS3</v>
      </c>
      <c r="B2" s="645"/>
      <c r="C2" s="646" t="s">
        <v>224</v>
      </c>
      <c r="D2" s="647"/>
      <c r="E2" s="647"/>
      <c r="F2" s="647"/>
      <c r="G2" s="648"/>
      <c r="H2" s="470" t="s">
        <v>196</v>
      </c>
      <c r="I2" s="471"/>
    </row>
    <row r="3" spans="1:9" ht="18" x14ac:dyDescent="0.3">
      <c r="A3" s="68" t="s">
        <v>195</v>
      </c>
      <c r="B3" s="55">
        <v>19</v>
      </c>
      <c r="C3" s="646" t="s">
        <v>276</v>
      </c>
      <c r="D3" s="647"/>
      <c r="E3" s="647"/>
      <c r="F3" s="647"/>
      <c r="G3" s="648"/>
      <c r="H3" s="20">
        <v>43281</v>
      </c>
      <c r="I3" s="69"/>
    </row>
    <row r="4" spans="1:9" ht="17.25" x14ac:dyDescent="0.3">
      <c r="A4" s="68" t="s">
        <v>192</v>
      </c>
      <c r="B4" s="55" t="s">
        <v>184</v>
      </c>
      <c r="C4" s="638" t="s">
        <v>226</v>
      </c>
      <c r="D4" s="639"/>
      <c r="E4" s="639"/>
      <c r="F4" s="639"/>
      <c r="G4" s="640"/>
      <c r="H4" s="19"/>
      <c r="I4" s="70"/>
    </row>
    <row r="5" spans="1:9" hidden="1" x14ac:dyDescent="0.25">
      <c r="A5" s="68" t="s">
        <v>188</v>
      </c>
      <c r="B5" s="55" t="s">
        <v>113</v>
      </c>
      <c r="C5" s="7"/>
      <c r="D5" s="7"/>
      <c r="E5" s="7"/>
      <c r="F5" s="7"/>
      <c r="G5" s="7"/>
      <c r="H5" s="7"/>
      <c r="I5" s="71"/>
    </row>
    <row r="6" spans="1:9" hidden="1" x14ac:dyDescent="0.25">
      <c r="A6" s="68" t="s">
        <v>185</v>
      </c>
      <c r="B6" s="56">
        <v>3</v>
      </c>
      <c r="C6" s="16"/>
      <c r="D6" s="16"/>
      <c r="E6" s="16"/>
      <c r="F6" s="16"/>
      <c r="G6" s="16"/>
      <c r="H6" s="16"/>
      <c r="I6" s="72"/>
    </row>
    <row r="7" spans="1:9" ht="26.25" hidden="1" x14ac:dyDescent="0.4">
      <c r="A7" s="73" t="s">
        <v>182</v>
      </c>
      <c r="B7" s="74"/>
      <c r="C7" s="74"/>
      <c r="D7" s="74"/>
      <c r="E7" s="74"/>
      <c r="F7" s="74"/>
      <c r="G7" s="74"/>
      <c r="H7" s="74"/>
      <c r="I7" s="75"/>
    </row>
    <row r="8" spans="1:9" ht="15.75" hidden="1" customHeight="1" x14ac:dyDescent="0.25">
      <c r="A8" s="475" t="s">
        <v>180</v>
      </c>
      <c r="B8" s="476"/>
      <c r="C8" s="476"/>
      <c r="D8" s="476"/>
      <c r="E8" s="476"/>
      <c r="F8" s="476"/>
      <c r="G8" s="476"/>
      <c r="H8" s="476"/>
      <c r="I8" s="477"/>
    </row>
    <row r="9" spans="1:9" hidden="1" x14ac:dyDescent="0.25">
      <c r="A9" s="76"/>
      <c r="B9" s="7"/>
      <c r="C9" s="7"/>
      <c r="D9" s="7"/>
      <c r="E9" s="7"/>
      <c r="F9" s="7"/>
      <c r="G9" s="7"/>
      <c r="H9" s="7"/>
      <c r="I9" s="71"/>
    </row>
    <row r="10" spans="1:9" x14ac:dyDescent="0.25">
      <c r="A10" s="452" t="s">
        <v>177</v>
      </c>
      <c r="B10" s="437"/>
      <c r="C10" s="437" t="s">
        <v>176</v>
      </c>
      <c r="D10" s="437"/>
      <c r="E10" s="437" t="s">
        <v>175</v>
      </c>
      <c r="F10" s="437"/>
      <c r="G10" s="437"/>
      <c r="H10" s="437" t="s">
        <v>174</v>
      </c>
      <c r="I10" s="438"/>
    </row>
    <row r="11" spans="1:9" ht="15.75" customHeight="1" x14ac:dyDescent="0.25">
      <c r="A11" s="472" t="s">
        <v>316</v>
      </c>
      <c r="B11" s="473"/>
      <c r="C11" s="473" t="s">
        <v>62</v>
      </c>
      <c r="D11" s="473"/>
      <c r="E11" s="474" t="s">
        <v>171</v>
      </c>
      <c r="F11" s="474"/>
      <c r="G11" s="474"/>
      <c r="H11" s="365" t="s">
        <v>165</v>
      </c>
      <c r="I11" s="77">
        <f>+C64</f>
        <v>6339.3540000000003</v>
      </c>
    </row>
    <row r="12" spans="1:9" x14ac:dyDescent="0.25">
      <c r="A12" s="472"/>
      <c r="B12" s="473"/>
      <c r="C12" s="473"/>
      <c r="D12" s="473"/>
      <c r="E12" s="474" t="s">
        <v>170</v>
      </c>
      <c r="F12" s="474"/>
      <c r="G12" s="474"/>
      <c r="H12" s="365" t="s">
        <v>164</v>
      </c>
      <c r="I12" s="77">
        <f>IF($J$100&gt;0,SUM($D$64:$I$64)*(SUM($D$100:$I$100)/(SUM($D$100:$I$100,$D$112:$I$112))),)</f>
        <v>0</v>
      </c>
    </row>
    <row r="13" spans="1:9" x14ac:dyDescent="0.25">
      <c r="A13" s="452" t="s">
        <v>169</v>
      </c>
      <c r="B13" s="437"/>
      <c r="C13" s="437" t="s">
        <v>168</v>
      </c>
      <c r="D13" s="437"/>
      <c r="E13" s="654" t="s">
        <v>227</v>
      </c>
      <c r="F13" s="654"/>
      <c r="G13" s="654"/>
      <c r="H13" s="437" t="s">
        <v>167</v>
      </c>
      <c r="I13" s="438"/>
    </row>
    <row r="14" spans="1:9" ht="15.75" customHeight="1" x14ac:dyDescent="0.25">
      <c r="A14" s="623">
        <v>43466</v>
      </c>
      <c r="B14" s="624"/>
      <c r="C14" s="624" t="s">
        <v>166</v>
      </c>
      <c r="D14" s="624"/>
      <c r="E14" s="649">
        <f>+I11</f>
        <v>6339.3540000000003</v>
      </c>
      <c r="F14" s="650"/>
      <c r="G14" s="650"/>
      <c r="H14" s="365" t="s">
        <v>165</v>
      </c>
      <c r="I14" s="77">
        <f>IF($I$2=$AC$2,IF($J$112&gt;0,$D$64*($D$112/($D$100+$D$112)),),)+IF($I$2=$AC$3,IF($J$112&gt;0,$E$64*($E$112/($E$100+$E$112)),),)</f>
        <v>0</v>
      </c>
    </row>
    <row r="15" spans="1:9" x14ac:dyDescent="0.25">
      <c r="A15" s="625"/>
      <c r="B15" s="626"/>
      <c r="C15" s="626"/>
      <c r="D15" s="626"/>
      <c r="E15" s="651"/>
      <c r="F15" s="651"/>
      <c r="G15" s="651"/>
      <c r="H15" s="65" t="s">
        <v>164</v>
      </c>
      <c r="I15" s="78">
        <f>IF($J$112&gt;0,SUM($D$64:$I$64)*(SUM($D$112:$I$112)/(SUM($D$100:$I$100,$D$112:$I$112))),)</f>
        <v>0</v>
      </c>
    </row>
    <row r="16" spans="1:9" ht="15.75" customHeight="1" x14ac:dyDescent="0.25">
      <c r="A16" s="675" t="s">
        <v>163</v>
      </c>
      <c r="B16" s="652"/>
      <c r="C16" s="653" t="s">
        <v>226</v>
      </c>
      <c r="D16" s="653"/>
      <c r="E16" s="653"/>
      <c r="F16" s="653"/>
      <c r="G16" s="653"/>
      <c r="H16" s="653"/>
      <c r="I16" s="676"/>
    </row>
    <row r="17" spans="1:9" ht="136.5" customHeight="1" x14ac:dyDescent="0.25">
      <c r="A17" s="663" t="s">
        <v>334</v>
      </c>
      <c r="B17" s="617"/>
      <c r="C17" s="432"/>
      <c r="D17" s="432"/>
      <c r="E17" s="432"/>
      <c r="F17" s="432"/>
      <c r="G17" s="432"/>
      <c r="H17" s="432"/>
      <c r="I17" s="433"/>
    </row>
    <row r="18" spans="1:9" ht="24.75" hidden="1" customHeight="1" x14ac:dyDescent="0.25">
      <c r="A18" s="252"/>
      <c r="B18" s="16"/>
      <c r="C18" s="16"/>
      <c r="D18" s="16"/>
      <c r="E18" s="16"/>
      <c r="F18" s="16"/>
      <c r="G18" s="16"/>
      <c r="H18" s="16"/>
      <c r="I18" s="72"/>
    </row>
    <row r="19" spans="1:9" ht="16.5" hidden="1" customHeight="1" x14ac:dyDescent="0.25">
      <c r="A19" s="79" t="s">
        <v>162</v>
      </c>
      <c r="B19" s="7"/>
      <c r="C19" s="7"/>
      <c r="D19" s="7"/>
      <c r="E19" s="7"/>
      <c r="F19" s="7"/>
      <c r="G19" s="7"/>
      <c r="H19" s="7"/>
      <c r="I19" s="71"/>
    </row>
    <row r="20" spans="1:9" s="370" customFormat="1" x14ac:dyDescent="0.25">
      <c r="A20" s="83" t="s">
        <v>228</v>
      </c>
      <c r="B20" s="58"/>
      <c r="C20" s="57" t="s">
        <v>157</v>
      </c>
      <c r="D20" s="59"/>
      <c r="E20" s="58"/>
      <c r="F20" s="57" t="s">
        <v>156</v>
      </c>
      <c r="G20" s="60"/>
      <c r="H20" s="59"/>
      <c r="I20" s="84"/>
    </row>
    <row r="21" spans="1:9" ht="37.5" customHeight="1" x14ac:dyDescent="0.25">
      <c r="A21" s="618" t="s">
        <v>299</v>
      </c>
      <c r="B21" s="619"/>
      <c r="C21" s="620" t="s">
        <v>317</v>
      </c>
      <c r="D21" s="621"/>
      <c r="E21" s="619"/>
      <c r="F21" s="620" t="s">
        <v>318</v>
      </c>
      <c r="G21" s="621"/>
      <c r="H21" s="621"/>
      <c r="I21" s="622"/>
    </row>
    <row r="22" spans="1:9" hidden="1" x14ac:dyDescent="0.25">
      <c r="A22" s="90" t="s">
        <v>132</v>
      </c>
      <c r="B22" s="7"/>
      <c r="C22" s="7"/>
      <c r="D22" s="7"/>
      <c r="E22" s="7"/>
      <c r="F22" s="7"/>
      <c r="G22" s="7"/>
      <c r="H22" s="7"/>
      <c r="I22" s="71"/>
    </row>
    <row r="23" spans="1:9" hidden="1" x14ac:dyDescent="0.25">
      <c r="A23" s="89"/>
      <c r="B23" s="7"/>
      <c r="C23" s="7"/>
      <c r="D23" s="7"/>
      <c r="E23" s="7"/>
      <c r="F23" s="7"/>
      <c r="G23" s="7"/>
      <c r="H23" s="7"/>
      <c r="I23" s="71"/>
    </row>
    <row r="24" spans="1:9" ht="15.75" hidden="1" customHeight="1" x14ac:dyDescent="0.25">
      <c r="A24" s="410" t="s">
        <v>130</v>
      </c>
      <c r="B24" s="411"/>
      <c r="C24" s="411"/>
      <c r="D24" s="411"/>
      <c r="E24" s="411"/>
      <c r="F24" s="411"/>
      <c r="G24" s="372"/>
      <c r="H24" s="372"/>
      <c r="I24" s="373"/>
    </row>
    <row r="25" spans="1:9" ht="15.75" hidden="1" customHeight="1" x14ac:dyDescent="0.25">
      <c r="A25" s="428" t="s">
        <v>129</v>
      </c>
      <c r="B25" s="429"/>
      <c r="C25" s="429"/>
      <c r="D25" s="429"/>
      <c r="E25" s="429"/>
      <c r="F25" s="429"/>
      <c r="G25" s="429"/>
      <c r="H25" s="429"/>
      <c r="I25" s="430"/>
    </row>
    <row r="26" spans="1:9" ht="15.75" customHeight="1" x14ac:dyDescent="0.25">
      <c r="A26" s="413" t="s">
        <v>319</v>
      </c>
      <c r="B26" s="414"/>
      <c r="C26" s="414"/>
      <c r="D26" s="414"/>
      <c r="E26" s="414"/>
      <c r="F26" s="414"/>
      <c r="G26" s="414"/>
      <c r="H26" s="414"/>
      <c r="I26" s="415"/>
    </row>
    <row r="27" spans="1:9" ht="15.75" customHeight="1" x14ac:dyDescent="0.25">
      <c r="A27" s="410" t="s">
        <v>127</v>
      </c>
      <c r="B27" s="411"/>
      <c r="C27" s="411"/>
      <c r="D27" s="411"/>
      <c r="E27" s="411"/>
      <c r="F27" s="411"/>
      <c r="G27" s="411"/>
      <c r="H27" s="411"/>
      <c r="I27" s="412"/>
    </row>
    <row r="28" spans="1:9" ht="15.75" customHeight="1" x14ac:dyDescent="0.25">
      <c r="A28" s="410" t="s">
        <v>125</v>
      </c>
      <c r="B28" s="411"/>
      <c r="C28" s="411"/>
      <c r="D28" s="411"/>
      <c r="E28" s="411"/>
      <c r="F28" s="411"/>
      <c r="G28" s="411"/>
      <c r="H28" s="411"/>
      <c r="I28" s="412"/>
    </row>
    <row r="29" spans="1:9" ht="15.75" customHeight="1" x14ac:dyDescent="0.25">
      <c r="A29" s="413" t="s">
        <v>303</v>
      </c>
      <c r="B29" s="414"/>
      <c r="C29" s="414"/>
      <c r="D29" s="414"/>
      <c r="E29" s="414"/>
      <c r="F29" s="414"/>
      <c r="G29" s="414"/>
      <c r="H29" s="414"/>
      <c r="I29" s="415"/>
    </row>
    <row r="30" spans="1:9" ht="15.75" customHeight="1" x14ac:dyDescent="0.25">
      <c r="A30" s="410" t="s">
        <v>122</v>
      </c>
      <c r="B30" s="411"/>
      <c r="C30" s="411"/>
      <c r="D30" s="411"/>
      <c r="E30" s="411"/>
      <c r="F30" s="411"/>
      <c r="G30" s="411"/>
      <c r="H30" s="411"/>
      <c r="I30" s="412"/>
    </row>
    <row r="31" spans="1:9" ht="15.75" customHeight="1" x14ac:dyDescent="0.25">
      <c r="A31" s="413" t="s">
        <v>320</v>
      </c>
      <c r="B31" s="414"/>
      <c r="C31" s="414"/>
      <c r="D31" s="414"/>
      <c r="E31" s="414"/>
      <c r="F31" s="414"/>
      <c r="G31" s="414"/>
      <c r="H31" s="414"/>
      <c r="I31" s="415"/>
    </row>
    <row r="32" spans="1:9" x14ac:dyDescent="0.25">
      <c r="A32" s="92"/>
      <c r="B32" s="14"/>
      <c r="C32" s="14"/>
      <c r="D32" s="14"/>
      <c r="E32" s="14"/>
      <c r="F32" s="14"/>
      <c r="G32" s="14"/>
      <c r="H32" s="14"/>
      <c r="I32" s="93"/>
    </row>
    <row r="33" spans="1:9" ht="15.75" customHeight="1" x14ac:dyDescent="0.25">
      <c r="A33" s="410" t="s">
        <v>118</v>
      </c>
      <c r="B33" s="411"/>
      <c r="C33" s="411"/>
      <c r="D33" s="411"/>
      <c r="E33" s="411"/>
      <c r="F33" s="411"/>
      <c r="G33" s="411"/>
      <c r="H33" s="411"/>
      <c r="I33" s="412"/>
    </row>
    <row r="34" spans="1:9" ht="15.75" customHeight="1" x14ac:dyDescent="0.25">
      <c r="A34" s="424" t="s">
        <v>95</v>
      </c>
      <c r="B34" s="425"/>
      <c r="C34" s="426" t="s">
        <v>321</v>
      </c>
      <c r="D34" s="426"/>
      <c r="E34" s="426"/>
      <c r="F34" s="426"/>
      <c r="G34" s="426"/>
      <c r="H34" s="426"/>
      <c r="I34" s="427"/>
    </row>
    <row r="35" spans="1:9" ht="15.75" customHeight="1" x14ac:dyDescent="0.25">
      <c r="A35" s="424" t="s">
        <v>92</v>
      </c>
      <c r="B35" s="425"/>
      <c r="C35" s="426" t="s">
        <v>322</v>
      </c>
      <c r="D35" s="426"/>
      <c r="E35" s="426"/>
      <c r="F35" s="426"/>
      <c r="G35" s="426"/>
      <c r="H35" s="426"/>
      <c r="I35" s="427"/>
    </row>
    <row r="36" spans="1:9" ht="15.75" customHeight="1" x14ac:dyDescent="0.25">
      <c r="A36" s="424" t="s">
        <v>91</v>
      </c>
      <c r="B36" s="425"/>
      <c r="C36" s="426" t="s">
        <v>307</v>
      </c>
      <c r="D36" s="426"/>
      <c r="E36" s="426"/>
      <c r="F36" s="426"/>
      <c r="G36" s="426"/>
      <c r="H36" s="426"/>
      <c r="I36" s="427"/>
    </row>
    <row r="37" spans="1:9" hidden="1" x14ac:dyDescent="0.25">
      <c r="A37" s="374"/>
      <c r="B37" s="372"/>
      <c r="C37" s="372"/>
      <c r="D37" s="372"/>
      <c r="E37" s="372"/>
      <c r="F37" s="372"/>
      <c r="G37" s="372"/>
      <c r="H37" s="372"/>
      <c r="I37" s="373"/>
    </row>
    <row r="38" spans="1:9" ht="26.25" hidden="1" x14ac:dyDescent="0.4">
      <c r="A38" s="73" t="s">
        <v>101</v>
      </c>
      <c r="B38" s="74"/>
      <c r="C38" s="74"/>
      <c r="D38" s="74"/>
      <c r="E38" s="74"/>
      <c r="F38" s="74"/>
      <c r="G38" s="74"/>
      <c r="H38" s="74"/>
      <c r="I38" s="75"/>
    </row>
    <row r="39" spans="1:9" ht="26.25" hidden="1" x14ac:dyDescent="0.4">
      <c r="A39" s="88"/>
      <c r="B39" s="74"/>
      <c r="C39" s="74"/>
      <c r="D39" s="74"/>
      <c r="E39" s="74"/>
      <c r="F39" s="74"/>
      <c r="G39" s="74"/>
      <c r="H39" s="74"/>
      <c r="I39" s="75"/>
    </row>
    <row r="40" spans="1:9" hidden="1" x14ac:dyDescent="0.25">
      <c r="A40" s="76"/>
      <c r="B40" s="7"/>
      <c r="C40" s="7"/>
      <c r="D40" s="7"/>
      <c r="E40" s="7"/>
      <c r="F40" s="7"/>
      <c r="G40" s="7"/>
      <c r="H40" s="7"/>
      <c r="I40" s="71"/>
    </row>
    <row r="41" spans="1:9" hidden="1" x14ac:dyDescent="0.25">
      <c r="A41" s="79" t="s">
        <v>97</v>
      </c>
      <c r="B41" s="7"/>
      <c r="C41" s="7"/>
      <c r="D41" s="7"/>
      <c r="E41" s="7"/>
      <c r="F41" s="7"/>
      <c r="G41" s="7"/>
      <c r="H41" s="7"/>
      <c r="I41" s="71"/>
    </row>
    <row r="42" spans="1:9" hidden="1" x14ac:dyDescent="0.25">
      <c r="A42" s="95"/>
      <c r="B42" s="7"/>
      <c r="C42" s="7"/>
      <c r="D42" s="7"/>
      <c r="E42" s="7"/>
      <c r="F42" s="7"/>
      <c r="G42" s="7"/>
      <c r="H42" s="7"/>
      <c r="I42" s="71"/>
    </row>
    <row r="43" spans="1:9" ht="15.75" customHeight="1" x14ac:dyDescent="0.25">
      <c r="A43" s="410" t="s">
        <v>93</v>
      </c>
      <c r="B43" s="411"/>
      <c r="C43" s="411"/>
      <c r="D43" s="411"/>
      <c r="E43" s="411"/>
      <c r="F43" s="411"/>
      <c r="G43" s="411"/>
      <c r="H43" s="411"/>
      <c r="I43" s="412"/>
    </row>
    <row r="44" spans="1:9" hidden="1" x14ac:dyDescent="0.25">
      <c r="A44" s="413"/>
      <c r="B44" s="414"/>
      <c r="C44" s="414"/>
      <c r="D44" s="414"/>
      <c r="E44" s="414"/>
      <c r="F44" s="414"/>
      <c r="G44" s="414"/>
      <c r="H44" s="414"/>
      <c r="I44" s="415"/>
    </row>
    <row r="45" spans="1:9" hidden="1" x14ac:dyDescent="0.25">
      <c r="A45" s="374"/>
      <c r="B45" s="372"/>
      <c r="C45" s="372"/>
      <c r="D45" s="372"/>
      <c r="E45" s="372"/>
      <c r="F45" s="372"/>
      <c r="G45" s="372"/>
      <c r="H45" s="372"/>
      <c r="I45" s="373"/>
    </row>
    <row r="46" spans="1:9" hidden="1" x14ac:dyDescent="0.25">
      <c r="A46" s="79" t="s">
        <v>89</v>
      </c>
      <c r="B46" s="7"/>
      <c r="C46" s="7"/>
      <c r="D46" s="7"/>
      <c r="E46" s="7"/>
      <c r="F46" s="7"/>
      <c r="G46" s="7"/>
      <c r="H46" s="7"/>
      <c r="I46" s="71"/>
    </row>
    <row r="47" spans="1:9" hidden="1" x14ac:dyDescent="0.25">
      <c r="A47" s="95"/>
      <c r="B47" s="7"/>
      <c r="C47" s="7"/>
      <c r="D47" s="7"/>
      <c r="E47" s="7"/>
      <c r="F47" s="7"/>
      <c r="G47" s="7"/>
      <c r="H47" s="7"/>
      <c r="I47" s="71"/>
    </row>
    <row r="48" spans="1:9" ht="15.75" customHeight="1" x14ac:dyDescent="0.25">
      <c r="A48" s="410" t="s">
        <v>85</v>
      </c>
      <c r="B48" s="411"/>
      <c r="C48" s="411"/>
      <c r="D48" s="411"/>
      <c r="E48" s="411"/>
      <c r="F48" s="411"/>
      <c r="G48" s="411"/>
      <c r="H48" s="411"/>
      <c r="I48" s="412"/>
    </row>
    <row r="49" spans="1:9" ht="15.75" customHeight="1" x14ac:dyDescent="0.25">
      <c r="A49" s="413" t="s">
        <v>323</v>
      </c>
      <c r="B49" s="414"/>
      <c r="C49" s="414"/>
      <c r="D49" s="414"/>
      <c r="E49" s="414"/>
      <c r="F49" s="414"/>
      <c r="G49" s="414"/>
      <c r="H49" s="414"/>
      <c r="I49" s="415"/>
    </row>
    <row r="50" spans="1:9" hidden="1" x14ac:dyDescent="0.25">
      <c r="A50" s="95"/>
      <c r="B50" s="7"/>
      <c r="C50" s="7"/>
      <c r="D50" s="7"/>
      <c r="E50" s="7"/>
      <c r="F50" s="7"/>
      <c r="G50" s="7"/>
      <c r="H50" s="7"/>
      <c r="I50" s="71"/>
    </row>
    <row r="51" spans="1:9" ht="15.75" customHeight="1" x14ac:dyDescent="0.25">
      <c r="A51" s="410" t="s">
        <v>80</v>
      </c>
      <c r="B51" s="411"/>
      <c r="C51" s="411"/>
      <c r="D51" s="411"/>
      <c r="E51" s="411"/>
      <c r="F51" s="411"/>
      <c r="G51" s="411"/>
      <c r="H51" s="411"/>
      <c r="I51" s="412"/>
    </row>
    <row r="52" spans="1:9" x14ac:dyDescent="0.25">
      <c r="A52" s="96"/>
      <c r="B52" s="418" t="s">
        <v>78</v>
      </c>
      <c r="C52" s="418"/>
      <c r="D52" s="418"/>
      <c r="E52" s="616">
        <v>43466</v>
      </c>
      <c r="F52" s="419"/>
      <c r="G52" s="419"/>
      <c r="H52" s="419"/>
      <c r="I52" s="420"/>
    </row>
    <row r="53" spans="1:9" ht="15.75" customHeight="1" x14ac:dyDescent="0.25">
      <c r="A53" s="96"/>
      <c r="B53" s="418" t="s">
        <v>76</v>
      </c>
      <c r="C53" s="418"/>
      <c r="D53" s="418"/>
      <c r="E53" s="419" t="s">
        <v>324</v>
      </c>
      <c r="F53" s="419"/>
      <c r="G53" s="419"/>
      <c r="H53" s="419"/>
      <c r="I53" s="420"/>
    </row>
    <row r="54" spans="1:9" ht="15.75" customHeight="1" x14ac:dyDescent="0.25">
      <c r="A54" s="96"/>
      <c r="B54" s="418" t="s">
        <v>74</v>
      </c>
      <c r="C54" s="418"/>
      <c r="D54" s="418"/>
      <c r="E54" s="419" t="s">
        <v>310</v>
      </c>
      <c r="F54" s="419"/>
      <c r="G54" s="419"/>
      <c r="H54" s="419"/>
      <c r="I54" s="420"/>
    </row>
    <row r="55" spans="1:9" ht="15.75" customHeight="1" x14ac:dyDescent="0.25">
      <c r="A55" s="96"/>
      <c r="B55" s="418" t="s">
        <v>72</v>
      </c>
      <c r="C55" s="418"/>
      <c r="D55" s="418"/>
      <c r="E55" s="419" t="s">
        <v>311</v>
      </c>
      <c r="F55" s="419"/>
      <c r="G55" s="419"/>
      <c r="H55" s="419"/>
      <c r="I55" s="420"/>
    </row>
    <row r="56" spans="1:9" ht="15.75" customHeight="1" x14ac:dyDescent="0.25">
      <c r="A56" s="96"/>
      <c r="B56" s="418" t="s">
        <v>70</v>
      </c>
      <c r="C56" s="418"/>
      <c r="D56" s="418"/>
      <c r="E56" s="419" t="s">
        <v>312</v>
      </c>
      <c r="F56" s="419"/>
      <c r="G56" s="419"/>
      <c r="H56" s="419"/>
      <c r="I56" s="420"/>
    </row>
    <row r="57" spans="1:9" ht="15.75" customHeight="1" x14ac:dyDescent="0.25">
      <c r="A57" s="96"/>
      <c r="B57" s="418" t="s">
        <v>68</v>
      </c>
      <c r="C57" s="418"/>
      <c r="D57" s="418"/>
      <c r="E57" s="419" t="s">
        <v>313</v>
      </c>
      <c r="F57" s="419"/>
      <c r="G57" s="419"/>
      <c r="H57" s="419"/>
      <c r="I57" s="420"/>
    </row>
    <row r="58" spans="1:9" ht="15.75" customHeight="1" x14ac:dyDescent="0.25">
      <c r="A58" s="96"/>
      <c r="B58" s="418" t="s">
        <v>66</v>
      </c>
      <c r="C58" s="418"/>
      <c r="D58" s="418"/>
      <c r="E58" s="419" t="s">
        <v>325</v>
      </c>
      <c r="F58" s="419"/>
      <c r="G58" s="419"/>
      <c r="H58" s="419"/>
      <c r="I58" s="420"/>
    </row>
    <row r="59" spans="1:9" hidden="1" x14ac:dyDescent="0.25">
      <c r="A59" s="76"/>
      <c r="B59" s="7"/>
      <c r="C59" s="7"/>
      <c r="D59" s="7"/>
      <c r="E59" s="7"/>
      <c r="F59" s="7"/>
      <c r="G59" s="7"/>
      <c r="H59" s="7"/>
      <c r="I59" s="71"/>
    </row>
    <row r="60" spans="1:9" ht="15.75" customHeight="1" x14ac:dyDescent="0.25">
      <c r="A60" s="421" t="s">
        <v>63</v>
      </c>
      <c r="B60" s="422"/>
      <c r="C60" s="422"/>
      <c r="D60" s="422"/>
      <c r="E60" s="422"/>
      <c r="F60" s="422"/>
      <c r="G60" s="422"/>
      <c r="H60" s="422"/>
      <c r="I60" s="423"/>
    </row>
    <row r="61" spans="1:9" ht="15.75" customHeight="1" x14ac:dyDescent="0.25">
      <c r="A61" s="413" t="s">
        <v>326</v>
      </c>
      <c r="B61" s="414"/>
      <c r="C61" s="414"/>
      <c r="D61" s="414"/>
      <c r="E61" s="414"/>
      <c r="F61" s="414"/>
      <c r="G61" s="414"/>
      <c r="H61" s="414"/>
      <c r="I61" s="415"/>
    </row>
    <row r="62" spans="1:9" x14ac:dyDescent="0.25">
      <c r="A62" s="98" t="s">
        <v>328</v>
      </c>
      <c r="B62" s="32"/>
      <c r="C62" s="32"/>
      <c r="D62" s="32"/>
      <c r="E62" s="32"/>
      <c r="F62" s="32"/>
      <c r="G62" s="32"/>
      <c r="H62" s="32"/>
      <c r="I62" s="99"/>
    </row>
    <row r="63" spans="1:9" x14ac:dyDescent="0.25">
      <c r="A63" s="402" t="s">
        <v>230</v>
      </c>
      <c r="B63" s="403"/>
      <c r="C63" s="377" t="str">
        <f t="shared" ref="C63:H63" si="0">C$84</f>
        <v>FY19</v>
      </c>
      <c r="D63" s="363" t="str">
        <f t="shared" si="0"/>
        <v>FY20</v>
      </c>
      <c r="E63" s="363" t="str">
        <f t="shared" si="0"/>
        <v>FY21</v>
      </c>
      <c r="F63" s="363" t="str">
        <f t="shared" si="0"/>
        <v>FY22</v>
      </c>
      <c r="G63" s="363" t="str">
        <f t="shared" si="0"/>
        <v>FY23</v>
      </c>
      <c r="H63" s="363" t="str">
        <f t="shared" si="0"/>
        <v>FY24</v>
      </c>
      <c r="I63" s="364" t="s">
        <v>10</v>
      </c>
    </row>
    <row r="64" spans="1:9" ht="15.75" customHeight="1" x14ac:dyDescent="0.25">
      <c r="A64" s="400" t="s">
        <v>327</v>
      </c>
      <c r="B64" s="401"/>
      <c r="C64" s="371">
        <f>((C100+C112)-SUM(C74))*0.6</f>
        <v>6339.3540000000003</v>
      </c>
      <c r="D64" s="33">
        <f>(D100+D112)-SUM(D74)</f>
        <v>28786.25</v>
      </c>
      <c r="E64" s="33">
        <f ca="1">(E100+E112)-SUM(E74)</f>
        <v>29477.119999999999</v>
      </c>
      <c r="F64" s="33">
        <f ca="1">(F100+F112)-SUM(F74)</f>
        <v>30167.989999999998</v>
      </c>
      <c r="G64" s="33">
        <f ca="1">(G100+G112)-SUM(G74)</f>
        <v>30858.86</v>
      </c>
      <c r="H64" s="33">
        <f ca="1">(H100+H112)-SUM(H74)</f>
        <v>31549.73</v>
      </c>
      <c r="I64" s="100">
        <f ca="1">SUM(C64:H64)</f>
        <v>159600.76999999999</v>
      </c>
    </row>
    <row r="65" spans="1:9" ht="15.75" customHeight="1" x14ac:dyDescent="0.25">
      <c r="A65" s="375" t="s">
        <v>329</v>
      </c>
      <c r="B65" s="368"/>
      <c r="C65" s="33">
        <f>((C100+C112)-SUM(C74))*0.4</f>
        <v>4226.2359999999999</v>
      </c>
      <c r="D65" s="33"/>
      <c r="E65" s="33"/>
      <c r="F65" s="33"/>
      <c r="G65" s="33"/>
      <c r="H65" s="33"/>
      <c r="I65" s="100"/>
    </row>
    <row r="66" spans="1:9" ht="15.75" hidden="1" customHeight="1" x14ac:dyDescent="0.25">
      <c r="A66" s="408" t="s">
        <v>51</v>
      </c>
      <c r="B66" s="409"/>
      <c r="C66" s="35">
        <v>0</v>
      </c>
      <c r="D66" s="35">
        <v>0</v>
      </c>
      <c r="E66" s="35">
        <v>0</v>
      </c>
      <c r="F66" s="35">
        <v>0</v>
      </c>
      <c r="G66" s="35">
        <v>0</v>
      </c>
      <c r="H66" s="35">
        <v>0</v>
      </c>
      <c r="I66" s="100">
        <f>SUM(C66:H66)</f>
        <v>0</v>
      </c>
    </row>
    <row r="67" spans="1:9" ht="15.75" hidden="1" customHeight="1" x14ac:dyDescent="0.25">
      <c r="A67" s="408" t="s">
        <v>50</v>
      </c>
      <c r="B67" s="409"/>
      <c r="C67" s="35">
        <v>0</v>
      </c>
      <c r="D67" s="35">
        <v>0</v>
      </c>
      <c r="E67" s="35">
        <v>0</v>
      </c>
      <c r="F67" s="35">
        <v>0</v>
      </c>
      <c r="G67" s="35">
        <v>0</v>
      </c>
      <c r="H67" s="35">
        <v>0</v>
      </c>
      <c r="I67" s="100">
        <f>SUM(C67:H67)</f>
        <v>0</v>
      </c>
    </row>
    <row r="68" spans="1:9" ht="15.75" hidden="1" customHeight="1" x14ac:dyDescent="0.25">
      <c r="A68" s="408" t="s">
        <v>49</v>
      </c>
      <c r="B68" s="409"/>
      <c r="C68" s="35">
        <v>0</v>
      </c>
      <c r="D68" s="35">
        <v>0</v>
      </c>
      <c r="E68" s="35">
        <v>0</v>
      </c>
      <c r="F68" s="35">
        <v>0</v>
      </c>
      <c r="G68" s="35">
        <v>0</v>
      </c>
      <c r="H68" s="35">
        <v>0</v>
      </c>
      <c r="I68" s="100">
        <f>SUM(C68:H68)</f>
        <v>0</v>
      </c>
    </row>
    <row r="69" spans="1:9" ht="15.75" hidden="1" customHeight="1" x14ac:dyDescent="0.25">
      <c r="A69" s="408" t="s">
        <v>48</v>
      </c>
      <c r="B69" s="409"/>
      <c r="C69" s="35">
        <v>0</v>
      </c>
      <c r="D69" s="35">
        <v>0</v>
      </c>
      <c r="E69" s="35">
        <v>0</v>
      </c>
      <c r="F69" s="35">
        <v>0</v>
      </c>
      <c r="G69" s="35">
        <v>0</v>
      </c>
      <c r="H69" s="35">
        <v>0</v>
      </c>
      <c r="I69" s="100">
        <f>SUM(C69:H69)</f>
        <v>0</v>
      </c>
    </row>
    <row r="70" spans="1:9" x14ac:dyDescent="0.25">
      <c r="A70" s="402" t="s">
        <v>47</v>
      </c>
      <c r="B70" s="403"/>
      <c r="C70" s="36"/>
      <c r="D70" s="36"/>
      <c r="E70" s="37"/>
      <c r="F70" s="37"/>
      <c r="G70" s="37"/>
      <c r="H70" s="37"/>
      <c r="I70" s="101"/>
    </row>
    <row r="71" spans="1:9" x14ac:dyDescent="0.25">
      <c r="A71" s="400" t="s">
        <v>46</v>
      </c>
      <c r="B71" s="401"/>
      <c r="C71" s="33">
        <f>14087*0.1</f>
        <v>1408.7</v>
      </c>
      <c r="D71" s="33"/>
      <c r="E71" s="33"/>
      <c r="F71" s="33"/>
      <c r="G71" s="33"/>
      <c r="H71" s="33"/>
      <c r="I71" s="100">
        <f>SUM(C71:H71)</f>
        <v>1408.7</v>
      </c>
    </row>
    <row r="72" spans="1:9" x14ac:dyDescent="0.25">
      <c r="A72" s="400" t="s">
        <v>45</v>
      </c>
      <c r="B72" s="401"/>
      <c r="C72" s="33"/>
      <c r="D72" s="33"/>
      <c r="E72" s="33"/>
      <c r="F72" s="33"/>
      <c r="G72" s="33"/>
      <c r="H72" s="33"/>
      <c r="I72" s="100">
        <f>SUM(C72:H72)</f>
        <v>0</v>
      </c>
    </row>
    <row r="73" spans="1:9" x14ac:dyDescent="0.25">
      <c r="A73" s="380" t="s">
        <v>332</v>
      </c>
      <c r="B73" s="381"/>
      <c r="C73" s="33">
        <f>14087*0.15</f>
        <v>2113.0499999999997</v>
      </c>
      <c r="D73" s="33"/>
      <c r="E73" s="33"/>
      <c r="F73" s="33"/>
      <c r="G73" s="33"/>
      <c r="H73" s="33"/>
      <c r="I73" s="100">
        <f>SUM(C73:H73)</f>
        <v>2113.0499999999997</v>
      </c>
    </row>
    <row r="74" spans="1:9" x14ac:dyDescent="0.25">
      <c r="A74" s="402" t="s">
        <v>43</v>
      </c>
      <c r="B74" s="403"/>
      <c r="C74" s="33">
        <f t="shared" ref="C74:H74" si="1">SUM(C71:C73)</f>
        <v>3521.75</v>
      </c>
      <c r="D74" s="33">
        <f t="shared" si="1"/>
        <v>0</v>
      </c>
      <c r="E74" s="33">
        <f t="shared" si="1"/>
        <v>0</v>
      </c>
      <c r="F74" s="33">
        <f t="shared" si="1"/>
        <v>0</v>
      </c>
      <c r="G74" s="33">
        <f t="shared" si="1"/>
        <v>0</v>
      </c>
      <c r="H74" s="33">
        <f t="shared" si="1"/>
        <v>0</v>
      </c>
      <c r="I74" s="100">
        <f>SUM(C74:H74)</f>
        <v>3521.75</v>
      </c>
    </row>
    <row r="75" spans="1:9" ht="16.5" thickBot="1" x14ac:dyDescent="0.3">
      <c r="A75" s="404" t="s">
        <v>42</v>
      </c>
      <c r="B75" s="405"/>
      <c r="C75" s="40">
        <f t="shared" ref="C75:I75" si="2">SUM(C64:C69)+C74</f>
        <v>14087.34</v>
      </c>
      <c r="D75" s="40">
        <f t="shared" si="2"/>
        <v>28786.25</v>
      </c>
      <c r="E75" s="40">
        <f t="shared" ca="1" si="2"/>
        <v>29477.119999999999</v>
      </c>
      <c r="F75" s="40">
        <f t="shared" ca="1" si="2"/>
        <v>30167.989999999998</v>
      </c>
      <c r="G75" s="40">
        <f t="shared" ca="1" si="2"/>
        <v>30858.86</v>
      </c>
      <c r="H75" s="40">
        <f t="shared" ca="1" si="2"/>
        <v>31549.73</v>
      </c>
      <c r="I75" s="102">
        <f t="shared" ca="1" si="2"/>
        <v>159600.76999999999</v>
      </c>
    </row>
    <row r="76" spans="1:9" ht="16.5" hidden="1" thickTop="1" x14ac:dyDescent="0.25">
      <c r="A76" s="103"/>
      <c r="B76" s="7"/>
      <c r="C76" s="7"/>
      <c r="D76" s="7"/>
      <c r="E76" s="7"/>
      <c r="F76" s="7"/>
      <c r="G76" s="7"/>
      <c r="H76" s="7"/>
      <c r="I76" s="71"/>
    </row>
    <row r="77" spans="1:9" ht="15.75" customHeight="1" thickTop="1" x14ac:dyDescent="0.25">
      <c r="A77" s="388" t="s">
        <v>41</v>
      </c>
      <c r="B77" s="389"/>
      <c r="C77" s="389"/>
      <c r="D77" s="389"/>
      <c r="E77" s="389"/>
      <c r="F77" s="389"/>
      <c r="G77" s="389"/>
      <c r="H77" s="389"/>
      <c r="I77" s="390"/>
    </row>
    <row r="78" spans="1:9" ht="15.75" customHeight="1" x14ac:dyDescent="0.25">
      <c r="A78" s="397" t="s">
        <v>39</v>
      </c>
      <c r="B78" s="398"/>
      <c r="C78" s="398"/>
      <c r="D78" s="398"/>
      <c r="E78" s="398"/>
      <c r="F78" s="398"/>
      <c r="G78" s="614"/>
      <c r="H78" s="615"/>
      <c r="I78" s="373"/>
    </row>
    <row r="79" spans="1:9" ht="15.75" hidden="1" customHeight="1" x14ac:dyDescent="0.25">
      <c r="A79" s="397" t="s">
        <v>37</v>
      </c>
      <c r="B79" s="398"/>
      <c r="C79" s="398"/>
      <c r="D79" s="398"/>
      <c r="E79" s="398"/>
      <c r="F79" s="398"/>
      <c r="G79" s="372"/>
      <c r="H79" s="372"/>
      <c r="I79" s="373"/>
    </row>
    <row r="80" spans="1:9" hidden="1" x14ac:dyDescent="0.25">
      <c r="A80" s="76"/>
      <c r="B80" s="7"/>
      <c r="C80" s="7"/>
      <c r="D80" s="7"/>
      <c r="E80" s="7"/>
      <c r="F80" s="7"/>
      <c r="G80" s="7"/>
      <c r="H80" s="7"/>
      <c r="I80" s="71"/>
    </row>
    <row r="81" spans="1:9" ht="15.75" hidden="1" customHeight="1" x14ac:dyDescent="0.25">
      <c r="A81" s="388" t="s">
        <v>35</v>
      </c>
      <c r="B81" s="389"/>
      <c r="C81" s="389"/>
      <c r="D81" s="389"/>
      <c r="E81" s="389"/>
      <c r="F81" s="389"/>
      <c r="G81" s="389"/>
      <c r="H81" s="389"/>
      <c r="I81" s="390"/>
    </row>
    <row r="82" spans="1:9" ht="15.75" hidden="1" customHeight="1" x14ac:dyDescent="0.25">
      <c r="A82" s="397" t="s">
        <v>34</v>
      </c>
      <c r="B82" s="398"/>
      <c r="C82" s="398"/>
      <c r="D82" s="398"/>
      <c r="E82" s="398"/>
      <c r="F82" s="398"/>
      <c r="G82" s="398"/>
      <c r="H82" s="398"/>
      <c r="I82" s="399"/>
    </row>
    <row r="83" spans="1:9" hidden="1" x14ac:dyDescent="0.25">
      <c r="A83" s="98" t="s">
        <v>18</v>
      </c>
      <c r="B83" s="32"/>
      <c r="C83" s="32"/>
      <c r="D83" s="32"/>
      <c r="E83" s="32"/>
      <c r="F83" s="32"/>
      <c r="G83" s="32"/>
      <c r="H83" s="32"/>
      <c r="I83" s="99"/>
    </row>
    <row r="84" spans="1:9" ht="16.5" thickBot="1" x14ac:dyDescent="0.3">
      <c r="A84" s="391" t="s">
        <v>33</v>
      </c>
      <c r="B84" s="392"/>
      <c r="C84" s="363" t="s">
        <v>16</v>
      </c>
      <c r="D84" s="41" t="s">
        <v>15</v>
      </c>
      <c r="E84" s="41" t="s">
        <v>14</v>
      </c>
      <c r="F84" s="41" t="s">
        <v>13</v>
      </c>
      <c r="G84" s="41" t="s">
        <v>12</v>
      </c>
      <c r="H84" s="41" t="s">
        <v>11</v>
      </c>
      <c r="I84" s="364" t="s">
        <v>10</v>
      </c>
    </row>
    <row r="85" spans="1:9" ht="16.5" thickBot="1" x14ac:dyDescent="0.3">
      <c r="A85" s="393" t="s">
        <v>32</v>
      </c>
      <c r="B85" s="394"/>
      <c r="C85" s="34"/>
      <c r="D85" s="8">
        <v>2.5000000000000001E-2</v>
      </c>
      <c r="E85" s="8">
        <v>2.5000000000000001E-2</v>
      </c>
      <c r="F85" s="8">
        <f ca="1">$F85</f>
        <v>2.5000000000000001E-2</v>
      </c>
      <c r="G85" s="8">
        <f ca="1">$F85</f>
        <v>2.5000000000000001E-2</v>
      </c>
      <c r="H85" s="8">
        <f ca="1">$F85</f>
        <v>2.5000000000000001E-2</v>
      </c>
      <c r="I85" s="104"/>
    </row>
    <row r="86" spans="1:9" x14ac:dyDescent="0.25">
      <c r="A86" s="393" t="s">
        <v>31</v>
      </c>
      <c r="B86" s="394"/>
      <c r="C86" s="42"/>
      <c r="D86" s="33"/>
      <c r="E86" s="33">
        <f ca="1">D86*(1+$G$85)</f>
        <v>0</v>
      </c>
      <c r="F86" s="33">
        <f ca="1">E86*(1+$G$85)</f>
        <v>0</v>
      </c>
      <c r="G86" s="33">
        <f ca="1">F86*(1+$H$85)</f>
        <v>0</v>
      </c>
      <c r="H86" s="33">
        <f ca="1">G86*(1+$I$85)</f>
        <v>0</v>
      </c>
      <c r="I86" s="100">
        <f ca="1">SUM(C86:H86)</f>
        <v>0</v>
      </c>
    </row>
    <row r="87" spans="1:9" x14ac:dyDescent="0.25">
      <c r="A87" s="395" t="s">
        <v>30</v>
      </c>
      <c r="B87" s="396"/>
      <c r="C87" s="42"/>
      <c r="D87" s="33"/>
      <c r="E87" s="33">
        <f ca="1">D87*(1+$G$85)</f>
        <v>0</v>
      </c>
      <c r="F87" s="33">
        <f ca="1">E87*(1+$G$85)</f>
        <v>0</v>
      </c>
      <c r="G87" s="33">
        <f ca="1">F87*(1+$H$85)</f>
        <v>0</v>
      </c>
      <c r="H87" s="33">
        <f ca="1">G87*(1+$I$85)</f>
        <v>0</v>
      </c>
      <c r="I87" s="100">
        <f ca="1">SUM(C87:H87)</f>
        <v>0</v>
      </c>
    </row>
    <row r="88" spans="1:9" x14ac:dyDescent="0.25">
      <c r="A88" s="393" t="s">
        <v>29</v>
      </c>
      <c r="B88" s="394"/>
      <c r="C88" s="44"/>
      <c r="D88" s="44"/>
      <c r="E88" s="45"/>
      <c r="F88" s="45"/>
      <c r="G88" s="45"/>
      <c r="H88" s="45"/>
      <c r="I88" s="100"/>
    </row>
    <row r="89" spans="1:9" x14ac:dyDescent="0.25">
      <c r="A89" s="393" t="s">
        <v>28</v>
      </c>
      <c r="B89" s="394"/>
      <c r="C89" s="33">
        <v>115.47</v>
      </c>
      <c r="D89" s="33">
        <v>230.29</v>
      </c>
      <c r="E89" s="33">
        <f>D89</f>
        <v>230.29</v>
      </c>
      <c r="F89" s="33">
        <f>E89</f>
        <v>230.29</v>
      </c>
      <c r="G89" s="33">
        <f>F89</f>
        <v>230.29</v>
      </c>
      <c r="H89" s="33">
        <f>G89</f>
        <v>230.29</v>
      </c>
      <c r="I89" s="100"/>
    </row>
    <row r="90" spans="1:9" x14ac:dyDescent="0.25">
      <c r="A90" s="393" t="s">
        <v>27</v>
      </c>
      <c r="B90" s="394"/>
      <c r="C90" s="33">
        <v>122</v>
      </c>
      <c r="D90" s="33">
        <v>125</v>
      </c>
      <c r="E90" s="33">
        <f>ROUND(D90*(1+E85),0)</f>
        <v>128</v>
      </c>
      <c r="F90" s="33">
        <f ca="1">ROUND(E90*(1+F85),0)</f>
        <v>131</v>
      </c>
      <c r="G90" s="33">
        <f ca="1">ROUND(F90*(1+G85),0)</f>
        <v>134</v>
      </c>
      <c r="H90" s="33">
        <f ca="1">ROUND(G90*(1+H85),0)</f>
        <v>137</v>
      </c>
      <c r="I90" s="100"/>
    </row>
    <row r="91" spans="1:9" x14ac:dyDescent="0.25">
      <c r="A91" s="393" t="s">
        <v>26</v>
      </c>
      <c r="B91" s="394"/>
      <c r="C91" s="33">
        <f t="shared" ref="C91:H91" si="3">C89*C90</f>
        <v>14087.34</v>
      </c>
      <c r="D91" s="33">
        <f t="shared" si="3"/>
        <v>28786.25</v>
      </c>
      <c r="E91" s="33">
        <f t="shared" si="3"/>
        <v>29477.119999999999</v>
      </c>
      <c r="F91" s="33">
        <f t="shared" ca="1" si="3"/>
        <v>30167.989999999998</v>
      </c>
      <c r="G91" s="33">
        <f t="shared" ca="1" si="3"/>
        <v>30858.86</v>
      </c>
      <c r="H91" s="33">
        <f t="shared" ca="1" si="3"/>
        <v>31549.73</v>
      </c>
      <c r="I91" s="100">
        <f ca="1">SUM(C91:H91)</f>
        <v>159600.76999999999</v>
      </c>
    </row>
    <row r="92" spans="1:9" x14ac:dyDescent="0.25">
      <c r="A92" s="393" t="s">
        <v>25</v>
      </c>
      <c r="B92" s="394"/>
      <c r="C92" s="33"/>
      <c r="D92" s="33"/>
      <c r="E92" s="33">
        <f t="shared" ref="E92:F95" ca="1" si="4">D92*(1+$G$85)</f>
        <v>0</v>
      </c>
      <c r="F92" s="33">
        <f t="shared" ca="1" si="4"/>
        <v>0</v>
      </c>
      <c r="G92" s="33">
        <f ca="1">F92*(1+$H$85)</f>
        <v>0</v>
      </c>
      <c r="H92" s="33">
        <f ca="1">G92*(1+$I$85)</f>
        <v>0</v>
      </c>
      <c r="I92" s="100"/>
    </row>
    <row r="93" spans="1:9" x14ac:dyDescent="0.25">
      <c r="A93" s="393" t="s">
        <v>24</v>
      </c>
      <c r="B93" s="394"/>
      <c r="C93" s="33"/>
      <c r="D93" s="33"/>
      <c r="E93" s="33">
        <f t="shared" ca="1" si="4"/>
        <v>0</v>
      </c>
      <c r="F93" s="33">
        <f t="shared" ca="1" si="4"/>
        <v>0</v>
      </c>
      <c r="G93" s="33">
        <f ca="1">F93*(1+$H$85)</f>
        <v>0</v>
      </c>
      <c r="H93" s="33">
        <f ca="1">G93*(1+$I$85)</f>
        <v>0</v>
      </c>
      <c r="I93" s="100"/>
    </row>
    <row r="94" spans="1:9" x14ac:dyDescent="0.25">
      <c r="A94" s="380" t="s">
        <v>23</v>
      </c>
      <c r="B94" s="381"/>
      <c r="C94" s="33"/>
      <c r="D94" s="33"/>
      <c r="E94" s="33">
        <f t="shared" ca="1" si="4"/>
        <v>0</v>
      </c>
      <c r="F94" s="33">
        <f t="shared" ca="1" si="4"/>
        <v>0</v>
      </c>
      <c r="G94" s="33">
        <f ca="1">F94*(1+$H$85)</f>
        <v>0</v>
      </c>
      <c r="H94" s="33">
        <f ca="1">G94*(1+$I$85)</f>
        <v>0</v>
      </c>
      <c r="I94" s="100"/>
    </row>
    <row r="95" spans="1:9" x14ac:dyDescent="0.25">
      <c r="A95" s="380" t="s">
        <v>23</v>
      </c>
      <c r="B95" s="381"/>
      <c r="C95" s="33"/>
      <c r="D95" s="33"/>
      <c r="E95" s="33">
        <f t="shared" ca="1" si="4"/>
        <v>0</v>
      </c>
      <c r="F95" s="33">
        <f t="shared" ca="1" si="4"/>
        <v>0</v>
      </c>
      <c r="G95" s="33">
        <f ca="1">F95*(1+$H$85)</f>
        <v>0</v>
      </c>
      <c r="H95" s="33">
        <f ca="1">G95*(1+$I$85)</f>
        <v>0</v>
      </c>
      <c r="I95" s="100"/>
    </row>
    <row r="96" spans="1:9" x14ac:dyDescent="0.25">
      <c r="A96" s="393" t="s">
        <v>22</v>
      </c>
      <c r="B96" s="394"/>
      <c r="C96" s="33">
        <f t="shared" ref="C96:H96" si="5">SUM(C91:C95)</f>
        <v>14087.34</v>
      </c>
      <c r="D96" s="33">
        <f t="shared" si="5"/>
        <v>28786.25</v>
      </c>
      <c r="E96" s="33">
        <f t="shared" ca="1" si="5"/>
        <v>29477.119999999999</v>
      </c>
      <c r="F96" s="33">
        <f t="shared" ca="1" si="5"/>
        <v>30167.989999999998</v>
      </c>
      <c r="G96" s="33">
        <f t="shared" ca="1" si="5"/>
        <v>30858.86</v>
      </c>
      <c r="H96" s="33">
        <f t="shared" ca="1" si="5"/>
        <v>31549.73</v>
      </c>
      <c r="I96" s="100">
        <f ca="1">SUM(C96:H96)</f>
        <v>159600.76999999999</v>
      </c>
    </row>
    <row r="97" spans="1:9" x14ac:dyDescent="0.25">
      <c r="A97" s="380" t="s">
        <v>4</v>
      </c>
      <c r="B97" s="381"/>
      <c r="C97" s="33"/>
      <c r="D97" s="33"/>
      <c r="E97" s="33">
        <f t="shared" ref="E97:F99" ca="1" si="6">D97*(1+$G$85)</f>
        <v>0</v>
      </c>
      <c r="F97" s="33">
        <f t="shared" ca="1" si="6"/>
        <v>0</v>
      </c>
      <c r="G97" s="33">
        <f ca="1">F97*(1+$H$85)</f>
        <v>0</v>
      </c>
      <c r="H97" s="33">
        <f ca="1">G97*(1+$I$85)</f>
        <v>0</v>
      </c>
      <c r="I97" s="100">
        <f ca="1">SUM(C97:H97)</f>
        <v>0</v>
      </c>
    </row>
    <row r="98" spans="1:9" x14ac:dyDescent="0.25">
      <c r="A98" s="380" t="s">
        <v>4</v>
      </c>
      <c r="B98" s="381"/>
      <c r="C98" s="33"/>
      <c r="D98" s="33"/>
      <c r="E98" s="33">
        <f t="shared" ca="1" si="6"/>
        <v>0</v>
      </c>
      <c r="F98" s="33">
        <f t="shared" ca="1" si="6"/>
        <v>0</v>
      </c>
      <c r="G98" s="33">
        <f ca="1">F98*(1+$H$85)</f>
        <v>0</v>
      </c>
      <c r="H98" s="33">
        <f ca="1">G98*(1+$I$85)</f>
        <v>0</v>
      </c>
      <c r="I98" s="100">
        <f ca="1">SUM(C98:H98)</f>
        <v>0</v>
      </c>
    </row>
    <row r="99" spans="1:9" x14ac:dyDescent="0.25">
      <c r="A99" s="380" t="s">
        <v>4</v>
      </c>
      <c r="B99" s="381"/>
      <c r="C99" s="33"/>
      <c r="D99" s="33"/>
      <c r="E99" s="33">
        <f t="shared" ca="1" si="6"/>
        <v>0</v>
      </c>
      <c r="F99" s="33">
        <f t="shared" ca="1" si="6"/>
        <v>0</v>
      </c>
      <c r="G99" s="33">
        <f ca="1">F99*(1+$H$85)</f>
        <v>0</v>
      </c>
      <c r="H99" s="33">
        <f ca="1">G99*(1+$I$85)</f>
        <v>0</v>
      </c>
      <c r="I99" s="100">
        <f ca="1">SUM(C99:H99)</f>
        <v>0</v>
      </c>
    </row>
    <row r="100" spans="1:9" ht="16.5" thickBot="1" x14ac:dyDescent="0.3">
      <c r="A100" s="404" t="s">
        <v>21</v>
      </c>
      <c r="B100" s="405"/>
      <c r="C100" s="46">
        <f t="shared" ref="C100:I100" si="7">C86+C87+C96+C97+C99+C98</f>
        <v>14087.34</v>
      </c>
      <c r="D100" s="46">
        <f t="shared" si="7"/>
        <v>28786.25</v>
      </c>
      <c r="E100" s="46">
        <f t="shared" ca="1" si="7"/>
        <v>29477.119999999999</v>
      </c>
      <c r="F100" s="46">
        <f t="shared" ca="1" si="7"/>
        <v>30167.989999999998</v>
      </c>
      <c r="G100" s="46">
        <f t="shared" ca="1" si="7"/>
        <v>30858.86</v>
      </c>
      <c r="H100" s="46">
        <f t="shared" ca="1" si="7"/>
        <v>31549.73</v>
      </c>
      <c r="I100" s="254">
        <f t="shared" ca="1" si="7"/>
        <v>159600.76999999999</v>
      </c>
    </row>
    <row r="101" spans="1:9" ht="16.5" hidden="1" thickTop="1" x14ac:dyDescent="0.25">
      <c r="A101" s="103"/>
      <c r="B101" s="7"/>
      <c r="C101" s="7"/>
      <c r="D101" s="7"/>
      <c r="E101" s="7"/>
      <c r="F101" s="7"/>
      <c r="G101" s="7"/>
      <c r="H101" s="7"/>
      <c r="I101" s="71"/>
    </row>
    <row r="102" spans="1:9" ht="16.5" hidden="1" thickTop="1" x14ac:dyDescent="0.25">
      <c r="A102" s="103"/>
      <c r="B102" s="7"/>
      <c r="C102" s="7"/>
      <c r="D102" s="7"/>
      <c r="E102" s="7"/>
      <c r="F102" s="7"/>
      <c r="G102" s="7"/>
      <c r="H102" s="7"/>
      <c r="I102" s="71"/>
    </row>
    <row r="103" spans="1:9" ht="15.75" hidden="1" customHeight="1" x14ac:dyDescent="0.25">
      <c r="A103" s="388" t="s">
        <v>19</v>
      </c>
      <c r="B103" s="389"/>
      <c r="C103" s="389"/>
      <c r="D103" s="389"/>
      <c r="E103" s="389"/>
      <c r="F103" s="389"/>
      <c r="G103" s="389"/>
      <c r="H103" s="389"/>
      <c r="I103" s="390"/>
    </row>
    <row r="104" spans="1:9" ht="16.5" hidden="1" thickTop="1" x14ac:dyDescent="0.25">
      <c r="A104" s="98" t="s">
        <v>18</v>
      </c>
      <c r="B104" s="32"/>
      <c r="C104" s="32"/>
      <c r="D104" s="32"/>
      <c r="E104" s="32"/>
      <c r="F104" s="32"/>
      <c r="G104" s="32"/>
      <c r="H104" s="32"/>
      <c r="I104" s="99"/>
    </row>
    <row r="105" spans="1:9" ht="16.5" hidden="1" thickTop="1" x14ac:dyDescent="0.25">
      <c r="A105" s="391" t="s">
        <v>17</v>
      </c>
      <c r="B105" s="392"/>
      <c r="C105" s="363" t="s">
        <v>16</v>
      </c>
      <c r="D105" s="41" t="s">
        <v>15</v>
      </c>
      <c r="E105" s="41" t="s">
        <v>14</v>
      </c>
      <c r="F105" s="41" t="s">
        <v>13</v>
      </c>
      <c r="G105" s="41" t="s">
        <v>12</v>
      </c>
      <c r="H105" s="41" t="s">
        <v>11</v>
      </c>
      <c r="I105" s="108" t="s">
        <v>10</v>
      </c>
    </row>
    <row r="106" spans="1:9" ht="16.5" hidden="1" thickTop="1" x14ac:dyDescent="0.25">
      <c r="A106" s="378" t="s">
        <v>9</v>
      </c>
      <c r="B106" s="379"/>
      <c r="C106" s="42"/>
      <c r="D106" s="42"/>
      <c r="E106" s="42"/>
      <c r="F106" s="42"/>
      <c r="G106" s="42"/>
      <c r="H106" s="42"/>
      <c r="I106" s="105">
        <f t="shared" ref="I106:I111" si="8">SUM(C106:H106)</f>
        <v>0</v>
      </c>
    </row>
    <row r="107" spans="1:9" ht="16.5" hidden="1" thickTop="1" x14ac:dyDescent="0.25">
      <c r="A107" s="378" t="s">
        <v>8</v>
      </c>
      <c r="B107" s="379"/>
      <c r="C107" s="42"/>
      <c r="D107" s="42"/>
      <c r="E107" s="42"/>
      <c r="F107" s="42"/>
      <c r="G107" s="42"/>
      <c r="H107" s="42"/>
      <c r="I107" s="105">
        <f t="shared" si="8"/>
        <v>0</v>
      </c>
    </row>
    <row r="108" spans="1:9" ht="16.5" hidden="1" thickTop="1" x14ac:dyDescent="0.25">
      <c r="A108" s="378" t="s">
        <v>7</v>
      </c>
      <c r="B108" s="379"/>
      <c r="C108" s="249"/>
      <c r="D108" s="42"/>
      <c r="E108" s="249"/>
      <c r="F108" s="249"/>
      <c r="G108" s="249"/>
      <c r="H108" s="249"/>
      <c r="I108" s="105">
        <f t="shared" si="8"/>
        <v>0</v>
      </c>
    </row>
    <row r="109" spans="1:9" ht="16.5" hidden="1" thickTop="1" x14ac:dyDescent="0.25">
      <c r="A109" s="378" t="s">
        <v>6</v>
      </c>
      <c r="B109" s="379"/>
      <c r="C109" s="249"/>
      <c r="D109" s="42"/>
      <c r="E109" s="249"/>
      <c r="F109" s="249"/>
      <c r="G109" s="249"/>
      <c r="H109" s="249"/>
      <c r="I109" s="105">
        <f t="shared" si="8"/>
        <v>0</v>
      </c>
    </row>
    <row r="110" spans="1:9" ht="16.5" hidden="1" thickTop="1" x14ac:dyDescent="0.25">
      <c r="A110" s="378" t="s">
        <v>5</v>
      </c>
      <c r="B110" s="379"/>
      <c r="C110" s="42"/>
      <c r="D110" s="42"/>
      <c r="E110" s="42"/>
      <c r="F110" s="42"/>
      <c r="G110" s="42"/>
      <c r="H110" s="42"/>
      <c r="I110" s="105">
        <f t="shared" si="8"/>
        <v>0</v>
      </c>
    </row>
    <row r="111" spans="1:9" ht="16.5" hidden="1" thickTop="1" x14ac:dyDescent="0.25">
      <c r="A111" s="380" t="s">
        <v>4</v>
      </c>
      <c r="B111" s="381"/>
      <c r="C111" s="42"/>
      <c r="D111" s="42"/>
      <c r="E111" s="42"/>
      <c r="F111" s="42"/>
      <c r="G111" s="42"/>
      <c r="H111" s="42"/>
      <c r="I111" s="105">
        <f t="shared" si="8"/>
        <v>0</v>
      </c>
    </row>
    <row r="112" spans="1:9" ht="17.25" hidden="1" thickTop="1" thickBot="1" x14ac:dyDescent="0.3">
      <c r="A112" s="382" t="s">
        <v>3</v>
      </c>
      <c r="B112" s="383"/>
      <c r="C112" s="46">
        <f t="shared" ref="C112:I112" si="9">SUM(C106:C111)</f>
        <v>0</v>
      </c>
      <c r="D112" s="46">
        <f t="shared" si="9"/>
        <v>0</v>
      </c>
      <c r="E112" s="46">
        <f t="shared" si="9"/>
        <v>0</v>
      </c>
      <c r="F112" s="46">
        <f t="shared" si="9"/>
        <v>0</v>
      </c>
      <c r="G112" s="46">
        <f t="shared" si="9"/>
        <v>0</v>
      </c>
      <c r="H112" s="46">
        <f t="shared" si="9"/>
        <v>0</v>
      </c>
      <c r="I112" s="254">
        <f t="shared" si="9"/>
        <v>0</v>
      </c>
    </row>
    <row r="113" spans="1:9" ht="16.5" hidden="1" thickTop="1" x14ac:dyDescent="0.25">
      <c r="A113" s="103"/>
      <c r="B113" s="7"/>
      <c r="C113" s="7"/>
      <c r="D113" s="7"/>
      <c r="E113" s="7"/>
      <c r="F113" s="7"/>
      <c r="G113" s="7"/>
      <c r="H113" s="7"/>
      <c r="I113" s="71"/>
    </row>
    <row r="114" spans="1:9" ht="16.5" hidden="1" thickTop="1" x14ac:dyDescent="0.25">
      <c r="A114" s="103"/>
      <c r="B114" s="7"/>
      <c r="C114" s="7"/>
      <c r="D114" s="7"/>
      <c r="E114" s="7"/>
      <c r="F114" s="7"/>
      <c r="G114" s="7"/>
      <c r="H114" s="7"/>
      <c r="I114" s="71"/>
    </row>
    <row r="115" spans="1:9" ht="16.5" hidden="1" thickTop="1" x14ac:dyDescent="0.25">
      <c r="A115" s="109" t="s">
        <v>2</v>
      </c>
      <c r="B115" s="7"/>
      <c r="C115" s="7"/>
      <c r="D115" s="7"/>
      <c r="E115" s="7"/>
      <c r="F115" s="7"/>
      <c r="G115" s="7"/>
      <c r="H115" s="7"/>
      <c r="I115" s="71"/>
    </row>
    <row r="116" spans="1:9" ht="16.5" hidden="1" thickTop="1" x14ac:dyDescent="0.25">
      <c r="A116" s="76"/>
      <c r="B116" s="7"/>
      <c r="C116" s="7"/>
      <c r="D116" s="7"/>
      <c r="E116" s="7"/>
      <c r="F116" s="7"/>
      <c r="G116" s="7"/>
      <c r="H116" s="7"/>
      <c r="I116" s="71"/>
    </row>
    <row r="117" spans="1:9" ht="16.5" thickTop="1" x14ac:dyDescent="0.25">
      <c r="A117" s="90" t="s">
        <v>0</v>
      </c>
      <c r="B117" s="110"/>
      <c r="C117" s="110"/>
      <c r="D117" s="110"/>
      <c r="E117" s="110"/>
      <c r="F117" s="110"/>
      <c r="G117" s="110"/>
      <c r="H117" s="110"/>
      <c r="I117" s="111"/>
    </row>
    <row r="118" spans="1:9" ht="46.5" customHeight="1" thickBot="1" x14ac:dyDescent="0.3">
      <c r="A118" s="504" t="s">
        <v>331</v>
      </c>
      <c r="B118" s="505"/>
      <c r="C118" s="505"/>
      <c r="D118" s="505"/>
      <c r="E118" s="505"/>
      <c r="F118" s="505"/>
      <c r="G118" s="505"/>
      <c r="H118" s="505"/>
      <c r="I118" s="588"/>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48"/>
      <c r="B127" s="48"/>
      <c r="C127" s="48"/>
      <c r="D127" s="48"/>
      <c r="E127" s="48"/>
      <c r="F127" s="48"/>
      <c r="G127" s="48"/>
      <c r="H127" s="48"/>
      <c r="I127" s="48"/>
    </row>
    <row r="128" spans="1:9" x14ac:dyDescent="0.25">
      <c r="A128" s="48"/>
      <c r="B128" s="48"/>
      <c r="C128" s="48"/>
      <c r="D128" s="48"/>
      <c r="E128" s="48"/>
      <c r="F128" s="48"/>
      <c r="G128" s="48"/>
      <c r="H128" s="48"/>
      <c r="I128" s="48"/>
    </row>
    <row r="129" spans="1:9" x14ac:dyDescent="0.25">
      <c r="A129" s="48"/>
      <c r="B129" s="48"/>
      <c r="C129" s="48"/>
      <c r="D129" s="48"/>
      <c r="E129" s="48"/>
      <c r="F129" s="48"/>
      <c r="G129" s="48"/>
      <c r="H129" s="48"/>
      <c r="I129" s="48"/>
    </row>
    <row r="130" spans="1:9" x14ac:dyDescent="0.25">
      <c r="A130" s="48"/>
      <c r="B130" s="48"/>
      <c r="C130" s="48"/>
      <c r="D130" s="48"/>
      <c r="E130" s="48"/>
      <c r="F130" s="48"/>
      <c r="G130" s="48"/>
      <c r="H130" s="48"/>
      <c r="I130" s="48"/>
    </row>
    <row r="131" spans="1:9" x14ac:dyDescent="0.25">
      <c r="A131" s="48"/>
      <c r="B131" s="48"/>
      <c r="C131" s="48"/>
      <c r="D131" s="48"/>
      <c r="E131" s="48"/>
      <c r="F131" s="48"/>
      <c r="G131" s="48"/>
      <c r="H131" s="48"/>
      <c r="I131" s="48"/>
    </row>
    <row r="132" spans="1:9" x14ac:dyDescent="0.25">
      <c r="A132" s="48"/>
      <c r="B132" s="48"/>
      <c r="C132" s="48"/>
      <c r="D132" s="48"/>
      <c r="E132" s="48"/>
      <c r="F132" s="48"/>
      <c r="G132" s="48"/>
      <c r="H132" s="48"/>
      <c r="I132" s="48"/>
    </row>
    <row r="133" spans="1:9" x14ac:dyDescent="0.25">
      <c r="A133" s="48"/>
      <c r="B133" s="48"/>
      <c r="C133" s="48"/>
      <c r="D133" s="48"/>
      <c r="E133" s="48"/>
      <c r="F133" s="48"/>
      <c r="G133" s="48"/>
      <c r="H133" s="48"/>
      <c r="I133" s="48"/>
    </row>
    <row r="134" spans="1:9" x14ac:dyDescent="0.25">
      <c r="A134" s="48"/>
      <c r="B134" s="48"/>
      <c r="C134" s="48"/>
      <c r="D134" s="48"/>
      <c r="E134" s="48"/>
      <c r="F134" s="48"/>
      <c r="G134" s="48"/>
      <c r="H134" s="48"/>
      <c r="I134" s="48"/>
    </row>
    <row r="135" spans="1:9" x14ac:dyDescent="0.25">
      <c r="A135" s="48"/>
      <c r="B135" s="48"/>
      <c r="C135" s="48"/>
      <c r="D135" s="48"/>
      <c r="E135" s="48"/>
      <c r="F135" s="48"/>
      <c r="G135" s="48"/>
      <c r="H135" s="48"/>
      <c r="I135" s="48"/>
    </row>
    <row r="136" spans="1:9" x14ac:dyDescent="0.25">
      <c r="A136" s="48"/>
      <c r="B136" s="48"/>
      <c r="C136" s="48"/>
      <c r="D136" s="48"/>
      <c r="E136" s="48"/>
      <c r="F136" s="48"/>
      <c r="G136" s="48"/>
      <c r="H136" s="48"/>
      <c r="I136" s="48"/>
    </row>
    <row r="137" spans="1:9" x14ac:dyDescent="0.25">
      <c r="A137" s="48"/>
      <c r="B137" s="48"/>
      <c r="C137" s="48"/>
      <c r="D137" s="48"/>
      <c r="E137" s="48"/>
      <c r="F137" s="48"/>
      <c r="G137" s="48"/>
      <c r="H137" s="48"/>
      <c r="I137" s="48"/>
    </row>
    <row r="138" spans="1:9" x14ac:dyDescent="0.25">
      <c r="A138" s="48"/>
      <c r="B138" s="48"/>
      <c r="C138" s="48"/>
      <c r="D138" s="48"/>
      <c r="E138" s="48"/>
      <c r="F138" s="48"/>
      <c r="G138" s="48"/>
      <c r="H138" s="48"/>
      <c r="I138" s="48"/>
    </row>
    <row r="139" spans="1:9" x14ac:dyDescent="0.25">
      <c r="A139" s="48"/>
      <c r="B139" s="48"/>
      <c r="C139" s="48"/>
      <c r="D139" s="48"/>
      <c r="E139" s="48"/>
      <c r="F139" s="48"/>
      <c r="G139" s="48"/>
      <c r="H139" s="48"/>
      <c r="I139" s="48"/>
    </row>
  </sheetData>
  <protectedRanges>
    <protectedRange sqref="A11:G12" name="Range22_1"/>
    <protectedRange sqref="A17:I17" name="Range20_1"/>
    <protectedRange sqref="A26:I26" name="Range18_1"/>
    <protectedRange sqref="A31:I31" name="Range16_1"/>
    <protectedRange sqref="A44:I44" name="Range14_1"/>
    <protectedRange sqref="E52:I58" name="Range12_1"/>
    <protectedRange sqref="A73:H73 C71" name="Range8_1"/>
    <protectedRange sqref="C72:H72 D71:H71" name="Range7_1"/>
    <protectedRange sqref="C106:H111" name="Range5_1"/>
    <protectedRange sqref="C86:D87" name="Range1_1"/>
    <protectedRange sqref="C89:D90" name="Range2_1"/>
    <protectedRange sqref="C92:D93" name="Range3_1"/>
    <protectedRange sqref="A94:D95" name="Range4_1"/>
    <protectedRange sqref="A118:I118" name="Range6_1"/>
    <protectedRange sqref="A61:I61" name="Range11_1"/>
    <protectedRange sqref="A49:I49" name="Range13_1"/>
    <protectedRange sqref="A34:I36" name="Range15_1"/>
    <protectedRange sqref="A29:I29" name="Range17_1"/>
    <protectedRange sqref="A21:I21" name="Range19_1"/>
    <protectedRange sqref="A14:G15" name="Range21_1"/>
    <protectedRange sqref="B3:B6" name="Range23_1"/>
  </protectedRanges>
  <mergeCells count="110">
    <mergeCell ref="A1:B1"/>
    <mergeCell ref="C1:G1"/>
    <mergeCell ref="A2:B2"/>
    <mergeCell ref="C2:G2"/>
    <mergeCell ref="H2:I2"/>
    <mergeCell ref="C3:G3"/>
    <mergeCell ref="A11:B12"/>
    <mergeCell ref="C11:D12"/>
    <mergeCell ref="E11:G11"/>
    <mergeCell ref="E12:G12"/>
    <mergeCell ref="A13:B13"/>
    <mergeCell ref="C13:D13"/>
    <mergeCell ref="E13:G13"/>
    <mergeCell ref="C4:G4"/>
    <mergeCell ref="A8:I8"/>
    <mergeCell ref="A10:B10"/>
    <mergeCell ref="C10:D10"/>
    <mergeCell ref="E10:G10"/>
    <mergeCell ref="H10:I10"/>
    <mergeCell ref="A17:I17"/>
    <mergeCell ref="A21:B21"/>
    <mergeCell ref="C21:E21"/>
    <mergeCell ref="F21:I21"/>
    <mergeCell ref="A24:F24"/>
    <mergeCell ref="H13:I13"/>
    <mergeCell ref="A14:B15"/>
    <mergeCell ref="C14:D15"/>
    <mergeCell ref="E14:G15"/>
    <mergeCell ref="A16:B16"/>
    <mergeCell ref="C16:I16"/>
    <mergeCell ref="A31:I31"/>
    <mergeCell ref="A33:I33"/>
    <mergeCell ref="A34:B34"/>
    <mergeCell ref="C34:I34"/>
    <mergeCell ref="A35:B35"/>
    <mergeCell ref="C35:I35"/>
    <mergeCell ref="A25:I25"/>
    <mergeCell ref="A26:I26"/>
    <mergeCell ref="A27:I27"/>
    <mergeCell ref="A28:I28"/>
    <mergeCell ref="A29:I29"/>
    <mergeCell ref="A30:I30"/>
    <mergeCell ref="A51:I51"/>
    <mergeCell ref="B52:D52"/>
    <mergeCell ref="E52:I52"/>
    <mergeCell ref="B53:D53"/>
    <mergeCell ref="E53:I53"/>
    <mergeCell ref="B54:D54"/>
    <mergeCell ref="E54:I54"/>
    <mergeCell ref="A36:B36"/>
    <mergeCell ref="C36:I36"/>
    <mergeCell ref="A43:I43"/>
    <mergeCell ref="A44:I44"/>
    <mergeCell ref="A48:I48"/>
    <mergeCell ref="A49:I49"/>
    <mergeCell ref="E58:I58"/>
    <mergeCell ref="A60:I60"/>
    <mergeCell ref="A61:I61"/>
    <mergeCell ref="B55:D55"/>
    <mergeCell ref="E55:I55"/>
    <mergeCell ref="B56:D56"/>
    <mergeCell ref="E56:I56"/>
    <mergeCell ref="B57:D57"/>
    <mergeCell ref="E57:I57"/>
    <mergeCell ref="A66:B66"/>
    <mergeCell ref="A67:B67"/>
    <mergeCell ref="A68:B68"/>
    <mergeCell ref="A69:B69"/>
    <mergeCell ref="A70:B70"/>
    <mergeCell ref="A71:B71"/>
    <mergeCell ref="A63:B63"/>
    <mergeCell ref="A64:B64"/>
    <mergeCell ref="B58:D58"/>
    <mergeCell ref="A79:F79"/>
    <mergeCell ref="A81:I81"/>
    <mergeCell ref="A82:I82"/>
    <mergeCell ref="A84:B84"/>
    <mergeCell ref="A85:B85"/>
    <mergeCell ref="A86:B86"/>
    <mergeCell ref="A72:B72"/>
    <mergeCell ref="A73:B73"/>
    <mergeCell ref="A74:B74"/>
    <mergeCell ref="A75:B75"/>
    <mergeCell ref="A77:I77"/>
    <mergeCell ref="A78:F78"/>
    <mergeCell ref="G78:H78"/>
    <mergeCell ref="A93:B93"/>
    <mergeCell ref="A94:B94"/>
    <mergeCell ref="A95:B95"/>
    <mergeCell ref="A96:B96"/>
    <mergeCell ref="A97:B97"/>
    <mergeCell ref="A98:B98"/>
    <mergeCell ref="A87:B87"/>
    <mergeCell ref="A88:B88"/>
    <mergeCell ref="A89:B89"/>
    <mergeCell ref="A90:B90"/>
    <mergeCell ref="A91:B91"/>
    <mergeCell ref="A92:B92"/>
    <mergeCell ref="A108:B108"/>
    <mergeCell ref="A109:B109"/>
    <mergeCell ref="A110:B110"/>
    <mergeCell ref="A111:B111"/>
    <mergeCell ref="A112:B112"/>
    <mergeCell ref="A118:I118"/>
    <mergeCell ref="A99:B99"/>
    <mergeCell ref="A100:B100"/>
    <mergeCell ref="A103:I103"/>
    <mergeCell ref="A105:B105"/>
    <mergeCell ref="A106:B106"/>
    <mergeCell ref="A107:B107"/>
  </mergeCells>
  <dataValidations count="6">
    <dataValidation type="list" allowBlank="1" showInputMessage="1" showErrorMessage="1" sqref="B3">
      <formula1>$X$3:$X$12</formula1>
    </dataValidation>
    <dataValidation type="list" allowBlank="1" showInputMessage="1" showErrorMessage="1" sqref="B6">
      <formula1>$AA$3:$AA$17</formula1>
    </dataValidation>
    <dataValidation type="list" allowBlank="1" showInputMessage="1" showErrorMessage="1" sqref="B5">
      <formula1>$Z$3:$Z$9</formula1>
    </dataValidation>
    <dataValidation type="list" allowBlank="1" showInputMessage="1" showErrorMessage="1" sqref="H2:I2">
      <formula1>$AC$2:$AC$6</formula1>
    </dataValidation>
    <dataValidation type="list" allowBlank="1" showInputMessage="1" showErrorMessage="1" sqref="A34:B36">
      <formula1>$AA$32:$AA$51</formula1>
    </dataValidation>
    <dataValidation type="list" allowBlank="1" showInputMessage="1" showErrorMessage="1" sqref="B4">
      <formula1>$Y$3:$Y$10</formula1>
    </dataValidation>
  </dataValidations>
  <pageMargins left="0.25" right="0.25" top="0.75" bottom="0.75" header="0.3" footer="0.3"/>
  <pageSetup scale="55" orientation="portrait" r:id="rId1"/>
  <headerFooter>
    <oddHeader>&amp;L&amp;"-,Regular"&amp;11FY 2019 Durham Work Plan&amp;R&amp;"+,Regular"&amp;11&amp;A</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view="pageBreakPreview" topLeftCell="B1" zoomScale="90" zoomScaleNormal="85" zoomScaleSheetLayoutView="90" workbookViewId="0">
      <selection activeCell="B16" sqref="B16:J16"/>
    </sheetView>
  </sheetViews>
  <sheetFormatPr defaultColWidth="8.625" defaultRowHeight="15" outlineLevelRow="1" outlineLevelCol="1" x14ac:dyDescent="0.25"/>
  <cols>
    <col min="1" max="1" width="7.875" style="265" hidden="1" customWidth="1"/>
    <col min="2" max="2" width="15.625" style="265" customWidth="1"/>
    <col min="3" max="10" width="17.625" style="265" customWidth="1"/>
    <col min="11" max="11" width="3.5" style="265" hidden="1" customWidth="1"/>
    <col min="12" max="21" width="19.25" style="265" customWidth="1"/>
    <col min="22" max="22" width="19.25" style="265" customWidth="1" outlineLevel="1"/>
    <col min="23" max="23" width="22" style="265" customWidth="1" outlineLevel="1"/>
    <col min="24" max="26" width="8.625" style="265" customWidth="1" outlineLevel="1"/>
    <col min="27" max="27" width="46.5" style="265" customWidth="1" outlineLevel="1"/>
    <col min="28" max="30" width="8.625" style="265" customWidth="1" outlineLevel="1"/>
    <col min="31" max="16384" width="8.625" style="265"/>
  </cols>
  <sheetData>
    <row r="1" spans="1:29" ht="17.45" customHeight="1" thickBot="1" x14ac:dyDescent="0.35">
      <c r="A1" s="139"/>
      <c r="B1" s="460" t="s">
        <v>280</v>
      </c>
      <c r="C1" s="461"/>
      <c r="D1" s="462" t="s">
        <v>204</v>
      </c>
      <c r="E1" s="463"/>
      <c r="F1" s="463"/>
      <c r="G1" s="463"/>
      <c r="H1" s="464"/>
      <c r="I1" s="247" t="s">
        <v>203</v>
      </c>
      <c r="J1" s="199">
        <v>43282</v>
      </c>
      <c r="K1" s="263"/>
      <c r="L1" s="263"/>
      <c r="M1" s="263"/>
      <c r="N1" s="263"/>
      <c r="O1" s="263"/>
      <c r="P1" s="263"/>
      <c r="Q1" s="263"/>
      <c r="R1" s="263"/>
      <c r="S1" s="263"/>
      <c r="T1" s="263"/>
      <c r="U1" s="263"/>
      <c r="V1" s="263"/>
      <c r="W1" s="264" t="s">
        <v>202</v>
      </c>
      <c r="X1" s="264"/>
    </row>
    <row r="2" spans="1:29" ht="18.75" customHeight="1" thickTop="1" x14ac:dyDescent="0.3">
      <c r="A2" s="134"/>
      <c r="B2" s="465" t="str">
        <f>CONCATENATE(C3,C4,"_",C5,C6)</f>
        <v>18GOT_TS1</v>
      </c>
      <c r="C2" s="466"/>
      <c r="D2" s="467" t="s">
        <v>281</v>
      </c>
      <c r="E2" s="468"/>
      <c r="F2" s="468"/>
      <c r="G2" s="468"/>
      <c r="H2" s="469"/>
      <c r="I2" s="470" t="s">
        <v>196</v>
      </c>
      <c r="J2" s="471"/>
      <c r="K2" s="263"/>
      <c r="L2" s="263"/>
      <c r="M2" s="263"/>
      <c r="N2" s="263"/>
      <c r="O2" s="263"/>
      <c r="P2" s="263"/>
      <c r="Q2" s="263"/>
      <c r="R2" s="263"/>
      <c r="S2" s="263"/>
      <c r="T2" s="263"/>
      <c r="U2" s="263"/>
      <c r="V2" s="263"/>
      <c r="W2" s="264" t="s">
        <v>201</v>
      </c>
      <c r="X2" s="266" t="s">
        <v>200</v>
      </c>
      <c r="Y2" s="265" t="s">
        <v>199</v>
      </c>
      <c r="Z2" s="265" t="s">
        <v>198</v>
      </c>
      <c r="AA2" s="265" t="s">
        <v>197</v>
      </c>
      <c r="AC2" s="265" t="s">
        <v>196</v>
      </c>
    </row>
    <row r="3" spans="1:29" ht="17.25" customHeight="1" x14ac:dyDescent="0.3">
      <c r="A3" s="134"/>
      <c r="B3" s="68" t="s">
        <v>195</v>
      </c>
      <c r="C3" s="55">
        <v>18</v>
      </c>
      <c r="D3" s="467" t="s">
        <v>282</v>
      </c>
      <c r="E3" s="468"/>
      <c r="F3" s="468"/>
      <c r="G3" s="468"/>
      <c r="H3" s="469"/>
      <c r="I3" s="20">
        <v>43281</v>
      </c>
      <c r="J3" s="69"/>
      <c r="K3" s="263"/>
      <c r="L3" s="263"/>
      <c r="M3" s="263"/>
      <c r="N3" s="263"/>
      <c r="O3" s="263"/>
      <c r="P3" s="263"/>
      <c r="Q3" s="263"/>
      <c r="R3" s="263"/>
      <c r="S3" s="263"/>
      <c r="T3" s="263"/>
      <c r="U3" s="263"/>
      <c r="V3" s="263"/>
      <c r="W3" s="264"/>
      <c r="X3" s="266">
        <v>16</v>
      </c>
      <c r="Y3" s="267" t="s">
        <v>194</v>
      </c>
      <c r="Z3" s="267" t="s">
        <v>121</v>
      </c>
      <c r="AA3" s="268">
        <v>1</v>
      </c>
      <c r="AC3" s="265" t="s">
        <v>193</v>
      </c>
    </row>
    <row r="4" spans="1:29" ht="10.5" customHeight="1" x14ac:dyDescent="0.3">
      <c r="A4" s="134"/>
      <c r="B4" s="68" t="s">
        <v>192</v>
      </c>
      <c r="C4" s="55" t="s">
        <v>184</v>
      </c>
      <c r="D4" s="454" t="s">
        <v>226</v>
      </c>
      <c r="E4" s="455"/>
      <c r="F4" s="455"/>
      <c r="G4" s="455"/>
      <c r="H4" s="456"/>
      <c r="I4" s="19"/>
      <c r="J4" s="70"/>
      <c r="K4" s="263"/>
      <c r="L4" s="263"/>
      <c r="M4" s="263"/>
      <c r="N4" s="263"/>
      <c r="O4" s="263"/>
      <c r="P4" s="263"/>
      <c r="Q4" s="263"/>
      <c r="R4" s="263"/>
      <c r="S4" s="263"/>
      <c r="T4" s="263"/>
      <c r="U4" s="263"/>
      <c r="V4" s="263"/>
      <c r="W4" s="264"/>
      <c r="X4" s="266">
        <v>17</v>
      </c>
      <c r="Y4" s="267" t="s">
        <v>190</v>
      </c>
      <c r="Z4" s="267" t="s">
        <v>117</v>
      </c>
      <c r="AA4" s="268">
        <v>2</v>
      </c>
      <c r="AC4" s="265" t="s">
        <v>189</v>
      </c>
    </row>
    <row r="5" spans="1:29" ht="12.75" hidden="1" customHeight="1" x14ac:dyDescent="0.25">
      <c r="A5" s="134"/>
      <c r="B5" s="68" t="s">
        <v>188</v>
      </c>
      <c r="C5" s="55" t="s">
        <v>113</v>
      </c>
      <c r="D5" s="269"/>
      <c r="E5" s="269"/>
      <c r="F5" s="269"/>
      <c r="G5" s="269"/>
      <c r="H5" s="269"/>
      <c r="I5" s="7"/>
      <c r="J5" s="71"/>
      <c r="K5" s="263"/>
      <c r="L5" s="263"/>
      <c r="M5" s="263"/>
      <c r="N5" s="263"/>
      <c r="O5" s="263"/>
      <c r="P5" s="263"/>
      <c r="Q5" s="263"/>
      <c r="R5" s="263"/>
      <c r="S5" s="263"/>
      <c r="T5" s="263"/>
      <c r="U5" s="263"/>
      <c r="V5" s="263"/>
      <c r="W5" s="264"/>
      <c r="X5" s="266">
        <v>18</v>
      </c>
      <c r="Y5" s="267" t="s">
        <v>187</v>
      </c>
      <c r="Z5" s="267" t="s">
        <v>113</v>
      </c>
      <c r="AA5" s="268">
        <v>3</v>
      </c>
      <c r="AC5" s="265" t="s">
        <v>186</v>
      </c>
    </row>
    <row r="6" spans="1:29" hidden="1" x14ac:dyDescent="0.25">
      <c r="A6" s="134"/>
      <c r="B6" s="68" t="s">
        <v>185</v>
      </c>
      <c r="C6" s="56">
        <v>1</v>
      </c>
      <c r="D6" s="270"/>
      <c r="E6" s="270"/>
      <c r="F6" s="270"/>
      <c r="G6" s="270"/>
      <c r="H6" s="270"/>
      <c r="I6" s="16"/>
      <c r="J6" s="72"/>
      <c r="K6" s="271"/>
      <c r="L6" s="271"/>
      <c r="M6" s="271"/>
      <c r="N6" s="271"/>
      <c r="O6" s="271"/>
      <c r="P6" s="271"/>
      <c r="Q6" s="271"/>
      <c r="R6" s="271"/>
      <c r="S6" s="271"/>
      <c r="T6" s="271"/>
      <c r="U6" s="271"/>
      <c r="V6" s="271"/>
      <c r="W6" s="264"/>
      <c r="X6" s="266">
        <v>19</v>
      </c>
      <c r="Y6" s="267" t="s">
        <v>184</v>
      </c>
      <c r="Z6" s="267" t="s">
        <v>109</v>
      </c>
      <c r="AA6" s="268">
        <v>4</v>
      </c>
      <c r="AC6" s="265" t="s">
        <v>183</v>
      </c>
    </row>
    <row r="7" spans="1:29" ht="30.6" hidden="1" customHeight="1" x14ac:dyDescent="0.4">
      <c r="A7" s="320"/>
      <c r="B7" s="273" t="s">
        <v>182</v>
      </c>
      <c r="C7" s="274"/>
      <c r="D7" s="274"/>
      <c r="E7" s="274"/>
      <c r="F7" s="274"/>
      <c r="G7" s="274"/>
      <c r="H7" s="274"/>
      <c r="I7" s="274"/>
      <c r="J7" s="275"/>
      <c r="K7" s="272"/>
      <c r="L7" s="272"/>
      <c r="M7" s="272"/>
      <c r="N7" s="272"/>
      <c r="O7" s="272"/>
      <c r="P7" s="272"/>
      <c r="Q7" s="272"/>
      <c r="R7" s="272"/>
      <c r="S7" s="272"/>
      <c r="T7" s="272"/>
      <c r="U7" s="272"/>
      <c r="V7" s="272"/>
      <c r="W7" s="264"/>
      <c r="X7" s="266">
        <v>20</v>
      </c>
      <c r="Y7" s="267" t="s">
        <v>181</v>
      </c>
      <c r="Z7" s="267" t="s">
        <v>105</v>
      </c>
      <c r="AA7" s="268">
        <v>5</v>
      </c>
    </row>
    <row r="8" spans="1:29" ht="15" hidden="1" customHeight="1" x14ac:dyDescent="0.25">
      <c r="A8" s="321"/>
      <c r="B8" s="457" t="s">
        <v>180</v>
      </c>
      <c r="C8" s="458"/>
      <c r="D8" s="458"/>
      <c r="E8" s="458"/>
      <c r="F8" s="458"/>
      <c r="G8" s="458"/>
      <c r="H8" s="458"/>
      <c r="I8" s="458"/>
      <c r="J8" s="459"/>
      <c r="K8" s="276"/>
      <c r="L8" s="277"/>
      <c r="M8" s="277"/>
      <c r="N8" s="277"/>
      <c r="O8" s="277"/>
      <c r="P8" s="277"/>
      <c r="Q8" s="277"/>
      <c r="R8" s="277"/>
      <c r="S8" s="277"/>
      <c r="T8" s="277"/>
      <c r="U8" s="277"/>
      <c r="V8" s="277"/>
      <c r="W8" s="264"/>
      <c r="X8" s="266">
        <v>21</v>
      </c>
      <c r="Y8" s="267" t="s">
        <v>179</v>
      </c>
      <c r="Z8" s="267" t="s">
        <v>103</v>
      </c>
      <c r="AA8" s="268">
        <v>6</v>
      </c>
    </row>
    <row r="9" spans="1:29" hidden="1" x14ac:dyDescent="0.25">
      <c r="A9" s="76"/>
      <c r="B9" s="76"/>
      <c r="C9" s="7"/>
      <c r="D9" s="7"/>
      <c r="E9" s="7"/>
      <c r="F9" s="7"/>
      <c r="G9" s="7"/>
      <c r="H9" s="7"/>
      <c r="I9" s="7"/>
      <c r="J9" s="71"/>
      <c r="K9" s="263"/>
      <c r="L9" s="263"/>
      <c r="M9" s="263"/>
      <c r="N9" s="263"/>
      <c r="O9" s="263"/>
      <c r="P9" s="263"/>
      <c r="Q9" s="263"/>
      <c r="R9" s="263"/>
      <c r="S9" s="263"/>
      <c r="T9" s="263"/>
      <c r="U9" s="263"/>
      <c r="V9" s="263"/>
      <c r="W9" s="264"/>
      <c r="X9" s="266">
        <v>22</v>
      </c>
      <c r="Y9" s="267" t="s">
        <v>178</v>
      </c>
      <c r="Z9" s="267"/>
      <c r="AA9" s="268">
        <v>7</v>
      </c>
    </row>
    <row r="10" spans="1:29" x14ac:dyDescent="0.25">
      <c r="A10" s="134"/>
      <c r="B10" s="452" t="s">
        <v>177</v>
      </c>
      <c r="C10" s="437"/>
      <c r="D10" s="437" t="s">
        <v>176</v>
      </c>
      <c r="E10" s="437"/>
      <c r="F10" s="437" t="s">
        <v>175</v>
      </c>
      <c r="G10" s="437"/>
      <c r="H10" s="437"/>
      <c r="I10" s="437" t="s">
        <v>174</v>
      </c>
      <c r="J10" s="438"/>
      <c r="K10" s="263"/>
      <c r="L10" s="263"/>
      <c r="M10" s="263"/>
      <c r="N10" s="263"/>
      <c r="O10" s="263"/>
      <c r="P10" s="263"/>
      <c r="Q10" s="263"/>
      <c r="R10" s="263"/>
      <c r="S10" s="263"/>
      <c r="T10" s="263"/>
      <c r="U10" s="263"/>
      <c r="V10" s="263"/>
      <c r="W10" s="264"/>
      <c r="X10" s="266">
        <v>23</v>
      </c>
      <c r="Y10" s="267" t="s">
        <v>173</v>
      </c>
      <c r="Z10" s="267"/>
      <c r="AA10" s="268">
        <v>8</v>
      </c>
    </row>
    <row r="11" spans="1:29" ht="18" customHeight="1" x14ac:dyDescent="0.25">
      <c r="A11" s="134"/>
      <c r="B11" s="472" t="s">
        <v>283</v>
      </c>
      <c r="C11" s="473"/>
      <c r="D11" s="473" t="s">
        <v>62</v>
      </c>
      <c r="E11" s="473"/>
      <c r="F11" s="474" t="s">
        <v>171</v>
      </c>
      <c r="G11" s="474"/>
      <c r="H11" s="474"/>
      <c r="I11" s="255" t="s">
        <v>165</v>
      </c>
      <c r="J11" s="77">
        <f>IF($I$2=$AC$2,IF($J$127&gt;0,$D$92*($D$127/($D$127+$D$139)),),)+IF($I$2=$AC$3,IF($J$127&gt;0,$E$92*($E$127/($E$127+$E$139)),),)</f>
        <v>270657</v>
      </c>
      <c r="K11" s="263"/>
      <c r="L11" s="263"/>
      <c r="M11" s="263"/>
      <c r="N11" s="263"/>
      <c r="O11" s="263"/>
      <c r="P11" s="263"/>
      <c r="Q11" s="263"/>
      <c r="R11" s="263"/>
      <c r="S11" s="263"/>
      <c r="T11" s="263"/>
      <c r="U11" s="263"/>
      <c r="V11" s="263"/>
      <c r="W11" s="264"/>
      <c r="X11" s="266">
        <v>24</v>
      </c>
      <c r="Y11" s="267"/>
      <c r="AA11" s="268">
        <v>9</v>
      </c>
    </row>
    <row r="12" spans="1:29" ht="18" customHeight="1" x14ac:dyDescent="0.25">
      <c r="A12" s="134"/>
      <c r="B12" s="472"/>
      <c r="C12" s="473"/>
      <c r="D12" s="473"/>
      <c r="E12" s="473"/>
      <c r="F12" s="474" t="s">
        <v>170</v>
      </c>
      <c r="G12" s="474"/>
      <c r="H12" s="474"/>
      <c r="I12" s="255" t="s">
        <v>164</v>
      </c>
      <c r="J12" s="77">
        <f>IF($J$127&gt;0,SUM($D$92:$I$92)*(SUM($D$127:$I$127)/(SUM($D$127:$I$127,$D$139:$I$139))),)</f>
        <v>1723774.5</v>
      </c>
      <c r="K12" s="263"/>
      <c r="L12" s="263"/>
      <c r="M12" s="263"/>
      <c r="N12" s="263"/>
      <c r="O12" s="263"/>
      <c r="P12" s="263"/>
      <c r="Q12" s="263"/>
      <c r="R12" s="263"/>
      <c r="S12" s="263"/>
      <c r="T12" s="263"/>
      <c r="U12" s="263"/>
      <c r="V12" s="263"/>
      <c r="W12" s="264"/>
      <c r="X12" s="266">
        <v>25</v>
      </c>
      <c r="Y12" s="267"/>
      <c r="AA12" s="268">
        <v>10</v>
      </c>
    </row>
    <row r="13" spans="1:29" ht="15.75" x14ac:dyDescent="0.25">
      <c r="A13" s="134"/>
      <c r="B13" s="452" t="s">
        <v>169</v>
      </c>
      <c r="C13" s="437"/>
      <c r="D13" s="437" t="s">
        <v>168</v>
      </c>
      <c r="E13" s="437"/>
      <c r="F13" s="453" t="s">
        <v>284</v>
      </c>
      <c r="G13" s="453"/>
      <c r="H13" s="453"/>
      <c r="I13" s="437" t="s">
        <v>167</v>
      </c>
      <c r="J13" s="438"/>
      <c r="K13" s="263"/>
      <c r="L13" s="263"/>
      <c r="M13" s="263"/>
      <c r="N13" s="263"/>
      <c r="O13" s="263"/>
      <c r="P13" s="263"/>
      <c r="Q13" s="263"/>
      <c r="R13" s="263"/>
      <c r="S13" s="263"/>
      <c r="T13" s="263"/>
      <c r="U13" s="263"/>
      <c r="V13" s="263"/>
      <c r="W13" s="264"/>
      <c r="X13" s="264"/>
      <c r="AA13" s="268">
        <v>11</v>
      </c>
    </row>
    <row r="14" spans="1:29" ht="15.75" customHeight="1" x14ac:dyDescent="0.25">
      <c r="A14" s="134"/>
      <c r="B14" s="439" t="s">
        <v>77</v>
      </c>
      <c r="C14" s="440"/>
      <c r="D14" s="443" t="s">
        <v>166</v>
      </c>
      <c r="E14" s="440"/>
      <c r="F14" s="445">
        <f>+J11</f>
        <v>270657</v>
      </c>
      <c r="G14" s="446"/>
      <c r="H14" s="446"/>
      <c r="I14" s="255" t="s">
        <v>165</v>
      </c>
      <c r="J14" s="77">
        <f>IF($I$2=$AC$2,IF($J$139&gt;0,$D$92*($D$139/($D$127+$D$139)),),)+IF($I$2=$AC$3,IF($J$139&gt;0,$E$92*($E$139/($E$127+$E$139)),),)</f>
        <v>0</v>
      </c>
      <c r="K14" s="263"/>
      <c r="L14" s="263"/>
      <c r="M14" s="263"/>
      <c r="N14" s="263"/>
      <c r="O14" s="263"/>
      <c r="P14" s="263"/>
      <c r="Q14" s="263"/>
      <c r="R14" s="263"/>
      <c r="S14" s="263"/>
      <c r="T14" s="263"/>
      <c r="U14" s="263"/>
      <c r="V14" s="263"/>
      <c r="W14" s="264"/>
      <c r="X14" s="264"/>
      <c r="AA14" s="268">
        <v>12</v>
      </c>
    </row>
    <row r="15" spans="1:29" ht="15.75" customHeight="1" x14ac:dyDescent="0.25">
      <c r="A15" s="134"/>
      <c r="B15" s="441"/>
      <c r="C15" s="442"/>
      <c r="D15" s="444"/>
      <c r="E15" s="442"/>
      <c r="F15" s="447"/>
      <c r="G15" s="447"/>
      <c r="H15" s="447"/>
      <c r="I15" s="65" t="s">
        <v>164</v>
      </c>
      <c r="J15" s="78">
        <f>IF($J$139&gt;0,SUM($D$92:$I$92)*(SUM($D$139:$I$139)/(SUM($D$127:$I$127,$D$139:$I$139))),)</f>
        <v>0</v>
      </c>
      <c r="K15" s="263"/>
      <c r="L15" s="263"/>
      <c r="M15" s="263"/>
      <c r="N15" s="263"/>
      <c r="O15" s="263"/>
      <c r="P15" s="263"/>
      <c r="Q15" s="263"/>
      <c r="R15" s="263"/>
      <c r="S15" s="263"/>
      <c r="T15" s="263"/>
      <c r="U15" s="263"/>
      <c r="V15" s="263"/>
      <c r="W15" s="264"/>
      <c r="X15" s="264"/>
      <c r="AA15" s="268">
        <v>13</v>
      </c>
    </row>
    <row r="16" spans="1:29" ht="23.25" customHeight="1" x14ac:dyDescent="0.25">
      <c r="A16" s="134"/>
      <c r="B16" s="448" t="s">
        <v>163</v>
      </c>
      <c r="C16" s="449"/>
      <c r="D16" s="450" t="s">
        <v>226</v>
      </c>
      <c r="E16" s="450"/>
      <c r="F16" s="450"/>
      <c r="G16" s="450"/>
      <c r="H16" s="450"/>
      <c r="I16" s="450"/>
      <c r="J16" s="451"/>
      <c r="K16" s="263"/>
      <c r="L16" s="263"/>
      <c r="M16" s="263"/>
      <c r="N16" s="263"/>
      <c r="O16" s="263"/>
      <c r="P16" s="263"/>
      <c r="Q16" s="263"/>
      <c r="R16" s="263"/>
      <c r="S16" s="263"/>
      <c r="T16" s="263"/>
      <c r="U16" s="263"/>
      <c r="V16" s="263"/>
      <c r="W16" s="264"/>
      <c r="X16" s="264"/>
      <c r="AA16" s="268">
        <v>14</v>
      </c>
    </row>
    <row r="17" spans="1:27" ht="102" customHeight="1" x14ac:dyDescent="0.25">
      <c r="A17" s="134"/>
      <c r="B17" s="431" t="s">
        <v>285</v>
      </c>
      <c r="C17" s="432"/>
      <c r="D17" s="432"/>
      <c r="E17" s="432"/>
      <c r="F17" s="432"/>
      <c r="G17" s="432"/>
      <c r="H17" s="432"/>
      <c r="I17" s="432"/>
      <c r="J17" s="433"/>
      <c r="K17" s="263"/>
      <c r="L17" s="263"/>
      <c r="M17" s="263"/>
      <c r="N17" s="263"/>
      <c r="O17" s="263"/>
      <c r="P17" s="263"/>
      <c r="Q17" s="263"/>
      <c r="R17" s="263"/>
      <c r="S17" s="263"/>
      <c r="T17" s="263"/>
      <c r="U17" s="263"/>
      <c r="V17" s="263"/>
      <c r="W17" s="264"/>
      <c r="X17" s="264"/>
      <c r="AA17" s="265">
        <v>15</v>
      </c>
    </row>
    <row r="18" spans="1:27" hidden="1" x14ac:dyDescent="0.25">
      <c r="A18" s="134"/>
      <c r="B18" s="252"/>
      <c r="C18" s="16"/>
      <c r="D18" s="16"/>
      <c r="E18" s="16"/>
      <c r="F18" s="16"/>
      <c r="G18" s="16"/>
      <c r="H18" s="16"/>
      <c r="I18" s="16"/>
      <c r="J18" s="72"/>
      <c r="K18" s="263"/>
      <c r="L18" s="263"/>
      <c r="M18" s="263"/>
      <c r="N18" s="263"/>
      <c r="O18" s="263"/>
      <c r="P18" s="263"/>
      <c r="Q18" s="263"/>
      <c r="R18" s="263"/>
      <c r="S18" s="263"/>
      <c r="T18" s="263"/>
      <c r="U18" s="263"/>
      <c r="V18" s="263"/>
      <c r="W18" s="264"/>
      <c r="X18" s="264"/>
    </row>
    <row r="19" spans="1:27" s="280" customFormat="1" ht="17.25" hidden="1" customHeight="1" x14ac:dyDescent="0.25">
      <c r="A19" s="322"/>
      <c r="B19" s="79" t="s">
        <v>162</v>
      </c>
      <c r="C19" s="7"/>
      <c r="D19" s="7"/>
      <c r="E19" s="7"/>
      <c r="F19" s="7"/>
      <c r="G19" s="7"/>
      <c r="H19" s="7"/>
      <c r="I19" s="7"/>
      <c r="J19" s="71"/>
      <c r="K19" s="278"/>
      <c r="L19" s="278"/>
      <c r="M19" s="278"/>
      <c r="N19" s="278"/>
      <c r="O19" s="278"/>
      <c r="P19" s="278"/>
      <c r="Q19" s="278"/>
      <c r="R19" s="278"/>
      <c r="S19" s="278"/>
      <c r="T19" s="278"/>
      <c r="U19" s="278"/>
      <c r="V19" s="278"/>
      <c r="W19" s="279" t="s">
        <v>161</v>
      </c>
      <c r="X19" s="279" t="b">
        <v>1</v>
      </c>
    </row>
    <row r="20" spans="1:27" ht="15" customHeight="1" x14ac:dyDescent="0.25">
      <c r="A20" s="131" t="s">
        <v>160</v>
      </c>
      <c r="B20" s="80" t="s">
        <v>159</v>
      </c>
      <c r="C20" s="81"/>
      <c r="D20" s="81"/>
      <c r="E20" s="81"/>
      <c r="F20" s="81"/>
      <c r="G20" s="81"/>
      <c r="H20" s="81"/>
      <c r="I20" s="81"/>
      <c r="J20" s="82"/>
      <c r="K20" s="263"/>
      <c r="L20" s="263"/>
      <c r="M20" s="263"/>
      <c r="N20" s="263"/>
      <c r="O20" s="263"/>
      <c r="P20" s="263"/>
      <c r="Q20" s="263"/>
      <c r="R20" s="263"/>
      <c r="S20" s="263"/>
      <c r="T20" s="263"/>
      <c r="U20" s="263"/>
      <c r="V20" s="263"/>
      <c r="W20" s="279" t="s">
        <v>158</v>
      </c>
      <c r="X20" s="279" t="b">
        <v>0</v>
      </c>
    </row>
    <row r="21" spans="1:27" ht="16.7" customHeight="1" x14ac:dyDescent="0.25">
      <c r="A21" s="131"/>
      <c r="B21" s="304" t="s">
        <v>228</v>
      </c>
      <c r="C21" s="300"/>
      <c r="D21" s="299" t="s">
        <v>157</v>
      </c>
      <c r="E21" s="301"/>
      <c r="F21" s="300"/>
      <c r="G21" s="299" t="s">
        <v>156</v>
      </c>
      <c r="H21" s="303"/>
      <c r="I21" s="301"/>
      <c r="J21" s="305"/>
      <c r="K21" s="263"/>
      <c r="L21" s="263"/>
      <c r="M21" s="263"/>
      <c r="N21" s="263"/>
      <c r="O21" s="263"/>
      <c r="P21" s="263"/>
      <c r="Q21" s="263"/>
      <c r="R21" s="263"/>
      <c r="S21" s="263"/>
      <c r="T21" s="263"/>
      <c r="U21" s="263"/>
      <c r="V21" s="263"/>
      <c r="W21" s="279" t="s">
        <v>155</v>
      </c>
      <c r="X21" s="281" t="b">
        <v>0</v>
      </c>
    </row>
    <row r="22" spans="1:27" ht="47.25" customHeight="1" x14ac:dyDescent="0.25">
      <c r="A22" s="131"/>
      <c r="B22" s="434" t="s">
        <v>286</v>
      </c>
      <c r="C22" s="435"/>
      <c r="D22" s="435" t="s">
        <v>287</v>
      </c>
      <c r="E22" s="435"/>
      <c r="F22" s="435"/>
      <c r="G22" s="435" t="s">
        <v>152</v>
      </c>
      <c r="H22" s="435"/>
      <c r="I22" s="435"/>
      <c r="J22" s="436"/>
      <c r="K22" s="263"/>
      <c r="L22" s="263"/>
      <c r="M22" s="263"/>
      <c r="N22" s="263"/>
      <c r="O22" s="263"/>
      <c r="P22" s="263"/>
      <c r="Q22" s="263"/>
      <c r="R22" s="263"/>
      <c r="S22" s="263"/>
      <c r="T22" s="263"/>
      <c r="U22" s="263"/>
      <c r="V22" s="263"/>
      <c r="W22" s="279" t="s">
        <v>151</v>
      </c>
      <c r="X22" s="282" t="b">
        <v>0</v>
      </c>
    </row>
    <row r="23" spans="1:27" hidden="1" x14ac:dyDescent="0.25">
      <c r="A23" s="131"/>
      <c r="B23" s="76"/>
      <c r="C23" s="7"/>
      <c r="D23" s="7"/>
      <c r="E23" s="7"/>
      <c r="F23" s="7"/>
      <c r="G23" s="7"/>
      <c r="H23" s="7"/>
      <c r="I23" s="7"/>
      <c r="J23" s="71"/>
      <c r="K23" s="263"/>
      <c r="L23" s="263"/>
      <c r="M23" s="263"/>
      <c r="N23" s="263"/>
      <c r="O23" s="263"/>
      <c r="P23" s="263"/>
      <c r="Q23" s="263"/>
      <c r="R23" s="263"/>
      <c r="S23" s="263"/>
      <c r="T23" s="263"/>
      <c r="U23" s="263"/>
      <c r="V23" s="263"/>
      <c r="W23" s="279" t="s">
        <v>150</v>
      </c>
      <c r="X23" s="282" t="b">
        <v>0</v>
      </c>
    </row>
    <row r="24" spans="1:27" hidden="1" x14ac:dyDescent="0.25">
      <c r="A24" s="131" t="s">
        <v>149</v>
      </c>
      <c r="B24" s="80" t="s">
        <v>148</v>
      </c>
      <c r="C24" s="81"/>
      <c r="D24" s="7"/>
      <c r="E24" s="7"/>
      <c r="F24" s="7"/>
      <c r="G24" s="7"/>
      <c r="H24" s="7"/>
      <c r="I24" s="7"/>
      <c r="J24" s="71"/>
      <c r="K24" s="263"/>
      <c r="L24" s="263"/>
      <c r="M24" s="263"/>
      <c r="N24" s="263"/>
      <c r="O24" s="263"/>
      <c r="P24" s="263"/>
      <c r="Q24" s="263"/>
      <c r="R24" s="263"/>
      <c r="S24" s="263"/>
      <c r="T24" s="263"/>
      <c r="U24" s="263"/>
      <c r="V24" s="263"/>
      <c r="W24" s="279" t="s">
        <v>147</v>
      </c>
      <c r="X24" s="281" t="b">
        <v>0</v>
      </c>
    </row>
    <row r="25" spans="1:27" ht="15" hidden="1" customHeight="1" x14ac:dyDescent="0.25">
      <c r="A25" s="131"/>
      <c r="B25" s="85"/>
      <c r="C25" s="15"/>
      <c r="D25" s="15"/>
      <c r="E25" s="15"/>
      <c r="F25" s="15"/>
      <c r="G25" s="15"/>
      <c r="H25" s="15"/>
      <c r="I25" s="15"/>
      <c r="J25" s="86"/>
      <c r="K25" s="263"/>
      <c r="L25" s="263"/>
      <c r="M25" s="263"/>
      <c r="N25" s="263"/>
      <c r="O25" s="263"/>
      <c r="P25" s="263"/>
      <c r="Q25" s="263"/>
      <c r="R25" s="263"/>
      <c r="S25" s="263"/>
      <c r="T25" s="263"/>
      <c r="U25" s="263"/>
      <c r="V25" s="263"/>
      <c r="W25" s="279" t="s">
        <v>146</v>
      </c>
      <c r="X25" s="281" t="b">
        <v>0</v>
      </c>
    </row>
    <row r="26" spans="1:27" ht="15" hidden="1" customHeight="1" x14ac:dyDescent="0.25">
      <c r="A26" s="131" t="s">
        <v>145</v>
      </c>
      <c r="B26" s="80" t="s">
        <v>144</v>
      </c>
      <c r="C26" s="81"/>
      <c r="D26" s="81"/>
      <c r="E26" s="81"/>
      <c r="F26" s="81"/>
      <c r="G26" s="81"/>
      <c r="H26" s="81"/>
      <c r="I26" s="81"/>
      <c r="J26" s="82"/>
      <c r="K26" s="263"/>
      <c r="L26" s="263"/>
      <c r="M26" s="263"/>
      <c r="N26" s="263"/>
      <c r="O26" s="263"/>
      <c r="P26" s="263"/>
      <c r="Q26" s="263"/>
      <c r="R26" s="263"/>
      <c r="S26" s="263"/>
      <c r="T26" s="263"/>
      <c r="U26" s="263"/>
      <c r="V26" s="263"/>
      <c r="W26" s="279" t="s">
        <v>143</v>
      </c>
      <c r="X26" s="281" t="b">
        <v>0</v>
      </c>
    </row>
    <row r="27" spans="1:27" ht="26.25" hidden="1" customHeight="1" x14ac:dyDescent="0.25">
      <c r="A27" s="131"/>
      <c r="B27" s="80"/>
      <c r="C27" s="81"/>
      <c r="D27" s="81"/>
      <c r="E27" s="81"/>
      <c r="F27" s="81"/>
      <c r="G27" s="81"/>
      <c r="H27" s="81"/>
      <c r="I27" s="81"/>
      <c r="J27" s="82"/>
      <c r="K27" s="263"/>
      <c r="L27" s="263"/>
      <c r="M27" s="263"/>
      <c r="N27" s="263"/>
      <c r="O27" s="263"/>
      <c r="P27" s="263"/>
      <c r="Q27" s="263"/>
      <c r="R27" s="263"/>
      <c r="S27" s="263"/>
      <c r="T27" s="263"/>
      <c r="U27" s="263"/>
      <c r="V27" s="263"/>
      <c r="W27" s="279" t="s">
        <v>142</v>
      </c>
      <c r="X27" s="282" t="b">
        <v>0</v>
      </c>
    </row>
    <row r="28" spans="1:27" hidden="1" x14ac:dyDescent="0.25">
      <c r="A28" s="131"/>
      <c r="B28" s="76"/>
      <c r="C28" s="7"/>
      <c r="D28" s="7"/>
      <c r="E28" s="7"/>
      <c r="F28" s="7"/>
      <c r="G28" s="7"/>
      <c r="H28" s="7"/>
      <c r="I28" s="7"/>
      <c r="J28" s="71"/>
      <c r="K28" s="263"/>
      <c r="L28" s="263"/>
      <c r="M28" s="263"/>
      <c r="N28" s="263"/>
      <c r="O28" s="263"/>
      <c r="P28" s="263"/>
      <c r="Q28" s="263"/>
      <c r="R28" s="263"/>
      <c r="S28" s="263"/>
      <c r="T28" s="263"/>
      <c r="U28" s="263"/>
      <c r="V28" s="263"/>
    </row>
    <row r="29" spans="1:27" hidden="1" x14ac:dyDescent="0.25">
      <c r="A29" s="131" t="s">
        <v>141</v>
      </c>
      <c r="B29" s="421" t="s">
        <v>140</v>
      </c>
      <c r="C29" s="422"/>
      <c r="D29" s="422"/>
      <c r="E29" s="7"/>
      <c r="F29" s="7"/>
      <c r="G29" s="7"/>
      <c r="H29" s="7"/>
      <c r="I29" s="7"/>
      <c r="J29" s="87"/>
      <c r="K29" s="263"/>
      <c r="L29" s="263"/>
      <c r="M29" s="263"/>
      <c r="N29" s="263"/>
      <c r="O29" s="263"/>
      <c r="P29" s="263"/>
      <c r="Q29" s="263"/>
      <c r="R29" s="263"/>
      <c r="S29" s="263"/>
      <c r="T29" s="263"/>
      <c r="U29" s="263"/>
      <c r="V29" s="263"/>
      <c r="W29" s="279" t="s">
        <v>139</v>
      </c>
      <c r="X29" s="282" t="b">
        <v>1</v>
      </c>
    </row>
    <row r="30" spans="1:27" hidden="1" x14ac:dyDescent="0.25">
      <c r="A30" s="131"/>
      <c r="B30" s="76"/>
      <c r="C30" s="7"/>
      <c r="D30" s="7"/>
      <c r="E30" s="7"/>
      <c r="F30" s="7"/>
      <c r="G30" s="7"/>
      <c r="H30" s="7"/>
      <c r="I30" s="7"/>
      <c r="J30" s="71"/>
      <c r="K30" s="263"/>
      <c r="L30" s="263"/>
      <c r="M30" s="263"/>
      <c r="N30" s="263"/>
      <c r="O30" s="263"/>
      <c r="P30" s="263"/>
      <c r="Q30" s="263"/>
      <c r="R30" s="263"/>
      <c r="S30" s="263"/>
      <c r="T30" s="263"/>
      <c r="U30" s="263"/>
      <c r="V30" s="263"/>
      <c r="W30" s="279" t="s">
        <v>138</v>
      </c>
      <c r="X30" s="282" t="b">
        <v>0</v>
      </c>
    </row>
    <row r="31" spans="1:27" ht="26.25" hidden="1" x14ac:dyDescent="0.4">
      <c r="A31" s="320"/>
      <c r="B31" s="73" t="s">
        <v>137</v>
      </c>
      <c r="C31" s="74"/>
      <c r="D31" s="74"/>
      <c r="E31" s="74"/>
      <c r="F31" s="74"/>
      <c r="G31" s="74"/>
      <c r="H31" s="74"/>
      <c r="I31" s="74"/>
      <c r="J31" s="75"/>
      <c r="K31" s="272"/>
      <c r="L31" s="272"/>
      <c r="M31" s="272"/>
      <c r="N31" s="272"/>
      <c r="O31" s="272"/>
      <c r="P31" s="272"/>
      <c r="Q31" s="272"/>
      <c r="R31" s="272"/>
      <c r="S31" s="272"/>
      <c r="T31" s="272"/>
      <c r="U31" s="272"/>
      <c r="V31" s="272"/>
      <c r="W31" s="279" t="s">
        <v>136</v>
      </c>
      <c r="X31" s="281" t="b">
        <v>1</v>
      </c>
    </row>
    <row r="32" spans="1:27" ht="16.5" hidden="1" customHeight="1" x14ac:dyDescent="0.4">
      <c r="A32" s="323"/>
      <c r="B32" s="88"/>
      <c r="C32" s="74"/>
      <c r="D32" s="74"/>
      <c r="E32" s="74"/>
      <c r="F32" s="74"/>
      <c r="G32" s="74"/>
      <c r="H32" s="74"/>
      <c r="I32" s="74"/>
      <c r="J32" s="75"/>
      <c r="K32" s="283"/>
      <c r="L32" s="283"/>
      <c r="M32" s="283"/>
      <c r="N32" s="283"/>
      <c r="O32" s="283"/>
      <c r="P32" s="283"/>
      <c r="Q32" s="283"/>
      <c r="R32" s="283"/>
      <c r="S32" s="283"/>
      <c r="T32" s="283"/>
      <c r="U32" s="283"/>
      <c r="V32" s="283"/>
      <c r="W32" s="279" t="s">
        <v>135</v>
      </c>
      <c r="X32" s="281" t="b">
        <v>0</v>
      </c>
    </row>
    <row r="33" spans="1:34" ht="16.5" hidden="1" customHeight="1" x14ac:dyDescent="0.4">
      <c r="A33" s="131"/>
      <c r="B33" s="89"/>
      <c r="C33" s="7"/>
      <c r="D33" s="7"/>
      <c r="E33" s="7"/>
      <c r="F33" s="7"/>
      <c r="G33" s="7"/>
      <c r="H33" s="7"/>
      <c r="I33" s="7"/>
      <c r="J33" s="71"/>
      <c r="K33" s="263"/>
      <c r="L33" s="283"/>
      <c r="M33" s="283"/>
      <c r="N33" s="283"/>
      <c r="O33" s="283"/>
      <c r="P33" s="283"/>
      <c r="Q33" s="283"/>
      <c r="R33" s="283"/>
      <c r="S33" s="283"/>
      <c r="T33" s="283"/>
      <c r="U33" s="283"/>
      <c r="V33" s="283"/>
      <c r="W33" s="279" t="s">
        <v>134</v>
      </c>
      <c r="X33" s="281" t="b">
        <v>0</v>
      </c>
    </row>
    <row r="34" spans="1:34" ht="15.75" customHeight="1" x14ac:dyDescent="0.4">
      <c r="A34" s="132" t="s">
        <v>133</v>
      </c>
      <c r="B34" s="90" t="s">
        <v>132</v>
      </c>
      <c r="C34" s="7"/>
      <c r="D34" s="7"/>
      <c r="E34" s="7"/>
      <c r="F34" s="7"/>
      <c r="G34" s="7"/>
      <c r="H34" s="7"/>
      <c r="I34" s="7"/>
      <c r="J34" s="71"/>
      <c r="K34" s="263"/>
      <c r="L34" s="283"/>
      <c r="M34" s="283"/>
      <c r="N34" s="283"/>
      <c r="O34" s="283"/>
      <c r="P34" s="283"/>
      <c r="Q34" s="283"/>
      <c r="R34" s="283"/>
      <c r="S34" s="283"/>
      <c r="T34" s="283"/>
      <c r="U34" s="283"/>
      <c r="V34" s="283"/>
      <c r="W34" s="281"/>
      <c r="X34" s="281"/>
    </row>
    <row r="35" spans="1:34" ht="15.75" hidden="1" x14ac:dyDescent="0.25">
      <c r="A35" s="131"/>
      <c r="B35" s="89"/>
      <c r="C35" s="7"/>
      <c r="D35" s="7"/>
      <c r="E35" s="7"/>
      <c r="F35" s="7"/>
      <c r="G35" s="7"/>
      <c r="H35" s="7"/>
      <c r="I35" s="7"/>
      <c r="J35" s="71"/>
      <c r="K35" s="263"/>
      <c r="L35" s="263"/>
      <c r="M35" s="263"/>
      <c r="N35" s="263"/>
      <c r="O35" s="263"/>
      <c r="P35" s="263"/>
      <c r="Q35" s="263"/>
      <c r="R35" s="263"/>
      <c r="S35" s="263"/>
      <c r="T35" s="263"/>
      <c r="U35" s="263"/>
      <c r="V35" s="263"/>
      <c r="W35" s="279" t="s">
        <v>40</v>
      </c>
      <c r="X35" s="279" t="b">
        <v>0</v>
      </c>
    </row>
    <row r="36" spans="1:34" ht="16.7" customHeight="1" x14ac:dyDescent="0.25">
      <c r="A36" s="132" t="s">
        <v>131</v>
      </c>
      <c r="B36" s="410" t="s">
        <v>130</v>
      </c>
      <c r="C36" s="411"/>
      <c r="D36" s="411"/>
      <c r="E36" s="411"/>
      <c r="F36" s="411"/>
      <c r="G36" s="411"/>
      <c r="H36" s="271"/>
      <c r="I36" s="271"/>
      <c r="J36" s="284"/>
      <c r="K36" s="263"/>
      <c r="L36" s="263"/>
      <c r="M36" s="263"/>
      <c r="N36" s="263"/>
      <c r="O36" s="263"/>
      <c r="P36" s="263"/>
      <c r="Q36" s="263"/>
      <c r="R36" s="263"/>
      <c r="S36" s="263"/>
      <c r="T36" s="263"/>
      <c r="U36" s="263"/>
      <c r="V36" s="263"/>
      <c r="W36" s="279" t="s">
        <v>38</v>
      </c>
      <c r="X36" s="279" t="b">
        <v>0</v>
      </c>
    </row>
    <row r="37" spans="1:34" ht="30" hidden="1" customHeight="1" x14ac:dyDescent="0.25">
      <c r="A37" s="132"/>
      <c r="B37" s="428" t="s">
        <v>129</v>
      </c>
      <c r="C37" s="429"/>
      <c r="D37" s="429"/>
      <c r="E37" s="429"/>
      <c r="F37" s="429"/>
      <c r="G37" s="429"/>
      <c r="H37" s="429"/>
      <c r="I37" s="429"/>
      <c r="J37" s="430"/>
      <c r="K37" s="263"/>
      <c r="L37" s="263"/>
      <c r="M37" s="263"/>
      <c r="N37" s="263"/>
      <c r="O37" s="263"/>
      <c r="P37" s="263"/>
      <c r="Q37" s="263"/>
      <c r="R37" s="263"/>
      <c r="S37" s="263"/>
      <c r="T37" s="263"/>
      <c r="U37" s="263"/>
      <c r="V37" s="263"/>
      <c r="X37" s="264"/>
    </row>
    <row r="38" spans="1:34" ht="33" hidden="1" customHeight="1" x14ac:dyDescent="0.25">
      <c r="A38" s="132"/>
      <c r="B38" s="413"/>
      <c r="C38" s="414"/>
      <c r="D38" s="414"/>
      <c r="E38" s="414"/>
      <c r="F38" s="414"/>
      <c r="G38" s="414"/>
      <c r="H38" s="414"/>
      <c r="I38" s="414"/>
      <c r="J38" s="415"/>
      <c r="K38" s="263"/>
      <c r="L38" s="263"/>
      <c r="M38" s="263"/>
      <c r="N38" s="263"/>
      <c r="O38" s="263"/>
      <c r="P38" s="263"/>
      <c r="Q38" s="263"/>
      <c r="R38" s="263"/>
      <c r="S38" s="263"/>
      <c r="T38" s="263"/>
      <c r="U38" s="263"/>
      <c r="V38" s="263"/>
      <c r="W38" s="264"/>
      <c r="X38" s="264"/>
    </row>
    <row r="39" spans="1:34" hidden="1" x14ac:dyDescent="0.25">
      <c r="A39" s="132"/>
      <c r="B39" s="92"/>
      <c r="C39" s="14"/>
      <c r="D39" s="14"/>
      <c r="E39" s="14"/>
      <c r="F39" s="14"/>
      <c r="G39" s="14"/>
      <c r="H39" s="14"/>
      <c r="I39" s="14"/>
      <c r="J39" s="93"/>
      <c r="K39" s="263"/>
      <c r="L39" s="263"/>
      <c r="M39" s="263"/>
      <c r="N39" s="263"/>
      <c r="O39" s="263"/>
      <c r="P39" s="263"/>
      <c r="Q39" s="263"/>
      <c r="R39" s="263"/>
      <c r="S39" s="263"/>
      <c r="T39" s="263"/>
      <c r="U39" s="263"/>
      <c r="V39" s="263"/>
      <c r="X39" s="264"/>
    </row>
    <row r="40" spans="1:34" s="280" customFormat="1" ht="15" customHeight="1" x14ac:dyDescent="0.25">
      <c r="A40" s="132" t="s">
        <v>128</v>
      </c>
      <c r="B40" s="410" t="s">
        <v>127</v>
      </c>
      <c r="C40" s="411"/>
      <c r="D40" s="411"/>
      <c r="E40" s="411"/>
      <c r="F40" s="411"/>
      <c r="G40" s="411"/>
      <c r="H40" s="411"/>
      <c r="I40" s="411"/>
      <c r="J40" s="412"/>
      <c r="K40" s="5"/>
      <c r="L40" s="5"/>
      <c r="M40" s="5"/>
      <c r="N40" s="5"/>
      <c r="O40" s="5"/>
      <c r="P40" s="5"/>
      <c r="Q40" s="5"/>
      <c r="R40" s="5"/>
      <c r="S40" s="5"/>
      <c r="T40" s="5"/>
      <c r="U40" s="5"/>
      <c r="V40" s="5"/>
      <c r="W40" s="285"/>
      <c r="X40" s="285"/>
    </row>
    <row r="41" spans="1:34" hidden="1" x14ac:dyDescent="0.25">
      <c r="A41" s="132"/>
      <c r="B41" s="76"/>
      <c r="C41" s="7"/>
      <c r="D41" s="7"/>
      <c r="E41" s="7"/>
      <c r="F41" s="7"/>
      <c r="G41" s="7"/>
      <c r="H41" s="7"/>
      <c r="I41" s="7"/>
      <c r="J41" s="71"/>
      <c r="K41" s="263"/>
      <c r="L41" s="263"/>
      <c r="M41" s="263"/>
      <c r="N41" s="263"/>
      <c r="O41" s="263"/>
      <c r="P41" s="263"/>
      <c r="Q41" s="263"/>
      <c r="R41" s="263"/>
      <c r="S41" s="263"/>
      <c r="T41" s="263"/>
      <c r="U41" s="263"/>
      <c r="V41" s="263"/>
      <c r="W41" s="264" t="s">
        <v>126</v>
      </c>
      <c r="X41" s="264" t="b">
        <v>0</v>
      </c>
    </row>
    <row r="42" spans="1:34" s="280" customFormat="1" ht="15" hidden="1" customHeight="1" x14ac:dyDescent="0.25">
      <c r="A42" s="132" t="s">
        <v>123</v>
      </c>
      <c r="B42" s="410" t="s">
        <v>125</v>
      </c>
      <c r="C42" s="411"/>
      <c r="D42" s="411"/>
      <c r="E42" s="411"/>
      <c r="F42" s="411"/>
      <c r="G42" s="411"/>
      <c r="H42" s="411"/>
      <c r="I42" s="411"/>
      <c r="J42" s="412"/>
      <c r="K42" s="5"/>
      <c r="L42" s="5"/>
      <c r="M42" s="5"/>
      <c r="N42" s="5"/>
      <c r="O42" s="5"/>
      <c r="P42" s="5"/>
      <c r="Q42" s="5"/>
      <c r="R42" s="5"/>
      <c r="S42" s="5"/>
      <c r="T42" s="5"/>
      <c r="U42" s="5"/>
      <c r="V42" s="5"/>
      <c r="W42" s="264" t="s">
        <v>124</v>
      </c>
      <c r="X42" s="285" t="b">
        <v>1</v>
      </c>
    </row>
    <row r="43" spans="1:34" ht="53.25" hidden="1" customHeight="1" x14ac:dyDescent="0.25">
      <c r="A43" s="132"/>
      <c r="B43" s="413"/>
      <c r="C43" s="414"/>
      <c r="D43" s="414"/>
      <c r="E43" s="414"/>
      <c r="F43" s="414"/>
      <c r="G43" s="414"/>
      <c r="H43" s="414"/>
      <c r="I43" s="414"/>
      <c r="J43" s="415"/>
      <c r="K43" s="263"/>
      <c r="L43" s="263"/>
      <c r="M43" s="263"/>
      <c r="N43" s="263"/>
      <c r="O43" s="263"/>
      <c r="P43" s="263"/>
      <c r="Q43" s="263"/>
      <c r="R43" s="263"/>
      <c r="S43" s="263"/>
      <c r="T43" s="263"/>
      <c r="U43" s="263"/>
      <c r="V43" s="263"/>
      <c r="W43" s="264"/>
      <c r="X43" s="264"/>
    </row>
    <row r="44" spans="1:34" s="280" customFormat="1" hidden="1" x14ac:dyDescent="0.25">
      <c r="A44" s="132" t="s">
        <v>123</v>
      </c>
      <c r="B44" s="410" t="s">
        <v>122</v>
      </c>
      <c r="C44" s="411"/>
      <c r="D44" s="411"/>
      <c r="E44" s="411"/>
      <c r="F44" s="411"/>
      <c r="G44" s="411"/>
      <c r="H44" s="411"/>
      <c r="I44" s="411"/>
      <c r="J44" s="412"/>
      <c r="K44" s="5"/>
      <c r="L44" s="5"/>
      <c r="M44" s="5"/>
      <c r="N44" s="5"/>
      <c r="O44" s="5"/>
      <c r="P44" s="5"/>
      <c r="Q44" s="5"/>
      <c r="R44" s="5"/>
      <c r="S44" s="5"/>
      <c r="T44" s="5"/>
      <c r="U44" s="5"/>
      <c r="V44" s="5"/>
      <c r="W44" s="285"/>
      <c r="X44" s="285"/>
    </row>
    <row r="45" spans="1:34" ht="46.5" hidden="1" customHeight="1" x14ac:dyDescent="0.25">
      <c r="A45" s="132"/>
      <c r="B45" s="413"/>
      <c r="C45" s="414"/>
      <c r="D45" s="414"/>
      <c r="E45" s="414"/>
      <c r="F45" s="414"/>
      <c r="G45" s="414"/>
      <c r="H45" s="414"/>
      <c r="I45" s="414"/>
      <c r="J45" s="415"/>
      <c r="K45" s="263"/>
      <c r="L45" s="263"/>
      <c r="M45" s="263"/>
      <c r="N45" s="263"/>
      <c r="O45" s="263"/>
      <c r="P45" s="263"/>
      <c r="Q45" s="263"/>
      <c r="R45" s="263"/>
      <c r="S45" s="263"/>
      <c r="T45" s="263"/>
      <c r="U45" s="263"/>
      <c r="V45" s="263"/>
      <c r="W45" s="264"/>
      <c r="X45" s="264"/>
    </row>
    <row r="46" spans="1:34" ht="20.25" hidden="1" customHeight="1" x14ac:dyDescent="0.25">
      <c r="A46" s="132"/>
      <c r="B46" s="92"/>
      <c r="C46" s="14"/>
      <c r="D46" s="14"/>
      <c r="E46" s="14"/>
      <c r="F46" s="14"/>
      <c r="G46" s="14"/>
      <c r="H46" s="14"/>
      <c r="I46" s="14"/>
      <c r="J46" s="93"/>
      <c r="K46" s="263"/>
      <c r="L46" s="263"/>
      <c r="M46" s="263"/>
      <c r="N46" s="263"/>
      <c r="O46" s="263"/>
      <c r="P46" s="263"/>
      <c r="Q46" s="263"/>
      <c r="R46" s="263"/>
      <c r="S46" s="263"/>
      <c r="T46" s="263"/>
      <c r="U46" s="263"/>
      <c r="V46" s="263"/>
      <c r="W46" s="264"/>
      <c r="X46" s="264"/>
      <c r="Z46" s="267" t="s">
        <v>121</v>
      </c>
      <c r="AA46" s="286" t="s">
        <v>120</v>
      </c>
    </row>
    <row r="47" spans="1:34" s="280" customFormat="1" ht="23.25" customHeight="1" x14ac:dyDescent="0.25">
      <c r="A47" s="132" t="s">
        <v>119</v>
      </c>
      <c r="B47" s="410" t="s">
        <v>118</v>
      </c>
      <c r="C47" s="411"/>
      <c r="D47" s="411"/>
      <c r="E47" s="411"/>
      <c r="F47" s="411"/>
      <c r="G47" s="411"/>
      <c r="H47" s="411"/>
      <c r="I47" s="411"/>
      <c r="J47" s="412"/>
      <c r="K47" s="5"/>
      <c r="L47" s="5"/>
      <c r="M47" s="5"/>
      <c r="N47" s="5"/>
      <c r="O47" s="5"/>
      <c r="P47" s="5"/>
      <c r="Q47" s="5"/>
      <c r="R47" s="5"/>
      <c r="S47" s="5"/>
      <c r="T47" s="5"/>
      <c r="U47" s="5"/>
      <c r="V47" s="5"/>
      <c r="W47" s="285"/>
      <c r="X47" s="285"/>
      <c r="Z47" s="267" t="s">
        <v>117</v>
      </c>
      <c r="AA47" s="286" t="s">
        <v>116</v>
      </c>
    </row>
    <row r="48" spans="1:34" ht="21" customHeight="1" x14ac:dyDescent="0.25">
      <c r="A48" s="137" t="s">
        <v>115</v>
      </c>
      <c r="B48" s="424" t="s">
        <v>95</v>
      </c>
      <c r="C48" s="425"/>
      <c r="D48" s="426" t="s">
        <v>288</v>
      </c>
      <c r="E48" s="426"/>
      <c r="F48" s="426"/>
      <c r="G48" s="426"/>
      <c r="H48" s="426"/>
      <c r="I48" s="426"/>
      <c r="J48" s="427"/>
      <c r="K48" s="263"/>
      <c r="L48" s="263"/>
      <c r="M48" s="263"/>
      <c r="N48" s="263"/>
      <c r="O48" s="263"/>
      <c r="P48" s="263"/>
      <c r="Q48" s="263"/>
      <c r="R48" s="263"/>
      <c r="S48" s="263"/>
      <c r="T48" s="263"/>
      <c r="U48" s="263"/>
      <c r="V48" s="263"/>
      <c r="W48" s="264"/>
      <c r="X48" s="264"/>
      <c r="Z48" s="267" t="s">
        <v>113</v>
      </c>
      <c r="AA48" s="286" t="s">
        <v>112</v>
      </c>
      <c r="AB48" s="286"/>
      <c r="AC48" s="286"/>
      <c r="AD48" s="286"/>
      <c r="AE48" s="286"/>
      <c r="AF48" s="286"/>
      <c r="AG48" s="286"/>
      <c r="AH48" s="286"/>
    </row>
    <row r="49" spans="1:34" ht="21" customHeight="1" x14ac:dyDescent="0.25">
      <c r="A49" s="137" t="s">
        <v>111</v>
      </c>
      <c r="B49" s="424" t="s">
        <v>92</v>
      </c>
      <c r="C49" s="425"/>
      <c r="D49" s="426" t="s">
        <v>289</v>
      </c>
      <c r="E49" s="426"/>
      <c r="F49" s="426"/>
      <c r="G49" s="426"/>
      <c r="H49" s="426"/>
      <c r="I49" s="426"/>
      <c r="J49" s="427"/>
      <c r="K49" s="263"/>
      <c r="L49" s="263"/>
      <c r="M49" s="263"/>
      <c r="N49" s="263"/>
      <c r="O49" s="263"/>
      <c r="P49" s="263"/>
      <c r="Q49" s="263"/>
      <c r="R49" s="263"/>
      <c r="S49" s="263"/>
      <c r="T49" s="263"/>
      <c r="U49" s="263"/>
      <c r="V49" s="263"/>
      <c r="W49" s="264"/>
      <c r="X49" s="264"/>
      <c r="Z49" s="267" t="s">
        <v>109</v>
      </c>
      <c r="AA49" s="286" t="s">
        <v>108</v>
      </c>
      <c r="AB49" s="286"/>
      <c r="AC49" s="286"/>
      <c r="AD49" s="286"/>
      <c r="AE49" s="286"/>
      <c r="AF49" s="286"/>
      <c r="AG49" s="286"/>
      <c r="AH49" s="286"/>
    </row>
    <row r="50" spans="1:34" ht="21" customHeight="1" x14ac:dyDescent="0.25">
      <c r="A50" s="137" t="s">
        <v>107</v>
      </c>
      <c r="B50" s="424" t="s">
        <v>91</v>
      </c>
      <c r="C50" s="425"/>
      <c r="D50" s="426" t="s">
        <v>106</v>
      </c>
      <c r="E50" s="426"/>
      <c r="F50" s="426"/>
      <c r="G50" s="426"/>
      <c r="H50" s="426"/>
      <c r="I50" s="426"/>
      <c r="J50" s="427"/>
      <c r="K50" s="263"/>
      <c r="L50" s="263"/>
      <c r="M50" s="263"/>
      <c r="N50" s="263"/>
      <c r="O50" s="263"/>
      <c r="P50" s="263"/>
      <c r="Q50" s="263"/>
      <c r="R50" s="263"/>
      <c r="S50" s="263"/>
      <c r="T50" s="263"/>
      <c r="U50" s="263"/>
      <c r="V50" s="263"/>
      <c r="W50" s="264"/>
      <c r="X50" s="264"/>
      <c r="Z50" s="267" t="s">
        <v>105</v>
      </c>
      <c r="AA50" s="265" t="s">
        <v>104</v>
      </c>
      <c r="AB50" s="286"/>
      <c r="AC50" s="286"/>
      <c r="AD50" s="286"/>
      <c r="AE50" s="286"/>
      <c r="AF50" s="286"/>
      <c r="AG50" s="286"/>
      <c r="AH50" s="286"/>
    </row>
    <row r="51" spans="1:34" ht="21" hidden="1" customHeight="1" x14ac:dyDescent="0.25">
      <c r="A51" s="287"/>
      <c r="B51" s="287"/>
      <c r="C51" s="271"/>
      <c r="D51" s="271"/>
      <c r="E51" s="271"/>
      <c r="F51" s="271"/>
      <c r="G51" s="271"/>
      <c r="H51" s="271"/>
      <c r="I51" s="271"/>
      <c r="J51" s="284"/>
      <c r="K51" s="263"/>
      <c r="L51" s="263"/>
      <c r="M51" s="263"/>
      <c r="N51" s="263"/>
      <c r="O51" s="263"/>
      <c r="P51" s="263"/>
      <c r="Q51" s="263"/>
      <c r="R51" s="263"/>
      <c r="S51" s="263"/>
      <c r="T51" s="263"/>
      <c r="U51" s="263"/>
      <c r="V51" s="263"/>
      <c r="W51" s="264"/>
      <c r="X51" s="264"/>
      <c r="Z51" s="267" t="s">
        <v>103</v>
      </c>
      <c r="AA51" s="286" t="s">
        <v>102</v>
      </c>
    </row>
    <row r="52" spans="1:34" ht="26.25" hidden="1" customHeight="1" x14ac:dyDescent="0.4">
      <c r="A52" s="320"/>
      <c r="B52" s="73" t="s">
        <v>101</v>
      </c>
      <c r="C52" s="74"/>
      <c r="D52" s="74"/>
      <c r="E52" s="74"/>
      <c r="F52" s="74"/>
      <c r="G52" s="74"/>
      <c r="H52" s="74"/>
      <c r="I52" s="74"/>
      <c r="J52" s="75"/>
      <c r="K52" s="272"/>
      <c r="L52" s="272"/>
      <c r="M52" s="272"/>
      <c r="N52" s="272"/>
      <c r="O52" s="272"/>
      <c r="P52" s="272"/>
      <c r="Q52" s="272"/>
      <c r="R52" s="272"/>
      <c r="S52" s="272"/>
      <c r="T52" s="272"/>
      <c r="U52" s="272"/>
      <c r="V52" s="272"/>
      <c r="W52" s="264"/>
      <c r="X52" s="264"/>
      <c r="AA52" s="286" t="s">
        <v>100</v>
      </c>
    </row>
    <row r="53" spans="1:34" ht="5.25" hidden="1" customHeight="1" x14ac:dyDescent="0.4">
      <c r="A53" s="323"/>
      <c r="B53" s="88"/>
      <c r="C53" s="74"/>
      <c r="D53" s="74"/>
      <c r="E53" s="74"/>
      <c r="F53" s="74"/>
      <c r="G53" s="74"/>
      <c r="H53" s="74"/>
      <c r="I53" s="74"/>
      <c r="J53" s="75"/>
      <c r="K53" s="283"/>
      <c r="L53" s="283"/>
      <c r="M53" s="283"/>
      <c r="N53" s="283"/>
      <c r="O53" s="283"/>
      <c r="P53" s="283"/>
      <c r="Q53" s="283"/>
      <c r="R53" s="283"/>
      <c r="S53" s="283"/>
      <c r="T53" s="283"/>
      <c r="U53" s="283"/>
      <c r="V53" s="283"/>
      <c r="W53" s="264"/>
      <c r="X53" s="264"/>
      <c r="AA53" s="286" t="s">
        <v>99</v>
      </c>
    </row>
    <row r="54" spans="1:34" hidden="1" x14ac:dyDescent="0.25">
      <c r="A54" s="136"/>
      <c r="B54" s="76"/>
      <c r="C54" s="7"/>
      <c r="D54" s="7"/>
      <c r="E54" s="7"/>
      <c r="F54" s="7"/>
      <c r="G54" s="7"/>
      <c r="H54" s="7"/>
      <c r="I54" s="7"/>
      <c r="J54" s="71"/>
      <c r="K54" s="263"/>
      <c r="L54" s="263"/>
      <c r="M54" s="263"/>
      <c r="N54" s="263"/>
      <c r="O54" s="263"/>
      <c r="P54" s="263"/>
      <c r="Q54" s="263"/>
      <c r="R54" s="263"/>
      <c r="S54" s="263"/>
      <c r="T54" s="263"/>
      <c r="U54" s="263"/>
      <c r="V54" s="263"/>
      <c r="W54" s="264"/>
      <c r="X54" s="264"/>
      <c r="AA54" s="286" t="s">
        <v>98</v>
      </c>
    </row>
    <row r="55" spans="1:34" hidden="1" outlineLevel="1" x14ac:dyDescent="0.25">
      <c r="A55" s="322"/>
      <c r="B55" s="79" t="s">
        <v>97</v>
      </c>
      <c r="C55" s="7"/>
      <c r="D55" s="7"/>
      <c r="E55" s="7"/>
      <c r="F55" s="7"/>
      <c r="G55" s="7"/>
      <c r="H55" s="7"/>
      <c r="I55" s="7"/>
      <c r="J55" s="71"/>
      <c r="K55" s="278"/>
      <c r="L55" s="278"/>
      <c r="M55" s="278"/>
      <c r="N55" s="278"/>
      <c r="O55" s="278"/>
      <c r="P55" s="278"/>
      <c r="Q55" s="278"/>
      <c r="R55" s="278"/>
      <c r="S55" s="278"/>
      <c r="T55" s="278"/>
      <c r="U55" s="278"/>
      <c r="V55" s="278"/>
      <c r="W55" s="264"/>
      <c r="X55" s="264"/>
      <c r="AA55" s="286" t="s">
        <v>96</v>
      </c>
    </row>
    <row r="56" spans="1:34" hidden="1" outlineLevel="1" x14ac:dyDescent="0.25">
      <c r="A56" s="136"/>
      <c r="B56" s="95"/>
      <c r="C56" s="7"/>
      <c r="D56" s="7"/>
      <c r="E56" s="7"/>
      <c r="F56" s="7"/>
      <c r="G56" s="7"/>
      <c r="H56" s="7"/>
      <c r="I56" s="7"/>
      <c r="J56" s="71"/>
      <c r="K56" s="263"/>
      <c r="L56" s="263"/>
      <c r="M56" s="263"/>
      <c r="N56" s="263"/>
      <c r="O56" s="263"/>
      <c r="P56" s="263"/>
      <c r="Q56" s="263"/>
      <c r="R56" s="263"/>
      <c r="S56" s="263"/>
      <c r="T56" s="263"/>
      <c r="U56" s="263"/>
      <c r="V56" s="263"/>
      <c r="W56" s="264"/>
      <c r="X56" s="264"/>
      <c r="AA56" s="286" t="s">
        <v>95</v>
      </c>
    </row>
    <row r="57" spans="1:34" hidden="1" outlineLevel="1" x14ac:dyDescent="0.25">
      <c r="A57" s="132" t="s">
        <v>94</v>
      </c>
      <c r="B57" s="410" t="s">
        <v>93</v>
      </c>
      <c r="C57" s="411"/>
      <c r="D57" s="411"/>
      <c r="E57" s="411"/>
      <c r="F57" s="411"/>
      <c r="G57" s="411"/>
      <c r="H57" s="411"/>
      <c r="I57" s="411"/>
      <c r="J57" s="412"/>
      <c r="K57" s="263"/>
      <c r="L57" s="263"/>
      <c r="M57" s="263"/>
      <c r="N57" s="263"/>
      <c r="O57" s="263"/>
      <c r="P57" s="263"/>
      <c r="Q57" s="263"/>
      <c r="R57" s="263"/>
      <c r="S57" s="263"/>
      <c r="T57" s="263"/>
      <c r="U57" s="263"/>
      <c r="V57" s="263"/>
      <c r="W57" s="264"/>
      <c r="X57" s="264"/>
      <c r="AA57" s="286" t="s">
        <v>92</v>
      </c>
    </row>
    <row r="58" spans="1:34" ht="63.75" hidden="1" customHeight="1" outlineLevel="1" x14ac:dyDescent="0.25">
      <c r="A58" s="287"/>
      <c r="B58" s="413"/>
      <c r="C58" s="414"/>
      <c r="D58" s="414"/>
      <c r="E58" s="414"/>
      <c r="F58" s="414"/>
      <c r="G58" s="414"/>
      <c r="H58" s="414"/>
      <c r="I58" s="414"/>
      <c r="J58" s="415"/>
      <c r="K58" s="263"/>
      <c r="L58" s="263"/>
      <c r="M58" s="263"/>
      <c r="N58" s="263"/>
      <c r="O58" s="263"/>
      <c r="P58" s="263"/>
      <c r="Q58" s="263"/>
      <c r="R58" s="263"/>
      <c r="S58" s="263"/>
      <c r="T58" s="263"/>
      <c r="U58" s="263"/>
      <c r="V58" s="263"/>
      <c r="W58" s="264"/>
      <c r="X58" s="264"/>
      <c r="AA58" s="286" t="s">
        <v>91</v>
      </c>
    </row>
    <row r="59" spans="1:34" hidden="1" collapsed="1" x14ac:dyDescent="0.25">
      <c r="A59" s="287"/>
      <c r="B59" s="287"/>
      <c r="C59" s="271"/>
      <c r="D59" s="271"/>
      <c r="E59" s="271"/>
      <c r="F59" s="271"/>
      <c r="G59" s="271"/>
      <c r="H59" s="271"/>
      <c r="I59" s="271"/>
      <c r="J59" s="284"/>
      <c r="K59" s="263"/>
      <c r="L59" s="263"/>
      <c r="M59" s="263"/>
      <c r="N59" s="263"/>
      <c r="O59" s="263"/>
      <c r="P59" s="263"/>
      <c r="Q59" s="263"/>
      <c r="R59" s="263"/>
      <c r="S59" s="263"/>
      <c r="T59" s="263"/>
      <c r="U59" s="263"/>
      <c r="V59" s="263"/>
      <c r="W59" s="264"/>
      <c r="X59" s="264"/>
      <c r="AA59" s="265" t="s">
        <v>90</v>
      </c>
    </row>
    <row r="60" spans="1:34" hidden="1" outlineLevel="1" x14ac:dyDescent="0.25">
      <c r="A60" s="322"/>
      <c r="B60" s="79" t="s">
        <v>89</v>
      </c>
      <c r="C60" s="7"/>
      <c r="D60" s="7"/>
      <c r="E60" s="7"/>
      <c r="F60" s="7"/>
      <c r="G60" s="7"/>
      <c r="H60" s="7"/>
      <c r="I60" s="7"/>
      <c r="J60" s="71"/>
      <c r="K60" s="278"/>
      <c r="L60" s="278"/>
      <c r="M60" s="278"/>
      <c r="N60" s="278"/>
      <c r="O60" s="278"/>
      <c r="P60" s="278"/>
      <c r="Q60" s="278"/>
      <c r="R60" s="278"/>
      <c r="S60" s="278"/>
      <c r="T60" s="278"/>
      <c r="U60" s="278"/>
      <c r="V60" s="278"/>
      <c r="W60" s="264"/>
      <c r="X60" s="264"/>
      <c r="AA60" s="286" t="s">
        <v>88</v>
      </c>
    </row>
    <row r="61" spans="1:34" hidden="1" outlineLevel="1" x14ac:dyDescent="0.25">
      <c r="A61" s="136"/>
      <c r="B61" s="95"/>
      <c r="C61" s="7"/>
      <c r="D61" s="7"/>
      <c r="E61" s="7"/>
      <c r="F61" s="7"/>
      <c r="G61" s="7"/>
      <c r="H61" s="7"/>
      <c r="I61" s="7"/>
      <c r="J61" s="71"/>
      <c r="K61" s="263"/>
      <c r="L61" s="263"/>
      <c r="M61" s="263"/>
      <c r="N61" s="263"/>
      <c r="O61" s="263"/>
      <c r="P61" s="263"/>
      <c r="Q61" s="263"/>
      <c r="R61" s="263"/>
      <c r="S61" s="263"/>
      <c r="T61" s="263"/>
      <c r="U61" s="263"/>
      <c r="V61" s="263"/>
      <c r="W61" s="264"/>
      <c r="X61" s="264"/>
      <c r="AA61" s="286" t="s">
        <v>87</v>
      </c>
    </row>
    <row r="62" spans="1:34" hidden="1" outlineLevel="1" x14ac:dyDescent="0.25">
      <c r="A62" s="132" t="s">
        <v>86</v>
      </c>
      <c r="B62" s="410" t="s">
        <v>85</v>
      </c>
      <c r="C62" s="411"/>
      <c r="D62" s="411"/>
      <c r="E62" s="411"/>
      <c r="F62" s="411"/>
      <c r="G62" s="411"/>
      <c r="H62" s="411"/>
      <c r="I62" s="411"/>
      <c r="J62" s="412"/>
      <c r="K62" s="263"/>
      <c r="L62" s="263"/>
      <c r="M62" s="263"/>
      <c r="N62" s="263"/>
      <c r="O62" s="263"/>
      <c r="P62" s="263"/>
      <c r="Q62" s="263"/>
      <c r="R62" s="263"/>
      <c r="S62" s="263"/>
      <c r="T62" s="263"/>
      <c r="U62" s="263"/>
      <c r="V62" s="263"/>
      <c r="AA62" s="286" t="s">
        <v>84</v>
      </c>
    </row>
    <row r="63" spans="1:34" ht="27" hidden="1" customHeight="1" outlineLevel="1" x14ac:dyDescent="0.25">
      <c r="A63" s="132"/>
      <c r="B63" s="413"/>
      <c r="C63" s="414"/>
      <c r="D63" s="414"/>
      <c r="E63" s="414"/>
      <c r="F63" s="414"/>
      <c r="G63" s="414"/>
      <c r="H63" s="414"/>
      <c r="I63" s="414"/>
      <c r="J63" s="415"/>
      <c r="K63" s="263"/>
      <c r="L63" s="263"/>
      <c r="M63" s="263"/>
      <c r="N63" s="263"/>
      <c r="O63" s="263"/>
      <c r="P63" s="263"/>
      <c r="Q63" s="263"/>
      <c r="R63" s="263"/>
      <c r="S63" s="263"/>
      <c r="T63" s="263"/>
      <c r="U63" s="263"/>
      <c r="V63" s="263"/>
      <c r="AA63" s="265" t="s">
        <v>83</v>
      </c>
    </row>
    <row r="64" spans="1:34" hidden="1" outlineLevel="1" x14ac:dyDescent="0.25">
      <c r="A64" s="132"/>
      <c r="B64" s="95"/>
      <c r="C64" s="7"/>
      <c r="D64" s="7"/>
      <c r="E64" s="7"/>
      <c r="F64" s="7"/>
      <c r="G64" s="7"/>
      <c r="H64" s="7"/>
      <c r="I64" s="7"/>
      <c r="J64" s="71"/>
      <c r="K64" s="263"/>
      <c r="L64" s="263"/>
      <c r="M64" s="263"/>
      <c r="N64" s="263"/>
      <c r="O64" s="263"/>
      <c r="P64" s="263"/>
      <c r="Q64" s="263"/>
      <c r="R64" s="263"/>
      <c r="S64" s="263"/>
      <c r="T64" s="263"/>
      <c r="U64" s="263"/>
      <c r="V64" s="263"/>
      <c r="AA64" s="286" t="s">
        <v>82</v>
      </c>
    </row>
    <row r="65" spans="1:27" s="280" customFormat="1" ht="14.45" customHeight="1" outlineLevel="1" x14ac:dyDescent="0.25">
      <c r="A65" s="132" t="s">
        <v>81</v>
      </c>
      <c r="B65" s="410" t="s">
        <v>80</v>
      </c>
      <c r="C65" s="411"/>
      <c r="D65" s="411"/>
      <c r="E65" s="411"/>
      <c r="F65" s="411"/>
      <c r="G65" s="411"/>
      <c r="H65" s="411"/>
      <c r="I65" s="411"/>
      <c r="J65" s="412"/>
      <c r="K65" s="5"/>
      <c r="L65" s="5"/>
      <c r="M65" s="5"/>
      <c r="N65" s="5"/>
      <c r="O65" s="5"/>
      <c r="P65" s="5"/>
      <c r="Q65" s="5"/>
      <c r="R65" s="5"/>
      <c r="S65" s="5"/>
      <c r="T65" s="5"/>
      <c r="U65" s="5"/>
      <c r="V65" s="5"/>
      <c r="AA65" s="286" t="s">
        <v>79</v>
      </c>
    </row>
    <row r="66" spans="1:27" ht="18" customHeight="1" outlineLevel="1" x14ac:dyDescent="0.25">
      <c r="A66" s="132"/>
      <c r="B66" s="96"/>
      <c r="C66" s="418" t="s">
        <v>78</v>
      </c>
      <c r="D66" s="418"/>
      <c r="E66" s="418"/>
      <c r="F66" s="419" t="s">
        <v>77</v>
      </c>
      <c r="G66" s="419"/>
      <c r="H66" s="419"/>
      <c r="I66" s="419"/>
      <c r="J66" s="420"/>
      <c r="K66" s="263"/>
      <c r="L66" s="263"/>
      <c r="M66" s="263"/>
      <c r="N66" s="263"/>
      <c r="O66" s="263"/>
      <c r="P66" s="263"/>
      <c r="Q66" s="263"/>
      <c r="R66" s="263"/>
      <c r="S66" s="263"/>
      <c r="T66" s="263"/>
      <c r="U66" s="263"/>
      <c r="V66" s="263"/>
    </row>
    <row r="67" spans="1:27" ht="18" customHeight="1" outlineLevel="1" x14ac:dyDescent="0.25">
      <c r="A67" s="132"/>
      <c r="B67" s="96"/>
      <c r="C67" s="418" t="s">
        <v>76</v>
      </c>
      <c r="D67" s="418"/>
      <c r="E67" s="418"/>
      <c r="F67" s="419" t="s">
        <v>290</v>
      </c>
      <c r="G67" s="419"/>
      <c r="H67" s="419"/>
      <c r="I67" s="419"/>
      <c r="J67" s="420"/>
      <c r="K67" s="263"/>
      <c r="L67" s="263"/>
      <c r="M67" s="263"/>
      <c r="N67" s="263"/>
      <c r="O67" s="263"/>
      <c r="P67" s="263"/>
      <c r="Q67" s="263"/>
      <c r="R67" s="263"/>
      <c r="S67" s="263"/>
      <c r="T67" s="263"/>
      <c r="U67" s="263"/>
      <c r="V67" s="263"/>
    </row>
    <row r="68" spans="1:27" ht="18" customHeight="1" outlineLevel="1" x14ac:dyDescent="0.25">
      <c r="A68" s="132"/>
      <c r="B68" s="96"/>
      <c r="C68" s="418" t="s">
        <v>74</v>
      </c>
      <c r="D68" s="418"/>
      <c r="E68" s="418"/>
      <c r="F68" s="419" t="s">
        <v>73</v>
      </c>
      <c r="G68" s="419"/>
      <c r="H68" s="419"/>
      <c r="I68" s="419"/>
      <c r="J68" s="420"/>
      <c r="K68" s="263"/>
      <c r="L68" s="263"/>
      <c r="M68" s="263"/>
      <c r="N68" s="263"/>
      <c r="O68" s="263"/>
      <c r="P68" s="263"/>
      <c r="Q68" s="263"/>
      <c r="R68" s="263"/>
      <c r="S68" s="263"/>
      <c r="T68" s="263"/>
      <c r="U68" s="263"/>
      <c r="V68" s="263"/>
    </row>
    <row r="69" spans="1:27" ht="18" customHeight="1" outlineLevel="1" x14ac:dyDescent="0.25">
      <c r="A69" s="132"/>
      <c r="B69" s="96"/>
      <c r="C69" s="418" t="s">
        <v>72</v>
      </c>
      <c r="D69" s="418"/>
      <c r="E69" s="418"/>
      <c r="F69" s="419" t="s">
        <v>71</v>
      </c>
      <c r="G69" s="419"/>
      <c r="H69" s="419"/>
      <c r="I69" s="419"/>
      <c r="J69" s="420"/>
      <c r="K69" s="263"/>
      <c r="L69" s="263"/>
      <c r="M69" s="263"/>
      <c r="N69" s="263"/>
      <c r="O69" s="263"/>
      <c r="P69" s="263"/>
      <c r="Q69" s="263"/>
      <c r="R69" s="263"/>
      <c r="S69" s="263"/>
      <c r="T69" s="263"/>
      <c r="U69" s="263"/>
      <c r="V69" s="263"/>
    </row>
    <row r="70" spans="1:27" ht="18" customHeight="1" outlineLevel="1" x14ac:dyDescent="0.25">
      <c r="A70" s="132"/>
      <c r="B70" s="96"/>
      <c r="C70" s="418" t="s">
        <v>70</v>
      </c>
      <c r="D70" s="418"/>
      <c r="E70" s="418"/>
      <c r="F70" s="419" t="s">
        <v>291</v>
      </c>
      <c r="G70" s="419"/>
      <c r="H70" s="419"/>
      <c r="I70" s="419"/>
      <c r="J70" s="420"/>
      <c r="K70" s="263"/>
      <c r="L70" s="263"/>
      <c r="M70" s="263"/>
      <c r="N70" s="263"/>
      <c r="O70" s="263"/>
      <c r="P70" s="263"/>
      <c r="Q70" s="263"/>
      <c r="R70" s="263"/>
      <c r="S70" s="263"/>
      <c r="T70" s="263"/>
      <c r="U70" s="263"/>
      <c r="V70" s="263"/>
    </row>
    <row r="71" spans="1:27" ht="18" customHeight="1" outlineLevel="1" x14ac:dyDescent="0.25">
      <c r="A71" s="132"/>
      <c r="B71" s="96"/>
      <c r="C71" s="418" t="s">
        <v>68</v>
      </c>
      <c r="D71" s="418"/>
      <c r="E71" s="418"/>
      <c r="F71" s="419" t="s">
        <v>292</v>
      </c>
      <c r="G71" s="419"/>
      <c r="H71" s="419"/>
      <c r="I71" s="419"/>
      <c r="J71" s="420"/>
      <c r="K71" s="263"/>
      <c r="L71" s="263"/>
      <c r="M71" s="263"/>
      <c r="N71" s="263"/>
      <c r="O71" s="263"/>
      <c r="P71" s="263"/>
      <c r="Q71" s="263"/>
      <c r="R71" s="263"/>
      <c r="S71" s="263"/>
      <c r="T71" s="263"/>
      <c r="U71" s="263"/>
      <c r="V71" s="263"/>
    </row>
    <row r="72" spans="1:27" ht="18" customHeight="1" outlineLevel="1" x14ac:dyDescent="0.25">
      <c r="A72" s="132"/>
      <c r="B72" s="96"/>
      <c r="C72" s="418" t="s">
        <v>66</v>
      </c>
      <c r="D72" s="418"/>
      <c r="E72" s="418"/>
      <c r="F72" s="419" t="s">
        <v>293</v>
      </c>
      <c r="G72" s="419"/>
      <c r="H72" s="419"/>
      <c r="I72" s="419"/>
      <c r="J72" s="420"/>
      <c r="K72" s="263"/>
      <c r="L72" s="263"/>
      <c r="M72" s="263"/>
      <c r="N72" s="263"/>
      <c r="O72" s="263"/>
      <c r="P72" s="263"/>
      <c r="Q72" s="263"/>
      <c r="R72" s="263"/>
      <c r="S72" s="263"/>
      <c r="T72" s="263"/>
      <c r="U72" s="263"/>
      <c r="V72" s="263"/>
    </row>
    <row r="73" spans="1:27" hidden="1" outlineLevel="1" x14ac:dyDescent="0.25">
      <c r="A73" s="132"/>
      <c r="B73" s="76"/>
      <c r="C73" s="7"/>
      <c r="D73" s="7"/>
      <c r="E73" s="7"/>
      <c r="F73" s="7"/>
      <c r="G73" s="7"/>
      <c r="H73" s="7"/>
      <c r="I73" s="7"/>
      <c r="J73" s="71"/>
      <c r="K73" s="263"/>
      <c r="L73" s="263"/>
      <c r="M73" s="263"/>
      <c r="N73" s="263"/>
      <c r="O73" s="263"/>
      <c r="P73" s="263"/>
      <c r="Q73" s="263"/>
      <c r="R73" s="263"/>
      <c r="S73" s="263"/>
      <c r="T73" s="263"/>
      <c r="U73" s="263"/>
      <c r="V73" s="263"/>
    </row>
    <row r="74" spans="1:27" s="280" customFormat="1" outlineLevel="1" x14ac:dyDescent="0.25">
      <c r="A74" s="132" t="s">
        <v>64</v>
      </c>
      <c r="B74" s="421" t="s">
        <v>63</v>
      </c>
      <c r="C74" s="422"/>
      <c r="D74" s="422"/>
      <c r="E74" s="422"/>
      <c r="F74" s="422"/>
      <c r="G74" s="422"/>
      <c r="H74" s="422"/>
      <c r="I74" s="422"/>
      <c r="J74" s="423"/>
      <c r="K74" s="5"/>
      <c r="L74" s="5"/>
      <c r="M74" s="5"/>
      <c r="N74" s="5"/>
      <c r="O74" s="5"/>
      <c r="P74" s="5"/>
      <c r="Q74" s="5"/>
      <c r="R74" s="5"/>
      <c r="S74" s="5"/>
      <c r="T74" s="5"/>
      <c r="U74" s="5"/>
      <c r="V74" s="5"/>
    </row>
    <row r="75" spans="1:27" ht="18" customHeight="1" outlineLevel="1" x14ac:dyDescent="0.25">
      <c r="A75" s="132"/>
      <c r="B75" s="413" t="s">
        <v>62</v>
      </c>
      <c r="C75" s="414"/>
      <c r="D75" s="414"/>
      <c r="E75" s="414"/>
      <c r="F75" s="414"/>
      <c r="G75" s="414"/>
      <c r="H75" s="414"/>
      <c r="I75" s="414"/>
      <c r="J75" s="415"/>
      <c r="K75" s="263"/>
      <c r="L75" s="263"/>
      <c r="M75" s="263"/>
      <c r="N75" s="263"/>
      <c r="O75" s="263"/>
      <c r="P75" s="263"/>
      <c r="Q75" s="263"/>
      <c r="R75" s="263"/>
      <c r="S75" s="263"/>
      <c r="T75" s="263"/>
      <c r="U75" s="263"/>
      <c r="V75" s="263"/>
    </row>
    <row r="76" spans="1:27" hidden="1" x14ac:dyDescent="0.25">
      <c r="A76" s="136"/>
      <c r="B76" s="287"/>
      <c r="C76" s="7"/>
      <c r="D76" s="7"/>
      <c r="E76" s="7"/>
      <c r="F76" s="7"/>
      <c r="G76" s="7"/>
      <c r="H76" s="7"/>
      <c r="I76" s="7"/>
      <c r="J76" s="71"/>
      <c r="K76" s="263"/>
      <c r="L76" s="263"/>
      <c r="M76" s="263"/>
      <c r="N76" s="263"/>
      <c r="O76" s="263"/>
      <c r="P76" s="263"/>
      <c r="Q76" s="263"/>
      <c r="R76" s="263"/>
      <c r="S76" s="263"/>
      <c r="T76" s="263"/>
      <c r="U76" s="263"/>
      <c r="V76" s="263"/>
    </row>
    <row r="77" spans="1:27" hidden="1" outlineLevel="1" x14ac:dyDescent="0.25">
      <c r="A77" s="322"/>
      <c r="B77" s="79" t="s">
        <v>61</v>
      </c>
      <c r="C77" s="7"/>
      <c r="D77" s="7"/>
      <c r="E77" s="7"/>
      <c r="F77" s="7"/>
      <c r="G77" s="7"/>
      <c r="H77" s="7"/>
      <c r="I77" s="7"/>
      <c r="J77" s="71"/>
      <c r="K77" s="278"/>
      <c r="L77" s="278"/>
      <c r="M77" s="278"/>
      <c r="N77" s="278"/>
      <c r="O77" s="278"/>
      <c r="P77" s="278"/>
      <c r="Q77" s="278"/>
      <c r="R77" s="278"/>
      <c r="S77" s="278"/>
      <c r="T77" s="278"/>
      <c r="U77" s="278"/>
      <c r="V77" s="278"/>
    </row>
    <row r="78" spans="1:27" s="280" customFormat="1" ht="38.450000000000003" hidden="1" customHeight="1" outlineLevel="1" x14ac:dyDescent="0.25">
      <c r="A78" s="132" t="s">
        <v>60</v>
      </c>
      <c r="B78" s="410" t="s">
        <v>59</v>
      </c>
      <c r="C78" s="411"/>
      <c r="D78" s="411"/>
      <c r="E78" s="411"/>
      <c r="F78" s="411"/>
      <c r="G78" s="411"/>
      <c r="H78" s="411"/>
      <c r="I78" s="411"/>
      <c r="J78" s="412"/>
      <c r="K78" s="5"/>
      <c r="L78" s="5"/>
      <c r="M78" s="5"/>
      <c r="N78" s="5"/>
      <c r="O78" s="5"/>
      <c r="P78" s="5"/>
      <c r="Q78" s="5"/>
      <c r="R78" s="5"/>
      <c r="S78" s="5"/>
      <c r="T78" s="5"/>
      <c r="U78" s="5"/>
      <c r="V78" s="5"/>
    </row>
    <row r="79" spans="1:27" ht="27.75" hidden="1" customHeight="1" outlineLevel="1" x14ac:dyDescent="0.25">
      <c r="A79" s="135"/>
      <c r="B79" s="413"/>
      <c r="C79" s="414"/>
      <c r="D79" s="414"/>
      <c r="E79" s="414"/>
      <c r="F79" s="414"/>
      <c r="G79" s="414"/>
      <c r="H79" s="414"/>
      <c r="I79" s="414"/>
      <c r="J79" s="415"/>
      <c r="K79" s="263"/>
      <c r="L79" s="263"/>
      <c r="M79" s="263"/>
      <c r="N79" s="263"/>
      <c r="O79" s="263"/>
      <c r="P79" s="263"/>
      <c r="Q79" s="263"/>
      <c r="R79" s="263"/>
      <c r="S79" s="263"/>
      <c r="T79" s="263"/>
      <c r="U79" s="263"/>
      <c r="V79" s="263"/>
    </row>
    <row r="80" spans="1:27" hidden="1" collapsed="1" x14ac:dyDescent="0.25">
      <c r="A80" s="135"/>
      <c r="B80" s="96"/>
      <c r="C80" s="10"/>
      <c r="D80" s="10"/>
      <c r="E80" s="10"/>
      <c r="F80" s="10"/>
      <c r="G80" s="10"/>
      <c r="H80" s="10"/>
      <c r="I80" s="10"/>
      <c r="J80" s="97"/>
      <c r="K80" s="263"/>
      <c r="L80" s="263"/>
      <c r="M80" s="263"/>
      <c r="N80" s="263"/>
      <c r="O80" s="263"/>
      <c r="P80" s="263"/>
      <c r="Q80" s="263"/>
      <c r="R80" s="263"/>
      <c r="S80" s="263"/>
      <c r="T80" s="263"/>
      <c r="U80" s="263"/>
      <c r="V80" s="263"/>
    </row>
    <row r="81" spans="1:22" ht="5.25" hidden="1" customHeight="1" x14ac:dyDescent="0.4">
      <c r="A81" s="323"/>
      <c r="B81" s="88"/>
      <c r="C81" s="74"/>
      <c r="D81" s="74"/>
      <c r="E81" s="74"/>
      <c r="F81" s="74"/>
      <c r="G81" s="74"/>
      <c r="H81" s="74"/>
      <c r="I81" s="74"/>
      <c r="J81" s="75"/>
      <c r="K81" s="283"/>
      <c r="L81" s="283"/>
      <c r="M81" s="283"/>
      <c r="N81" s="283"/>
      <c r="O81" s="283"/>
      <c r="P81" s="283"/>
      <c r="Q81" s="283"/>
      <c r="R81" s="283"/>
      <c r="S81" s="283"/>
      <c r="T81" s="283"/>
      <c r="U81" s="283"/>
      <c r="V81" s="283"/>
    </row>
    <row r="82" spans="1:22" s="288" customFormat="1" hidden="1" x14ac:dyDescent="0.25">
      <c r="A82" s="134"/>
      <c r="B82" s="96"/>
      <c r="C82" s="10"/>
      <c r="D82" s="10"/>
      <c r="E82" s="10"/>
      <c r="F82" s="10"/>
      <c r="G82" s="10"/>
      <c r="H82" s="10"/>
      <c r="I82" s="10"/>
      <c r="J82" s="97"/>
      <c r="K82" s="3"/>
      <c r="L82" s="3"/>
      <c r="M82" s="3"/>
      <c r="N82" s="3"/>
      <c r="O82" s="3"/>
      <c r="P82" s="3"/>
      <c r="Q82" s="3"/>
      <c r="R82" s="3"/>
      <c r="S82" s="3"/>
      <c r="T82" s="3"/>
      <c r="U82" s="3"/>
      <c r="V82" s="3"/>
    </row>
    <row r="83" spans="1:22" s="280" customFormat="1" hidden="1" x14ac:dyDescent="0.25">
      <c r="A83" s="131" t="s">
        <v>58</v>
      </c>
      <c r="B83" s="410" t="s">
        <v>57</v>
      </c>
      <c r="C83" s="411"/>
      <c r="D83" s="411"/>
      <c r="E83" s="411"/>
      <c r="F83" s="411"/>
      <c r="G83" s="411"/>
      <c r="H83" s="411"/>
      <c r="I83" s="411"/>
      <c r="J83" s="412"/>
      <c r="K83" s="5"/>
      <c r="L83" s="5"/>
      <c r="M83" s="5"/>
      <c r="N83" s="5"/>
      <c r="O83" s="5"/>
      <c r="P83" s="5"/>
      <c r="Q83" s="5"/>
      <c r="R83" s="5"/>
      <c r="S83" s="5"/>
      <c r="T83" s="5"/>
      <c r="U83" s="5"/>
      <c r="V83" s="5"/>
    </row>
    <row r="84" spans="1:22" ht="30" hidden="1" customHeight="1" x14ac:dyDescent="0.25">
      <c r="A84" s="134"/>
      <c r="B84" s="413"/>
      <c r="C84" s="414"/>
      <c r="D84" s="414"/>
      <c r="E84" s="414"/>
      <c r="F84" s="414"/>
      <c r="G84" s="414"/>
      <c r="H84" s="414"/>
      <c r="I84" s="414"/>
      <c r="J84" s="415"/>
      <c r="K84" s="263"/>
      <c r="L84" s="263"/>
      <c r="M84" s="263"/>
      <c r="N84" s="263"/>
      <c r="O84" s="263"/>
      <c r="P84" s="263"/>
      <c r="Q84" s="263"/>
      <c r="R84" s="263"/>
      <c r="S84" s="263"/>
      <c r="T84" s="263"/>
      <c r="U84" s="263"/>
      <c r="V84" s="263"/>
    </row>
    <row r="85" spans="1:22" hidden="1" x14ac:dyDescent="0.25">
      <c r="A85" s="134"/>
      <c r="B85" s="76"/>
      <c r="C85" s="7"/>
      <c r="D85" s="7"/>
      <c r="E85" s="7"/>
      <c r="F85" s="7"/>
      <c r="G85" s="7"/>
      <c r="H85" s="7"/>
      <c r="I85" s="7"/>
      <c r="J85" s="71"/>
      <c r="K85" s="263"/>
      <c r="L85" s="263"/>
      <c r="M85" s="263"/>
      <c r="N85" s="263"/>
      <c r="O85" s="263"/>
      <c r="P85" s="263"/>
      <c r="Q85" s="263"/>
      <c r="R85" s="263"/>
      <c r="S85" s="263"/>
      <c r="T85" s="263"/>
      <c r="U85" s="263"/>
      <c r="V85" s="263"/>
    </row>
    <row r="86" spans="1:22" ht="26.25" hidden="1" x14ac:dyDescent="0.4">
      <c r="A86" s="320"/>
      <c r="B86" s="73" t="s">
        <v>56</v>
      </c>
      <c r="C86" s="74"/>
      <c r="D86" s="74"/>
      <c r="E86" s="74"/>
      <c r="F86" s="74"/>
      <c r="G86" s="74"/>
      <c r="H86" s="74"/>
      <c r="I86" s="74"/>
      <c r="J86" s="75"/>
      <c r="K86" s="272"/>
      <c r="L86" s="272"/>
      <c r="M86" s="272"/>
      <c r="N86" s="272"/>
      <c r="O86" s="272"/>
      <c r="P86" s="272"/>
      <c r="Q86" s="272"/>
      <c r="R86" s="272"/>
      <c r="S86" s="272"/>
      <c r="T86" s="272"/>
      <c r="U86" s="272"/>
      <c r="V86" s="272"/>
    </row>
    <row r="87" spans="1:22" ht="5.25" hidden="1" customHeight="1" x14ac:dyDescent="0.4">
      <c r="A87" s="323"/>
      <c r="B87" s="88"/>
      <c r="C87" s="74"/>
      <c r="D87" s="74"/>
      <c r="E87" s="74"/>
      <c r="F87" s="74"/>
      <c r="G87" s="74"/>
      <c r="H87" s="74"/>
      <c r="I87" s="74"/>
      <c r="J87" s="75"/>
      <c r="K87" s="283"/>
      <c r="L87" s="283"/>
      <c r="M87" s="283"/>
      <c r="N87" s="283"/>
      <c r="O87" s="283"/>
      <c r="P87" s="283"/>
      <c r="Q87" s="283"/>
      <c r="R87" s="283"/>
      <c r="S87" s="283"/>
      <c r="T87" s="283"/>
      <c r="U87" s="283"/>
      <c r="V87" s="283"/>
    </row>
    <row r="88" spans="1:22" s="280" customFormat="1" hidden="1" x14ac:dyDescent="0.25">
      <c r="A88" s="131" t="s">
        <v>55</v>
      </c>
      <c r="B88" s="410" t="s">
        <v>54</v>
      </c>
      <c r="C88" s="411"/>
      <c r="D88" s="411"/>
      <c r="E88" s="411"/>
      <c r="F88" s="411"/>
      <c r="G88" s="411"/>
      <c r="H88" s="411"/>
      <c r="I88" s="411"/>
      <c r="J88" s="412"/>
      <c r="K88" s="5"/>
      <c r="L88" s="5"/>
      <c r="M88" s="5"/>
      <c r="N88" s="5"/>
      <c r="O88" s="5"/>
      <c r="P88" s="5"/>
      <c r="Q88" s="5"/>
      <c r="R88" s="5"/>
      <c r="S88" s="5"/>
      <c r="T88" s="5"/>
      <c r="U88" s="5"/>
      <c r="V88" s="5"/>
    </row>
    <row r="89" spans="1:22" ht="27.75" hidden="1" customHeight="1" x14ac:dyDescent="0.25">
      <c r="A89" s="76"/>
      <c r="B89" s="397" t="s">
        <v>53</v>
      </c>
      <c r="C89" s="398"/>
      <c r="D89" s="398"/>
      <c r="E89" s="398"/>
      <c r="F89" s="398"/>
      <c r="G89" s="398"/>
      <c r="H89" s="398"/>
      <c r="I89" s="398"/>
      <c r="J89" s="399"/>
      <c r="K89" s="263"/>
      <c r="L89" s="263"/>
      <c r="M89" s="263"/>
      <c r="N89" s="263"/>
      <c r="O89" s="263"/>
      <c r="P89" s="263"/>
      <c r="Q89" s="263"/>
      <c r="R89" s="263"/>
      <c r="S89" s="263"/>
      <c r="T89" s="263"/>
      <c r="U89" s="263"/>
      <c r="V89" s="263"/>
    </row>
    <row r="90" spans="1:22" hidden="1" x14ac:dyDescent="0.25">
      <c r="A90" s="76"/>
      <c r="B90" s="98" t="s">
        <v>52</v>
      </c>
      <c r="C90" s="32"/>
      <c r="D90" s="32"/>
      <c r="E90" s="32"/>
      <c r="F90" s="32"/>
      <c r="G90" s="32"/>
      <c r="H90" s="32"/>
      <c r="I90" s="32"/>
      <c r="J90" s="99"/>
      <c r="K90" s="263"/>
      <c r="L90" s="263"/>
      <c r="M90" s="263"/>
      <c r="N90" s="263"/>
      <c r="O90" s="263"/>
      <c r="P90" s="263"/>
      <c r="Q90" s="263"/>
      <c r="R90" s="263"/>
      <c r="S90" s="263"/>
      <c r="T90" s="263"/>
      <c r="U90" s="263"/>
      <c r="V90" s="263"/>
    </row>
    <row r="91" spans="1:22" x14ac:dyDescent="0.25">
      <c r="A91" s="76"/>
      <c r="B91" s="402" t="s">
        <v>294</v>
      </c>
      <c r="C91" s="403"/>
      <c r="D91" s="256" t="str">
        <f t="shared" ref="D91:I91" si="0">D$111</f>
        <v>FY19</v>
      </c>
      <c r="E91" s="256" t="str">
        <f t="shared" si="0"/>
        <v>FY20</v>
      </c>
      <c r="F91" s="256" t="str">
        <f t="shared" si="0"/>
        <v>FY21</v>
      </c>
      <c r="G91" s="256" t="str">
        <f t="shared" si="0"/>
        <v>FY22</v>
      </c>
      <c r="H91" s="256" t="str">
        <f t="shared" si="0"/>
        <v>FY23</v>
      </c>
      <c r="I91" s="256" t="str">
        <f t="shared" si="0"/>
        <v>FY24</v>
      </c>
      <c r="J91" s="257" t="s">
        <v>10</v>
      </c>
      <c r="K91" s="263"/>
      <c r="L91" s="263"/>
      <c r="M91" s="263"/>
      <c r="N91" s="263"/>
      <c r="O91" s="263"/>
      <c r="P91" s="263"/>
      <c r="Q91" s="263"/>
      <c r="R91" s="263"/>
      <c r="S91" s="263"/>
      <c r="T91" s="263"/>
      <c r="U91" s="263"/>
      <c r="V91" s="263"/>
    </row>
    <row r="92" spans="1:22" ht="15" customHeight="1" x14ac:dyDescent="0.25">
      <c r="A92" s="76"/>
      <c r="B92" s="416" t="s">
        <v>295</v>
      </c>
      <c r="C92" s="417"/>
      <c r="D92" s="262">
        <f t="shared" ref="D92:I92" si="1">(D127+D139)-SUM(D101)</f>
        <v>270657</v>
      </c>
      <c r="E92" s="262">
        <f t="shared" si="1"/>
        <v>277312.5</v>
      </c>
      <c r="F92" s="262">
        <f t="shared" si="1"/>
        <v>283968</v>
      </c>
      <c r="G92" s="262">
        <f t="shared" si="1"/>
        <v>290623.5</v>
      </c>
      <c r="H92" s="262">
        <f t="shared" si="1"/>
        <v>297279</v>
      </c>
      <c r="I92" s="262">
        <f t="shared" si="1"/>
        <v>303934.5</v>
      </c>
      <c r="J92" s="289">
        <f>SUM(D92:I92)</f>
        <v>1723774.5</v>
      </c>
      <c r="K92" s="263"/>
      <c r="L92" s="263"/>
      <c r="M92" s="263"/>
      <c r="N92" s="263"/>
      <c r="O92" s="263"/>
      <c r="P92" s="263"/>
      <c r="Q92" s="263"/>
      <c r="R92" s="263"/>
      <c r="S92" s="263"/>
      <c r="T92" s="263"/>
      <c r="U92" s="263"/>
      <c r="V92" s="263"/>
    </row>
    <row r="93" spans="1:22" ht="15" hidden="1" customHeight="1" outlineLevel="1" x14ac:dyDescent="0.25">
      <c r="A93" s="76"/>
      <c r="B93" s="408" t="s">
        <v>51</v>
      </c>
      <c r="C93" s="409"/>
      <c r="D93" s="35">
        <v>0</v>
      </c>
      <c r="E93" s="35">
        <v>0</v>
      </c>
      <c r="F93" s="35">
        <v>0</v>
      </c>
      <c r="G93" s="35">
        <v>0</v>
      </c>
      <c r="H93" s="35">
        <v>0</v>
      </c>
      <c r="I93" s="35">
        <v>0</v>
      </c>
      <c r="J93" s="100">
        <f>SUM(D93:I93)</f>
        <v>0</v>
      </c>
      <c r="K93" s="263"/>
      <c r="L93" s="263"/>
      <c r="M93" s="263"/>
      <c r="N93" s="263"/>
      <c r="O93" s="263"/>
      <c r="P93" s="263"/>
      <c r="Q93" s="263"/>
      <c r="R93" s="263"/>
      <c r="S93" s="263"/>
      <c r="T93" s="263"/>
      <c r="U93" s="263"/>
      <c r="V93" s="263"/>
    </row>
    <row r="94" spans="1:22" ht="15" hidden="1" customHeight="1" outlineLevel="1" x14ac:dyDescent="0.25">
      <c r="A94" s="76"/>
      <c r="B94" s="408" t="s">
        <v>50</v>
      </c>
      <c r="C94" s="409"/>
      <c r="D94" s="35">
        <v>0</v>
      </c>
      <c r="E94" s="35">
        <v>0</v>
      </c>
      <c r="F94" s="35">
        <v>0</v>
      </c>
      <c r="G94" s="35">
        <v>0</v>
      </c>
      <c r="H94" s="35">
        <v>0</v>
      </c>
      <c r="I94" s="35">
        <v>0</v>
      </c>
      <c r="J94" s="100">
        <f>SUM(D94:I94)</f>
        <v>0</v>
      </c>
      <c r="K94" s="263"/>
      <c r="L94" s="263"/>
      <c r="M94" s="263"/>
      <c r="N94" s="263"/>
      <c r="O94" s="263"/>
      <c r="P94" s="263"/>
      <c r="Q94" s="263"/>
      <c r="R94" s="263"/>
      <c r="S94" s="263"/>
      <c r="T94" s="263"/>
      <c r="U94" s="263"/>
      <c r="V94" s="263"/>
    </row>
    <row r="95" spans="1:22" ht="15" hidden="1" customHeight="1" outlineLevel="1" x14ac:dyDescent="0.25">
      <c r="A95" s="76"/>
      <c r="B95" s="408" t="s">
        <v>49</v>
      </c>
      <c r="C95" s="409"/>
      <c r="D95" s="35">
        <v>0</v>
      </c>
      <c r="E95" s="35">
        <v>0</v>
      </c>
      <c r="F95" s="35">
        <v>0</v>
      </c>
      <c r="G95" s="35">
        <v>0</v>
      </c>
      <c r="H95" s="35">
        <v>0</v>
      </c>
      <c r="I95" s="35">
        <v>0</v>
      </c>
      <c r="J95" s="100">
        <f>SUM(D95:I95)</f>
        <v>0</v>
      </c>
      <c r="K95" s="263"/>
      <c r="L95" s="263"/>
      <c r="M95" s="263"/>
      <c r="N95" s="263"/>
      <c r="O95" s="263"/>
      <c r="P95" s="263"/>
      <c r="Q95" s="263"/>
      <c r="R95" s="263"/>
      <c r="S95" s="263"/>
      <c r="T95" s="263"/>
      <c r="U95" s="263"/>
      <c r="V95" s="263"/>
    </row>
    <row r="96" spans="1:22" ht="15" hidden="1" customHeight="1" outlineLevel="1" x14ac:dyDescent="0.25">
      <c r="A96" s="76"/>
      <c r="B96" s="408" t="s">
        <v>48</v>
      </c>
      <c r="C96" s="409"/>
      <c r="D96" s="35">
        <v>0</v>
      </c>
      <c r="E96" s="35">
        <v>0</v>
      </c>
      <c r="F96" s="35">
        <v>0</v>
      </c>
      <c r="G96" s="35">
        <v>0</v>
      </c>
      <c r="H96" s="35">
        <v>0</v>
      </c>
      <c r="I96" s="35">
        <v>0</v>
      </c>
      <c r="J96" s="100">
        <f>SUM(D96:I96)</f>
        <v>0</v>
      </c>
      <c r="K96" s="263"/>
      <c r="L96" s="263"/>
      <c r="M96" s="263"/>
      <c r="N96" s="263"/>
      <c r="O96" s="263"/>
      <c r="P96" s="263"/>
      <c r="Q96" s="263"/>
      <c r="R96" s="263"/>
      <c r="S96" s="263"/>
      <c r="T96" s="263"/>
      <c r="U96" s="263"/>
      <c r="V96" s="263"/>
    </row>
    <row r="97" spans="1:24" ht="15" customHeight="1" collapsed="1" x14ac:dyDescent="0.25">
      <c r="A97" s="76"/>
      <c r="B97" s="402" t="s">
        <v>47</v>
      </c>
      <c r="C97" s="403"/>
      <c r="D97" s="36"/>
      <c r="E97" s="36"/>
      <c r="F97" s="37"/>
      <c r="G97" s="37"/>
      <c r="H97" s="37"/>
      <c r="I97" s="37"/>
      <c r="J97" s="101"/>
      <c r="K97" s="263"/>
      <c r="L97" s="263"/>
      <c r="M97" s="263"/>
      <c r="N97" s="263"/>
      <c r="O97" s="263"/>
      <c r="P97" s="263"/>
      <c r="Q97" s="263"/>
      <c r="R97" s="263"/>
      <c r="S97" s="263"/>
      <c r="T97" s="263"/>
      <c r="U97" s="263"/>
      <c r="V97" s="263"/>
    </row>
    <row r="98" spans="1:24" x14ac:dyDescent="0.25">
      <c r="A98" s="76"/>
      <c r="B98" s="400" t="s">
        <v>46</v>
      </c>
      <c r="C98" s="401"/>
      <c r="D98" s="38"/>
      <c r="E98" s="38"/>
      <c r="F98" s="38"/>
      <c r="G98" s="38"/>
      <c r="H98" s="38"/>
      <c r="I98" s="38"/>
      <c r="J98" s="100">
        <f>SUM(D98:I98)</f>
        <v>0</v>
      </c>
      <c r="K98" s="263"/>
      <c r="L98" s="263"/>
      <c r="M98" s="263"/>
      <c r="N98" s="263"/>
      <c r="O98" s="263"/>
      <c r="P98" s="263"/>
      <c r="Q98" s="263"/>
      <c r="R98" s="263"/>
      <c r="S98" s="263"/>
      <c r="T98" s="263"/>
      <c r="U98" s="263"/>
      <c r="V98" s="263"/>
    </row>
    <row r="99" spans="1:24" x14ac:dyDescent="0.25">
      <c r="A99" s="76"/>
      <c r="B99" s="400" t="s">
        <v>45</v>
      </c>
      <c r="C99" s="401"/>
      <c r="D99" s="39">
        <f t="shared" ref="D99:I99" si="2">D118*0.1</f>
        <v>36087.599999999999</v>
      </c>
      <c r="E99" s="39">
        <f t="shared" si="2"/>
        <v>36975</v>
      </c>
      <c r="F99" s="39">
        <f t="shared" si="2"/>
        <v>37862.400000000001</v>
      </c>
      <c r="G99" s="39">
        <f t="shared" si="2"/>
        <v>38749.800000000003</v>
      </c>
      <c r="H99" s="39">
        <f t="shared" si="2"/>
        <v>39637.200000000004</v>
      </c>
      <c r="I99" s="39">
        <f t="shared" si="2"/>
        <v>40524.600000000006</v>
      </c>
      <c r="J99" s="100">
        <f>SUM(D99:I99)</f>
        <v>229836.6</v>
      </c>
      <c r="K99" s="263"/>
      <c r="L99" s="263"/>
      <c r="M99" s="263"/>
      <c r="N99" s="263"/>
      <c r="O99" s="263"/>
      <c r="P99" s="263"/>
      <c r="Q99" s="263"/>
      <c r="R99" s="263"/>
      <c r="S99" s="263"/>
      <c r="T99" s="263"/>
      <c r="U99" s="263"/>
      <c r="V99" s="263"/>
    </row>
    <row r="100" spans="1:24" x14ac:dyDescent="0.25">
      <c r="A100" s="76"/>
      <c r="B100" s="380" t="s">
        <v>44</v>
      </c>
      <c r="C100" s="381"/>
      <c r="D100" s="39">
        <f t="shared" ref="D100:I100" si="3">D118*0.15</f>
        <v>54131.4</v>
      </c>
      <c r="E100" s="39">
        <f t="shared" si="3"/>
        <v>55462.5</v>
      </c>
      <c r="F100" s="39">
        <f t="shared" si="3"/>
        <v>56793.599999999999</v>
      </c>
      <c r="G100" s="39">
        <f t="shared" si="3"/>
        <v>58124.7</v>
      </c>
      <c r="H100" s="39">
        <f t="shared" si="3"/>
        <v>59455.799999999996</v>
      </c>
      <c r="I100" s="39">
        <f t="shared" si="3"/>
        <v>60786.899999999994</v>
      </c>
      <c r="J100" s="100">
        <f>SUM(D100:I100)</f>
        <v>344754.9</v>
      </c>
      <c r="K100" s="263"/>
      <c r="L100" s="263"/>
      <c r="M100" s="263"/>
      <c r="N100" s="263"/>
      <c r="O100" s="263"/>
      <c r="P100" s="263"/>
      <c r="Q100" s="263"/>
      <c r="R100" s="263"/>
      <c r="S100" s="263"/>
      <c r="T100" s="263"/>
      <c r="U100" s="263"/>
      <c r="V100" s="263"/>
    </row>
    <row r="101" spans="1:24" x14ac:dyDescent="0.25">
      <c r="A101" s="76"/>
      <c r="B101" s="402" t="s">
        <v>43</v>
      </c>
      <c r="C101" s="403"/>
      <c r="D101" s="33">
        <f t="shared" ref="D101:I101" si="4">SUM(D98:D100)</f>
        <v>90219</v>
      </c>
      <c r="E101" s="33">
        <f t="shared" si="4"/>
        <v>92437.5</v>
      </c>
      <c r="F101" s="33">
        <f t="shared" si="4"/>
        <v>94656</v>
      </c>
      <c r="G101" s="33">
        <f t="shared" si="4"/>
        <v>96874.5</v>
      </c>
      <c r="H101" s="33">
        <f t="shared" si="4"/>
        <v>99093</v>
      </c>
      <c r="I101" s="33">
        <f t="shared" si="4"/>
        <v>101311.5</v>
      </c>
      <c r="J101" s="100">
        <f>SUM(D101:I101)</f>
        <v>574591.5</v>
      </c>
      <c r="K101" s="263"/>
      <c r="L101" s="263"/>
      <c r="M101" s="263"/>
      <c r="N101" s="263"/>
      <c r="O101" s="263"/>
      <c r="P101" s="263"/>
      <c r="Q101" s="263"/>
      <c r="R101" s="263"/>
      <c r="S101" s="263"/>
      <c r="T101" s="263"/>
      <c r="U101" s="263"/>
      <c r="V101" s="263"/>
    </row>
    <row r="102" spans="1:24" s="280" customFormat="1" ht="15.75" thickBot="1" x14ac:dyDescent="0.3">
      <c r="A102" s="131"/>
      <c r="B102" s="404" t="s">
        <v>296</v>
      </c>
      <c r="C102" s="405"/>
      <c r="D102" s="40">
        <f t="shared" ref="D102:J102" si="5">SUM(D92:D96)+D101</f>
        <v>360876</v>
      </c>
      <c r="E102" s="40">
        <f t="shared" si="5"/>
        <v>369750</v>
      </c>
      <c r="F102" s="40">
        <f t="shared" si="5"/>
        <v>378624</v>
      </c>
      <c r="G102" s="40">
        <f t="shared" si="5"/>
        <v>387498</v>
      </c>
      <c r="H102" s="40">
        <f t="shared" si="5"/>
        <v>396372</v>
      </c>
      <c r="I102" s="40">
        <f t="shared" si="5"/>
        <v>405246</v>
      </c>
      <c r="J102" s="102">
        <f t="shared" si="5"/>
        <v>2298366</v>
      </c>
      <c r="K102" s="5"/>
      <c r="L102" s="5"/>
      <c r="M102" s="5"/>
      <c r="N102" s="5"/>
      <c r="O102" s="5"/>
      <c r="P102" s="5"/>
      <c r="Q102" s="5"/>
      <c r="R102" s="5"/>
      <c r="S102" s="5"/>
      <c r="T102" s="5"/>
      <c r="U102" s="5"/>
      <c r="V102" s="5"/>
    </row>
    <row r="103" spans="1:24" ht="15.75" hidden="1" thickTop="1" x14ac:dyDescent="0.25">
      <c r="A103" s="76"/>
      <c r="B103" s="103"/>
      <c r="C103" s="7"/>
      <c r="D103" s="7"/>
      <c r="E103" s="7"/>
      <c r="F103" s="7"/>
      <c r="G103" s="7"/>
      <c r="H103" s="7"/>
      <c r="I103" s="7"/>
      <c r="J103" s="71"/>
      <c r="K103" s="263"/>
      <c r="L103" s="263"/>
      <c r="M103" s="263"/>
      <c r="N103" s="263"/>
      <c r="O103" s="263"/>
      <c r="P103" s="263"/>
      <c r="Q103" s="263"/>
      <c r="R103" s="263"/>
      <c r="S103" s="263"/>
      <c r="T103" s="263"/>
      <c r="U103" s="263"/>
      <c r="V103" s="263"/>
    </row>
    <row r="104" spans="1:24" ht="18.75" customHeight="1" thickTop="1" x14ac:dyDescent="0.25">
      <c r="A104" s="132" t="s">
        <v>36</v>
      </c>
      <c r="B104" s="388" t="s">
        <v>41</v>
      </c>
      <c r="C104" s="389"/>
      <c r="D104" s="389"/>
      <c r="E104" s="389"/>
      <c r="F104" s="389"/>
      <c r="G104" s="389"/>
      <c r="H104" s="389"/>
      <c r="I104" s="389"/>
      <c r="J104" s="390"/>
      <c r="K104" s="263"/>
      <c r="L104" s="263"/>
      <c r="M104" s="263"/>
      <c r="N104" s="263"/>
      <c r="O104" s="263"/>
      <c r="P104" s="263"/>
      <c r="Q104" s="263"/>
      <c r="R104" s="263"/>
      <c r="S104" s="263"/>
      <c r="T104" s="263"/>
      <c r="U104" s="263"/>
      <c r="V104" s="263"/>
      <c r="W104" s="279" t="s">
        <v>40</v>
      </c>
      <c r="X104" s="279" t="b">
        <v>1</v>
      </c>
    </row>
    <row r="105" spans="1:24" ht="15" customHeight="1" x14ac:dyDescent="0.25">
      <c r="A105" s="76"/>
      <c r="B105" s="397" t="s">
        <v>39</v>
      </c>
      <c r="C105" s="398"/>
      <c r="D105" s="398"/>
      <c r="E105" s="398"/>
      <c r="F105" s="398"/>
      <c r="G105" s="398"/>
      <c r="H105" s="406">
        <v>245157</v>
      </c>
      <c r="I105" s="407"/>
      <c r="J105" s="284"/>
      <c r="K105" s="263"/>
      <c r="L105" s="263"/>
      <c r="M105" s="263"/>
      <c r="N105" s="263"/>
      <c r="O105" s="263"/>
      <c r="P105" s="263"/>
      <c r="Q105" s="263"/>
      <c r="R105" s="263"/>
      <c r="S105" s="263"/>
      <c r="T105" s="263"/>
      <c r="U105" s="263"/>
      <c r="V105" s="263"/>
      <c r="W105" s="279" t="s">
        <v>38</v>
      </c>
      <c r="X105" s="279" t="b">
        <v>0</v>
      </c>
    </row>
    <row r="106" spans="1:24" ht="15" hidden="1" customHeight="1" x14ac:dyDescent="0.25">
      <c r="A106" s="76"/>
      <c r="B106" s="397" t="s">
        <v>37</v>
      </c>
      <c r="C106" s="398"/>
      <c r="D106" s="398"/>
      <c r="E106" s="398"/>
      <c r="F106" s="398"/>
      <c r="G106" s="398"/>
      <c r="H106" s="271"/>
      <c r="I106" s="271"/>
      <c r="J106" s="284"/>
      <c r="K106" s="263"/>
      <c r="L106" s="263"/>
      <c r="M106" s="263"/>
      <c r="N106" s="263"/>
      <c r="O106" s="263"/>
      <c r="P106" s="263"/>
      <c r="Q106" s="263"/>
      <c r="R106" s="263"/>
      <c r="S106" s="263"/>
      <c r="T106" s="263"/>
      <c r="U106" s="263"/>
      <c r="V106" s="263"/>
      <c r="W106" s="279"/>
      <c r="X106" s="279"/>
    </row>
    <row r="107" spans="1:24" hidden="1" x14ac:dyDescent="0.25">
      <c r="A107" s="76"/>
      <c r="B107" s="76"/>
      <c r="C107" s="7"/>
      <c r="D107" s="7"/>
      <c r="E107" s="7"/>
      <c r="F107" s="7"/>
      <c r="G107" s="7"/>
      <c r="H107" s="7"/>
      <c r="I107" s="7"/>
      <c r="J107" s="71"/>
      <c r="K107" s="263"/>
      <c r="L107" s="263"/>
      <c r="M107" s="263"/>
      <c r="N107" s="263"/>
      <c r="O107" s="263"/>
      <c r="P107" s="263"/>
      <c r="Q107" s="263"/>
      <c r="R107" s="263"/>
      <c r="S107" s="263"/>
      <c r="T107" s="263"/>
      <c r="U107" s="263"/>
      <c r="V107" s="263"/>
    </row>
    <row r="108" spans="1:24" s="280" customFormat="1" ht="15" hidden="1" customHeight="1" outlineLevel="1" x14ac:dyDescent="0.25">
      <c r="A108" s="131" t="s">
        <v>36</v>
      </c>
      <c r="B108" s="388" t="s">
        <v>35</v>
      </c>
      <c r="C108" s="389"/>
      <c r="D108" s="389"/>
      <c r="E108" s="389"/>
      <c r="F108" s="389"/>
      <c r="G108" s="389"/>
      <c r="H108" s="389"/>
      <c r="I108" s="389"/>
      <c r="J108" s="390"/>
      <c r="K108" s="5"/>
      <c r="L108" s="5"/>
      <c r="M108" s="5"/>
      <c r="N108" s="5"/>
      <c r="O108" s="5"/>
      <c r="P108" s="5"/>
      <c r="Q108" s="5"/>
      <c r="R108" s="5"/>
      <c r="S108" s="5"/>
      <c r="T108" s="5"/>
      <c r="U108" s="5"/>
      <c r="V108" s="5"/>
    </row>
    <row r="109" spans="1:24" ht="30.75" hidden="1" customHeight="1" outlineLevel="1" x14ac:dyDescent="0.25">
      <c r="A109" s="76"/>
      <c r="B109" s="397" t="s">
        <v>34</v>
      </c>
      <c r="C109" s="398"/>
      <c r="D109" s="398"/>
      <c r="E109" s="398"/>
      <c r="F109" s="398"/>
      <c r="G109" s="398"/>
      <c r="H109" s="398"/>
      <c r="I109" s="398"/>
      <c r="J109" s="399"/>
      <c r="K109" s="263"/>
      <c r="L109" s="263"/>
      <c r="M109" s="263"/>
      <c r="N109" s="263"/>
      <c r="O109" s="263"/>
      <c r="P109" s="263"/>
      <c r="Q109" s="263"/>
      <c r="R109" s="263"/>
      <c r="S109" s="263"/>
      <c r="T109" s="263"/>
      <c r="U109" s="263"/>
      <c r="V109" s="263"/>
    </row>
    <row r="110" spans="1:24" hidden="1" outlineLevel="1" x14ac:dyDescent="0.25">
      <c r="A110" s="76"/>
      <c r="B110" s="98" t="s">
        <v>18</v>
      </c>
      <c r="C110" s="32"/>
      <c r="D110" s="32"/>
      <c r="E110" s="32"/>
      <c r="F110" s="32"/>
      <c r="G110" s="32"/>
      <c r="H110" s="32"/>
      <c r="I110" s="32"/>
      <c r="J110" s="99"/>
      <c r="K110" s="263"/>
      <c r="L110" s="263"/>
      <c r="M110" s="263"/>
      <c r="N110" s="263"/>
      <c r="O110" s="263"/>
      <c r="P110" s="263"/>
      <c r="Q110" s="263"/>
      <c r="R110" s="263"/>
      <c r="S110" s="263"/>
      <c r="T110" s="263"/>
      <c r="U110" s="263"/>
      <c r="V110" s="263"/>
    </row>
    <row r="111" spans="1:24" ht="15.75" outlineLevel="1" thickBot="1" x14ac:dyDescent="0.3">
      <c r="A111" s="76"/>
      <c r="B111" s="391" t="s">
        <v>33</v>
      </c>
      <c r="C111" s="392"/>
      <c r="D111" s="256" t="s">
        <v>16</v>
      </c>
      <c r="E111" s="41" t="s">
        <v>15</v>
      </c>
      <c r="F111" s="41" t="s">
        <v>14</v>
      </c>
      <c r="G111" s="41" t="s">
        <v>13</v>
      </c>
      <c r="H111" s="41" t="s">
        <v>12</v>
      </c>
      <c r="I111" s="41" t="s">
        <v>11</v>
      </c>
      <c r="J111" s="257" t="s">
        <v>10</v>
      </c>
      <c r="K111" s="263"/>
      <c r="L111" s="263"/>
      <c r="M111" s="263"/>
      <c r="N111" s="263"/>
      <c r="O111" s="263"/>
      <c r="P111" s="263"/>
      <c r="Q111" s="263"/>
      <c r="R111" s="263"/>
      <c r="S111" s="263"/>
      <c r="T111" s="263"/>
      <c r="U111" s="263"/>
      <c r="V111" s="263"/>
    </row>
    <row r="112" spans="1:24" s="290" customFormat="1" ht="15.75" outlineLevel="1" thickBot="1" x14ac:dyDescent="0.3">
      <c r="A112" s="76"/>
      <c r="B112" s="393" t="s">
        <v>32</v>
      </c>
      <c r="C112" s="394"/>
      <c r="D112" s="34"/>
      <c r="E112" s="8">
        <v>2.5000000000000001E-2</v>
      </c>
      <c r="F112" s="8">
        <v>2.5000000000000001E-2</v>
      </c>
      <c r="G112" s="8">
        <f>$F112</f>
        <v>2.5000000000000001E-2</v>
      </c>
      <c r="H112" s="8">
        <f>$F112</f>
        <v>2.5000000000000001E-2</v>
      </c>
      <c r="I112" s="8">
        <f>$F112</f>
        <v>2.5000000000000001E-2</v>
      </c>
      <c r="J112" s="104"/>
      <c r="K112" s="263"/>
      <c r="L112" s="263"/>
      <c r="M112" s="263"/>
      <c r="N112" s="263"/>
      <c r="O112" s="263"/>
      <c r="P112" s="263"/>
      <c r="Q112" s="263"/>
      <c r="R112" s="263"/>
      <c r="S112" s="263"/>
      <c r="T112" s="263"/>
      <c r="U112" s="263"/>
      <c r="V112" s="263"/>
    </row>
    <row r="113" spans="1:22" s="290" customFormat="1" hidden="1" outlineLevel="1" x14ac:dyDescent="0.25">
      <c r="A113" s="76"/>
      <c r="B113" s="393" t="s">
        <v>31</v>
      </c>
      <c r="C113" s="394"/>
      <c r="D113" s="64"/>
      <c r="E113" s="64"/>
      <c r="F113" s="291">
        <f>E113*(1+$G$112)</f>
        <v>0</v>
      </c>
      <c r="G113" s="291">
        <f>F113*(1+$G$112)</f>
        <v>0</v>
      </c>
      <c r="H113" s="291">
        <f>G113*(1+$H$112)</f>
        <v>0</v>
      </c>
      <c r="I113" s="291">
        <f>H113*(1+$I$112)</f>
        <v>0</v>
      </c>
      <c r="J113" s="106">
        <f>SUM(D113:I113)</f>
        <v>0</v>
      </c>
      <c r="K113" s="263"/>
      <c r="L113" s="263"/>
      <c r="M113" s="263"/>
      <c r="N113" s="263"/>
      <c r="O113" s="263"/>
      <c r="P113" s="263"/>
      <c r="Q113" s="263"/>
      <c r="R113" s="263"/>
      <c r="S113" s="263"/>
      <c r="T113" s="263"/>
      <c r="U113" s="263"/>
      <c r="V113" s="263"/>
    </row>
    <row r="114" spans="1:22" s="290" customFormat="1" ht="15.95" hidden="1" customHeight="1" outlineLevel="1" x14ac:dyDescent="0.25">
      <c r="A114" s="76"/>
      <c r="B114" s="395" t="s">
        <v>30</v>
      </c>
      <c r="C114" s="396"/>
      <c r="D114" s="64"/>
      <c r="E114" s="64"/>
      <c r="F114" s="33">
        <f>E114*(1+$G$112)</f>
        <v>0</v>
      </c>
      <c r="G114" s="33">
        <f>F114*(1+$G$112)</f>
        <v>0</v>
      </c>
      <c r="H114" s="33">
        <f>G114*(1+$H$112)</f>
        <v>0</v>
      </c>
      <c r="I114" s="33">
        <f>H114*(1+$I$112)</f>
        <v>0</v>
      </c>
      <c r="J114" s="106">
        <f>SUM(D114:I114)</f>
        <v>0</v>
      </c>
      <c r="K114" s="263"/>
      <c r="L114" s="263"/>
      <c r="M114" s="263"/>
      <c r="N114" s="263"/>
      <c r="O114" s="263"/>
      <c r="P114" s="263"/>
      <c r="Q114" s="263"/>
      <c r="R114" s="263"/>
      <c r="S114" s="263"/>
      <c r="T114" s="263"/>
      <c r="U114" s="263"/>
      <c r="V114" s="263"/>
    </row>
    <row r="115" spans="1:22" s="290" customFormat="1" outlineLevel="1" x14ac:dyDescent="0.25">
      <c r="A115" s="76"/>
      <c r="B115" s="393" t="s">
        <v>29</v>
      </c>
      <c r="C115" s="394"/>
      <c r="D115" s="292"/>
      <c r="E115" s="292"/>
      <c r="F115" s="293"/>
      <c r="G115" s="293"/>
      <c r="H115" s="293"/>
      <c r="I115" s="293"/>
      <c r="J115" s="294"/>
      <c r="K115" s="263"/>
      <c r="L115" s="263"/>
      <c r="M115" s="263"/>
      <c r="N115" s="263"/>
      <c r="O115" s="263"/>
      <c r="P115" s="263"/>
      <c r="Q115" s="263"/>
      <c r="R115" s="263"/>
      <c r="S115" s="263"/>
      <c r="T115" s="263"/>
      <c r="U115" s="263"/>
      <c r="V115" s="263"/>
    </row>
    <row r="116" spans="1:22" s="290" customFormat="1" outlineLevel="1" x14ac:dyDescent="0.25">
      <c r="A116" s="76"/>
      <c r="B116" s="393" t="s">
        <v>28</v>
      </c>
      <c r="C116" s="394"/>
      <c r="D116" s="64">
        <v>2958</v>
      </c>
      <c r="E116" s="64">
        <v>2958</v>
      </c>
      <c r="F116" s="33">
        <f>E116</f>
        <v>2958</v>
      </c>
      <c r="G116" s="33">
        <f>F116</f>
        <v>2958</v>
      </c>
      <c r="H116" s="33">
        <f>G116</f>
        <v>2958</v>
      </c>
      <c r="I116" s="33">
        <f>H116</f>
        <v>2958</v>
      </c>
      <c r="J116" s="106"/>
      <c r="K116" s="263"/>
      <c r="L116" s="263"/>
      <c r="M116" s="263"/>
      <c r="N116" s="263"/>
      <c r="O116" s="263"/>
      <c r="P116" s="263"/>
      <c r="Q116" s="263"/>
      <c r="R116" s="263"/>
      <c r="S116" s="263"/>
      <c r="T116" s="263"/>
      <c r="U116" s="263"/>
      <c r="V116" s="263"/>
    </row>
    <row r="117" spans="1:22" s="290" customFormat="1" outlineLevel="1" x14ac:dyDescent="0.25">
      <c r="A117" s="76"/>
      <c r="B117" s="393" t="s">
        <v>27</v>
      </c>
      <c r="C117" s="394"/>
      <c r="D117" s="64">
        <v>122</v>
      </c>
      <c r="E117" s="64">
        <v>125</v>
      </c>
      <c r="F117" s="33">
        <f>ROUND(E117*(1+F112),0)</f>
        <v>128</v>
      </c>
      <c r="G117" s="33">
        <f>ROUND(F117*(1+G112),0)</f>
        <v>131</v>
      </c>
      <c r="H117" s="33">
        <f>ROUND(G117*(1+H112),0)</f>
        <v>134</v>
      </c>
      <c r="I117" s="33">
        <f>ROUND(H117*(1+I112),0)</f>
        <v>137</v>
      </c>
      <c r="J117" s="106"/>
      <c r="K117" s="263"/>
      <c r="L117" s="263"/>
      <c r="M117" s="263"/>
      <c r="N117" s="263"/>
      <c r="O117" s="263"/>
      <c r="P117" s="263"/>
      <c r="Q117" s="263"/>
      <c r="R117" s="263"/>
      <c r="S117" s="263"/>
      <c r="T117" s="263"/>
      <c r="U117" s="263"/>
      <c r="V117" s="263"/>
    </row>
    <row r="118" spans="1:22" s="290" customFormat="1" outlineLevel="1" x14ac:dyDescent="0.25">
      <c r="A118" s="76"/>
      <c r="B118" s="393" t="s">
        <v>26</v>
      </c>
      <c r="C118" s="394"/>
      <c r="D118" s="33">
        <f t="shared" ref="D118:I118" si="6">D116*D117</f>
        <v>360876</v>
      </c>
      <c r="E118" s="33">
        <f t="shared" si="6"/>
        <v>369750</v>
      </c>
      <c r="F118" s="33">
        <f t="shared" si="6"/>
        <v>378624</v>
      </c>
      <c r="G118" s="33">
        <f t="shared" si="6"/>
        <v>387498</v>
      </c>
      <c r="H118" s="33">
        <f t="shared" si="6"/>
        <v>396372</v>
      </c>
      <c r="I118" s="33">
        <f t="shared" si="6"/>
        <v>405246</v>
      </c>
      <c r="J118" s="106">
        <f>SUM(D118:I118)</f>
        <v>2298366</v>
      </c>
      <c r="K118" s="263"/>
      <c r="L118" s="263"/>
      <c r="M118" s="263"/>
      <c r="N118" s="263"/>
      <c r="O118" s="263"/>
      <c r="P118" s="263"/>
      <c r="Q118" s="263"/>
      <c r="R118" s="263"/>
      <c r="S118" s="263"/>
      <c r="T118" s="263"/>
      <c r="U118" s="263"/>
      <c r="V118" s="263"/>
    </row>
    <row r="119" spans="1:22" s="290" customFormat="1" outlineLevel="1" x14ac:dyDescent="0.25">
      <c r="A119" s="76"/>
      <c r="B119" s="393" t="s">
        <v>25</v>
      </c>
      <c r="C119" s="394"/>
      <c r="D119" s="64"/>
      <c r="E119" s="64"/>
      <c r="F119" s="33">
        <f t="shared" ref="F119:G122" si="7">E119*(1+$G$112)</f>
        <v>0</v>
      </c>
      <c r="G119" s="33">
        <f t="shared" si="7"/>
        <v>0</v>
      </c>
      <c r="H119" s="33">
        <f>G119*(1+$H$112)</f>
        <v>0</v>
      </c>
      <c r="I119" s="33">
        <f>H119*(1+$I$112)</f>
        <v>0</v>
      </c>
      <c r="J119" s="106"/>
      <c r="K119" s="263"/>
      <c r="L119" s="263"/>
      <c r="M119" s="263"/>
      <c r="N119" s="263"/>
      <c r="O119" s="263"/>
      <c r="P119" s="263"/>
      <c r="Q119" s="263"/>
      <c r="R119" s="263"/>
      <c r="S119" s="263"/>
      <c r="T119" s="263"/>
      <c r="U119" s="263"/>
      <c r="V119" s="263"/>
    </row>
    <row r="120" spans="1:22" s="290" customFormat="1" outlineLevel="1" x14ac:dyDescent="0.25">
      <c r="A120" s="76"/>
      <c r="B120" s="393" t="s">
        <v>24</v>
      </c>
      <c r="C120" s="394"/>
      <c r="D120" s="64"/>
      <c r="E120" s="64"/>
      <c r="F120" s="33">
        <f t="shared" si="7"/>
        <v>0</v>
      </c>
      <c r="G120" s="33">
        <f t="shared" si="7"/>
        <v>0</v>
      </c>
      <c r="H120" s="33">
        <f>G120*(1+$H$112)</f>
        <v>0</v>
      </c>
      <c r="I120" s="33">
        <f>H120*(1+$I$112)</f>
        <v>0</v>
      </c>
      <c r="J120" s="106"/>
      <c r="K120" s="263"/>
      <c r="L120" s="263"/>
      <c r="M120" s="263"/>
      <c r="N120" s="263"/>
      <c r="O120" s="263"/>
      <c r="P120" s="263"/>
      <c r="Q120" s="263"/>
      <c r="R120" s="263"/>
      <c r="S120" s="263"/>
      <c r="T120" s="263"/>
      <c r="U120" s="263"/>
      <c r="V120" s="263"/>
    </row>
    <row r="121" spans="1:22" s="290" customFormat="1" outlineLevel="1" x14ac:dyDescent="0.25">
      <c r="A121" s="76"/>
      <c r="B121" s="380" t="s">
        <v>23</v>
      </c>
      <c r="C121" s="381"/>
      <c r="D121" s="64"/>
      <c r="E121" s="64"/>
      <c r="F121" s="33">
        <f t="shared" si="7"/>
        <v>0</v>
      </c>
      <c r="G121" s="33">
        <f t="shared" si="7"/>
        <v>0</v>
      </c>
      <c r="H121" s="33">
        <f>G121*(1+$H$112)</f>
        <v>0</v>
      </c>
      <c r="I121" s="33">
        <f>H121*(1+$I$112)</f>
        <v>0</v>
      </c>
      <c r="J121" s="106"/>
      <c r="K121" s="263"/>
      <c r="L121" s="263"/>
      <c r="M121" s="263"/>
      <c r="N121" s="263"/>
      <c r="O121" s="263"/>
      <c r="P121" s="263"/>
      <c r="Q121" s="263"/>
      <c r="R121" s="263"/>
      <c r="S121" s="263"/>
      <c r="T121" s="263"/>
      <c r="U121" s="263"/>
      <c r="V121" s="263"/>
    </row>
    <row r="122" spans="1:22" s="290" customFormat="1" hidden="1" outlineLevel="1" x14ac:dyDescent="0.25">
      <c r="A122" s="76"/>
      <c r="B122" s="380" t="s">
        <v>23</v>
      </c>
      <c r="C122" s="381"/>
      <c r="D122" s="64"/>
      <c r="E122" s="64"/>
      <c r="F122" s="33">
        <f t="shared" si="7"/>
        <v>0</v>
      </c>
      <c r="G122" s="33">
        <f t="shared" si="7"/>
        <v>0</v>
      </c>
      <c r="H122" s="33">
        <f>G122*(1+$H$112)</f>
        <v>0</v>
      </c>
      <c r="I122" s="33">
        <f>H122*(1+$I$112)</f>
        <v>0</v>
      </c>
      <c r="J122" s="106"/>
      <c r="K122" s="263"/>
      <c r="L122" s="263"/>
      <c r="M122" s="263"/>
      <c r="N122" s="263"/>
      <c r="O122" s="263"/>
      <c r="P122" s="263"/>
      <c r="Q122" s="263"/>
      <c r="R122" s="263"/>
      <c r="S122" s="263"/>
      <c r="T122" s="263"/>
      <c r="U122" s="263"/>
      <c r="V122" s="263"/>
    </row>
    <row r="123" spans="1:22" s="290" customFormat="1" outlineLevel="1" x14ac:dyDescent="0.25">
      <c r="A123" s="76"/>
      <c r="B123" s="393" t="s">
        <v>22</v>
      </c>
      <c r="C123" s="394"/>
      <c r="D123" s="33">
        <f t="shared" ref="D123:I123" si="8">SUM(D118:D122)</f>
        <v>360876</v>
      </c>
      <c r="E123" s="33">
        <f t="shared" si="8"/>
        <v>369750</v>
      </c>
      <c r="F123" s="33">
        <f t="shared" si="8"/>
        <v>378624</v>
      </c>
      <c r="G123" s="33">
        <f t="shared" si="8"/>
        <v>387498</v>
      </c>
      <c r="H123" s="33">
        <f t="shared" si="8"/>
        <v>396372</v>
      </c>
      <c r="I123" s="33">
        <f t="shared" si="8"/>
        <v>405246</v>
      </c>
      <c r="J123" s="106">
        <f>SUM(D123:I123)</f>
        <v>2298366</v>
      </c>
      <c r="K123" s="263"/>
      <c r="L123" s="263"/>
      <c r="M123" s="263"/>
      <c r="N123" s="263"/>
      <c r="O123" s="263"/>
      <c r="P123" s="263"/>
      <c r="Q123" s="263"/>
      <c r="R123" s="263"/>
      <c r="S123" s="263"/>
      <c r="T123" s="263"/>
      <c r="U123" s="263"/>
      <c r="V123" s="263"/>
    </row>
    <row r="124" spans="1:22" s="290" customFormat="1" ht="15" customHeight="1" outlineLevel="1" x14ac:dyDescent="0.25">
      <c r="A124" s="76"/>
      <c r="B124" s="380" t="s">
        <v>4</v>
      </c>
      <c r="C124" s="381"/>
      <c r="D124" s="38"/>
      <c r="E124" s="38"/>
      <c r="F124" s="63">
        <f t="shared" ref="F124:G126" si="9">E124*(1+$G$112)</f>
        <v>0</v>
      </c>
      <c r="G124" s="63">
        <f t="shared" si="9"/>
        <v>0</v>
      </c>
      <c r="H124" s="63">
        <f>G124*(1+$H$112)</f>
        <v>0</v>
      </c>
      <c r="I124" s="63">
        <f>H124*(1+$I$112)</f>
        <v>0</v>
      </c>
      <c r="J124" s="106">
        <f>SUM(D124:I124)</f>
        <v>0</v>
      </c>
      <c r="K124" s="263"/>
      <c r="L124" s="263"/>
      <c r="M124" s="263"/>
      <c r="N124" s="263"/>
      <c r="O124" s="263"/>
      <c r="P124" s="263"/>
      <c r="Q124" s="263"/>
      <c r="R124" s="263"/>
      <c r="S124" s="263"/>
      <c r="T124" s="263"/>
      <c r="U124" s="263"/>
      <c r="V124" s="263"/>
    </row>
    <row r="125" spans="1:22" s="290" customFormat="1" ht="15" hidden="1" customHeight="1" outlineLevel="1" x14ac:dyDescent="0.25">
      <c r="A125" s="76"/>
      <c r="B125" s="380" t="s">
        <v>4</v>
      </c>
      <c r="C125" s="381"/>
      <c r="D125" s="38"/>
      <c r="E125" s="38"/>
      <c r="F125" s="63">
        <f t="shared" si="9"/>
        <v>0</v>
      </c>
      <c r="G125" s="63">
        <f t="shared" si="9"/>
        <v>0</v>
      </c>
      <c r="H125" s="63">
        <f>G125*(1+$H$112)</f>
        <v>0</v>
      </c>
      <c r="I125" s="63">
        <f>H125*(1+$I$112)</f>
        <v>0</v>
      </c>
      <c r="J125" s="106">
        <f>SUM(D125:I125)</f>
        <v>0</v>
      </c>
      <c r="K125" s="263"/>
      <c r="L125" s="263"/>
      <c r="M125" s="263"/>
      <c r="N125" s="263"/>
      <c r="O125" s="263"/>
      <c r="P125" s="263"/>
      <c r="Q125" s="263"/>
      <c r="R125" s="263"/>
      <c r="S125" s="263"/>
      <c r="T125" s="263"/>
      <c r="U125" s="263"/>
      <c r="V125" s="263"/>
    </row>
    <row r="126" spans="1:22" s="290" customFormat="1" ht="15" hidden="1" customHeight="1" outlineLevel="1" x14ac:dyDescent="0.25">
      <c r="A126" s="76"/>
      <c r="B126" s="384" t="s">
        <v>4</v>
      </c>
      <c r="C126" s="385"/>
      <c r="D126" s="113"/>
      <c r="E126" s="113"/>
      <c r="F126" s="114">
        <f t="shared" si="9"/>
        <v>0</v>
      </c>
      <c r="G126" s="114">
        <f t="shared" si="9"/>
        <v>0</v>
      </c>
      <c r="H126" s="114">
        <f>G126*(1+$H$112)</f>
        <v>0</v>
      </c>
      <c r="I126" s="114">
        <f>H126*(1+$I$112)</f>
        <v>0</v>
      </c>
      <c r="J126" s="115">
        <f>SUM(D126:I126)</f>
        <v>0</v>
      </c>
      <c r="K126" s="263"/>
      <c r="L126" s="263"/>
      <c r="M126" s="263"/>
      <c r="N126" s="263"/>
      <c r="O126" s="263"/>
      <c r="P126" s="263"/>
      <c r="Q126" s="263"/>
      <c r="R126" s="263"/>
      <c r="S126" s="263"/>
      <c r="T126" s="263"/>
      <c r="U126" s="263"/>
      <c r="V126" s="263"/>
    </row>
    <row r="127" spans="1:22" s="295" customFormat="1" outlineLevel="1" x14ac:dyDescent="0.25">
      <c r="A127" s="131"/>
      <c r="B127" s="386" t="s">
        <v>21</v>
      </c>
      <c r="C127" s="387"/>
      <c r="D127" s="116">
        <f t="shared" ref="D127:J127" si="10">D113+D114+D123+D124+D126+D125</f>
        <v>360876</v>
      </c>
      <c r="E127" s="116">
        <f t="shared" si="10"/>
        <v>369750</v>
      </c>
      <c r="F127" s="116">
        <f t="shared" si="10"/>
        <v>378624</v>
      </c>
      <c r="G127" s="116">
        <f t="shared" si="10"/>
        <v>387498</v>
      </c>
      <c r="H127" s="116">
        <f t="shared" si="10"/>
        <v>396372</v>
      </c>
      <c r="I127" s="116">
        <f t="shared" si="10"/>
        <v>405246</v>
      </c>
      <c r="J127" s="306">
        <f t="shared" si="10"/>
        <v>2298366</v>
      </c>
      <c r="K127" s="5"/>
      <c r="L127" s="5"/>
      <c r="M127" s="5"/>
      <c r="N127" s="5"/>
      <c r="O127" s="5"/>
      <c r="P127" s="5"/>
      <c r="Q127" s="5"/>
      <c r="R127" s="5"/>
      <c r="S127" s="5"/>
      <c r="T127" s="5"/>
      <c r="U127" s="5"/>
      <c r="V127" s="5"/>
    </row>
    <row r="128" spans="1:22" s="290" customFormat="1" hidden="1" outlineLevel="1" x14ac:dyDescent="0.25">
      <c r="A128" s="76"/>
      <c r="B128" s="103"/>
      <c r="C128" s="7"/>
      <c r="D128" s="7"/>
      <c r="E128" s="7"/>
      <c r="F128" s="7"/>
      <c r="G128" s="7"/>
      <c r="H128" s="7"/>
      <c r="I128" s="7"/>
      <c r="J128" s="71"/>
      <c r="K128" s="263"/>
      <c r="L128" s="263"/>
      <c r="M128" s="263"/>
      <c r="N128" s="263"/>
      <c r="O128" s="263"/>
      <c r="P128" s="263"/>
      <c r="Q128" s="263"/>
      <c r="R128" s="263"/>
      <c r="S128" s="263"/>
      <c r="T128" s="263"/>
      <c r="U128" s="263"/>
      <c r="V128" s="263"/>
    </row>
    <row r="129" spans="1:22" s="290" customFormat="1" hidden="1" x14ac:dyDescent="0.25">
      <c r="A129" s="76"/>
      <c r="B129" s="103"/>
      <c r="C129" s="7"/>
      <c r="D129" s="7"/>
      <c r="E129" s="7"/>
      <c r="F129" s="7"/>
      <c r="G129" s="7"/>
      <c r="H129" s="7"/>
      <c r="I129" s="7"/>
      <c r="J129" s="71"/>
      <c r="K129" s="263"/>
      <c r="L129" s="263"/>
      <c r="M129" s="263"/>
      <c r="N129" s="263"/>
      <c r="O129" s="263"/>
      <c r="P129" s="263"/>
      <c r="Q129" s="263"/>
      <c r="R129" s="263"/>
      <c r="S129" s="263"/>
      <c r="T129" s="263"/>
      <c r="U129" s="263"/>
      <c r="V129" s="263"/>
    </row>
    <row r="130" spans="1:22" s="295" customFormat="1" ht="15" hidden="1" customHeight="1" outlineLevel="1" x14ac:dyDescent="0.25">
      <c r="A130" s="131" t="s">
        <v>20</v>
      </c>
      <c r="B130" s="388" t="s">
        <v>19</v>
      </c>
      <c r="C130" s="389"/>
      <c r="D130" s="389"/>
      <c r="E130" s="389"/>
      <c r="F130" s="389"/>
      <c r="G130" s="389"/>
      <c r="H130" s="389"/>
      <c r="I130" s="389"/>
      <c r="J130" s="390"/>
      <c r="K130" s="5"/>
      <c r="L130" s="5"/>
      <c r="M130" s="5"/>
      <c r="N130" s="5"/>
      <c r="O130" s="5"/>
      <c r="P130" s="5"/>
      <c r="Q130" s="5"/>
      <c r="R130" s="5"/>
      <c r="S130" s="5"/>
      <c r="T130" s="5"/>
      <c r="U130" s="5"/>
      <c r="V130" s="5"/>
    </row>
    <row r="131" spans="1:22" hidden="1" outlineLevel="1" x14ac:dyDescent="0.25">
      <c r="A131" s="76"/>
      <c r="B131" s="98" t="s">
        <v>18</v>
      </c>
      <c r="C131" s="32"/>
      <c r="D131" s="32"/>
      <c r="E131" s="32"/>
      <c r="F131" s="32"/>
      <c r="G131" s="32"/>
      <c r="H131" s="32"/>
      <c r="I131" s="32"/>
      <c r="J131" s="99"/>
      <c r="K131" s="263"/>
      <c r="L131" s="263"/>
      <c r="M131" s="263"/>
      <c r="N131" s="263"/>
      <c r="O131" s="263"/>
      <c r="P131" s="263"/>
      <c r="Q131" s="263"/>
      <c r="R131" s="263"/>
      <c r="S131" s="263"/>
      <c r="T131" s="263"/>
      <c r="U131" s="263"/>
      <c r="V131" s="263"/>
    </row>
    <row r="132" spans="1:22" hidden="1" outlineLevel="1" x14ac:dyDescent="0.25">
      <c r="A132" s="76"/>
      <c r="B132" s="391" t="s">
        <v>17</v>
      </c>
      <c r="C132" s="392"/>
      <c r="D132" s="256" t="s">
        <v>16</v>
      </c>
      <c r="E132" s="41" t="s">
        <v>15</v>
      </c>
      <c r="F132" s="41" t="s">
        <v>14</v>
      </c>
      <c r="G132" s="41" t="s">
        <v>13</v>
      </c>
      <c r="H132" s="41" t="s">
        <v>12</v>
      </c>
      <c r="I132" s="41" t="s">
        <v>11</v>
      </c>
      <c r="J132" s="108" t="s">
        <v>10</v>
      </c>
      <c r="K132" s="263"/>
      <c r="L132" s="263"/>
      <c r="M132" s="263"/>
      <c r="N132" s="263"/>
      <c r="O132" s="263"/>
      <c r="P132" s="263"/>
      <c r="Q132" s="263"/>
      <c r="R132" s="263"/>
      <c r="S132" s="263"/>
      <c r="T132" s="263"/>
      <c r="U132" s="263"/>
      <c r="V132" s="263"/>
    </row>
    <row r="133" spans="1:22" hidden="1" outlineLevel="1" x14ac:dyDescent="0.25">
      <c r="A133" s="76"/>
      <c r="B133" s="378" t="s">
        <v>9</v>
      </c>
      <c r="C133" s="379"/>
      <c r="D133" s="38"/>
      <c r="E133" s="38"/>
      <c r="F133" s="38"/>
      <c r="G133" s="38"/>
      <c r="H133" s="38"/>
      <c r="I133" s="38"/>
      <c r="J133" s="106">
        <f t="shared" ref="J133:J138" si="11">SUM(D133:I133)</f>
        <v>0</v>
      </c>
      <c r="K133" s="263"/>
      <c r="L133" s="263"/>
      <c r="M133" s="263"/>
      <c r="N133" s="263"/>
      <c r="O133" s="263"/>
      <c r="P133" s="263"/>
      <c r="Q133" s="263"/>
      <c r="R133" s="263"/>
      <c r="S133" s="263"/>
      <c r="T133" s="263"/>
      <c r="U133" s="263"/>
      <c r="V133" s="263"/>
    </row>
    <row r="134" spans="1:22" hidden="1" outlineLevel="1" x14ac:dyDescent="0.25">
      <c r="A134" s="76"/>
      <c r="B134" s="378" t="s">
        <v>8</v>
      </c>
      <c r="C134" s="379"/>
      <c r="D134" s="38"/>
      <c r="E134" s="38"/>
      <c r="F134" s="38"/>
      <c r="G134" s="38"/>
      <c r="H134" s="38"/>
      <c r="I134" s="38"/>
      <c r="J134" s="106">
        <f t="shared" si="11"/>
        <v>0</v>
      </c>
      <c r="K134" s="263"/>
      <c r="L134" s="263"/>
      <c r="M134" s="263"/>
      <c r="N134" s="263"/>
      <c r="O134" s="263"/>
      <c r="P134" s="263"/>
      <c r="Q134" s="263"/>
      <c r="R134" s="263"/>
      <c r="S134" s="263"/>
      <c r="T134" s="263"/>
      <c r="U134" s="263"/>
      <c r="V134" s="263"/>
    </row>
    <row r="135" spans="1:22" hidden="1" outlineLevel="1" x14ac:dyDescent="0.25">
      <c r="A135" s="76"/>
      <c r="B135" s="378" t="s">
        <v>7</v>
      </c>
      <c r="C135" s="379"/>
      <c r="D135" s="38"/>
      <c r="E135" s="38"/>
      <c r="F135" s="38"/>
      <c r="G135" s="38"/>
      <c r="H135" s="38"/>
      <c r="I135" s="38"/>
      <c r="J135" s="106">
        <f t="shared" si="11"/>
        <v>0</v>
      </c>
      <c r="K135" s="263"/>
      <c r="L135" s="263"/>
      <c r="M135" s="263"/>
      <c r="N135" s="263"/>
      <c r="O135" s="263"/>
      <c r="P135" s="263"/>
      <c r="Q135" s="263"/>
      <c r="R135" s="263"/>
      <c r="S135" s="263"/>
      <c r="T135" s="263"/>
      <c r="U135" s="263"/>
      <c r="V135" s="263"/>
    </row>
    <row r="136" spans="1:22" hidden="1" outlineLevel="1" x14ac:dyDescent="0.25">
      <c r="A136" s="76"/>
      <c r="B136" s="378" t="s">
        <v>6</v>
      </c>
      <c r="C136" s="379"/>
      <c r="D136" s="38"/>
      <c r="E136" s="38"/>
      <c r="F136" s="38"/>
      <c r="G136" s="38"/>
      <c r="H136" s="38"/>
      <c r="I136" s="38"/>
      <c r="J136" s="106">
        <f t="shared" si="11"/>
        <v>0</v>
      </c>
      <c r="K136" s="263"/>
      <c r="L136" s="263"/>
      <c r="M136" s="263"/>
      <c r="N136" s="263"/>
      <c r="O136" s="263"/>
      <c r="P136" s="263"/>
      <c r="Q136" s="263"/>
      <c r="R136" s="263"/>
      <c r="S136" s="263"/>
      <c r="T136" s="263"/>
      <c r="U136" s="263"/>
      <c r="V136" s="263"/>
    </row>
    <row r="137" spans="1:22" hidden="1" outlineLevel="1" x14ac:dyDescent="0.25">
      <c r="A137" s="76"/>
      <c r="B137" s="378" t="s">
        <v>5</v>
      </c>
      <c r="C137" s="379"/>
      <c r="D137" s="38"/>
      <c r="E137" s="38"/>
      <c r="F137" s="38"/>
      <c r="G137" s="38"/>
      <c r="H137" s="38"/>
      <c r="I137" s="38"/>
      <c r="J137" s="106">
        <f t="shared" si="11"/>
        <v>0</v>
      </c>
      <c r="K137" s="263"/>
      <c r="L137" s="263"/>
      <c r="M137" s="263"/>
      <c r="N137" s="263"/>
      <c r="O137" s="263"/>
      <c r="P137" s="263"/>
      <c r="Q137" s="263"/>
      <c r="R137" s="263"/>
      <c r="S137" s="263"/>
      <c r="T137" s="263"/>
      <c r="U137" s="263"/>
      <c r="V137" s="263"/>
    </row>
    <row r="138" spans="1:22" hidden="1" outlineLevel="1" x14ac:dyDescent="0.25">
      <c r="A138" s="76"/>
      <c r="B138" s="380" t="s">
        <v>4</v>
      </c>
      <c r="C138" s="381"/>
      <c r="D138" s="38"/>
      <c r="E138" s="38"/>
      <c r="F138" s="38"/>
      <c r="G138" s="38"/>
      <c r="H138" s="38"/>
      <c r="I138" s="38"/>
      <c r="J138" s="106">
        <f t="shared" si="11"/>
        <v>0</v>
      </c>
      <c r="K138" s="263"/>
      <c r="L138" s="263"/>
      <c r="M138" s="263"/>
      <c r="N138" s="263"/>
      <c r="O138" s="263"/>
      <c r="P138" s="263"/>
      <c r="Q138" s="263"/>
      <c r="R138" s="263"/>
      <c r="S138" s="263"/>
      <c r="T138" s="263"/>
      <c r="U138" s="263"/>
      <c r="V138" s="263"/>
    </row>
    <row r="139" spans="1:22" s="280" customFormat="1" ht="15.75" hidden="1" outlineLevel="1" thickBot="1" x14ac:dyDescent="0.3">
      <c r="A139" s="131"/>
      <c r="B139" s="382" t="s">
        <v>3</v>
      </c>
      <c r="C139" s="383"/>
      <c r="D139" s="47">
        <f t="shared" ref="D139:J139" si="12">SUM(D133:D138)</f>
        <v>0</v>
      </c>
      <c r="E139" s="47">
        <f t="shared" si="12"/>
        <v>0</v>
      </c>
      <c r="F139" s="47">
        <f t="shared" si="12"/>
        <v>0</v>
      </c>
      <c r="G139" s="47">
        <f t="shared" si="12"/>
        <v>0</v>
      </c>
      <c r="H139" s="47">
        <f t="shared" si="12"/>
        <v>0</v>
      </c>
      <c r="I139" s="47">
        <f t="shared" si="12"/>
        <v>0</v>
      </c>
      <c r="J139" s="107">
        <f t="shared" si="12"/>
        <v>0</v>
      </c>
      <c r="K139" s="5"/>
      <c r="L139" s="5"/>
      <c r="M139" s="5"/>
      <c r="N139" s="5"/>
      <c r="O139" s="5"/>
      <c r="P139" s="5"/>
      <c r="Q139" s="5"/>
      <c r="R139" s="5"/>
      <c r="S139" s="5"/>
      <c r="T139" s="5"/>
      <c r="U139" s="5"/>
      <c r="V139" s="5"/>
    </row>
    <row r="140" spans="1:22" hidden="1" outlineLevel="1" x14ac:dyDescent="0.25">
      <c r="A140" s="76"/>
      <c r="B140" s="103"/>
      <c r="C140" s="7"/>
      <c r="D140" s="7"/>
      <c r="E140" s="7"/>
      <c r="F140" s="7"/>
      <c r="G140" s="7"/>
      <c r="H140" s="7"/>
      <c r="I140" s="7"/>
      <c r="J140" s="71"/>
      <c r="K140" s="263"/>
      <c r="L140" s="263"/>
      <c r="M140" s="263"/>
      <c r="N140" s="263"/>
      <c r="O140" s="263"/>
      <c r="P140" s="263"/>
      <c r="Q140" s="263"/>
      <c r="R140" s="263"/>
      <c r="S140" s="263"/>
      <c r="T140" s="263"/>
      <c r="U140" s="263"/>
      <c r="V140" s="263"/>
    </row>
    <row r="141" spans="1:22" hidden="1" collapsed="1" x14ac:dyDescent="0.25">
      <c r="A141" s="76"/>
      <c r="B141" s="103"/>
      <c r="C141" s="7"/>
      <c r="D141" s="7"/>
      <c r="E141" s="7"/>
      <c r="F141" s="7"/>
      <c r="G141" s="7"/>
      <c r="H141" s="7"/>
      <c r="I141" s="7"/>
      <c r="J141" s="71"/>
      <c r="K141" s="263"/>
      <c r="L141" s="263"/>
      <c r="M141" s="263"/>
      <c r="N141" s="263"/>
      <c r="O141" s="263"/>
      <c r="P141" s="263"/>
      <c r="Q141" s="263"/>
      <c r="R141" s="263"/>
      <c r="S141" s="263"/>
      <c r="T141" s="263"/>
      <c r="U141" s="263"/>
      <c r="V141" s="263"/>
    </row>
    <row r="142" spans="1:22" hidden="1" x14ac:dyDescent="0.25">
      <c r="A142" s="76"/>
      <c r="B142" s="109" t="s">
        <v>2</v>
      </c>
      <c r="C142" s="7"/>
      <c r="D142" s="7"/>
      <c r="E142" s="7"/>
      <c r="F142" s="7"/>
      <c r="G142" s="7"/>
      <c r="H142" s="7"/>
      <c r="I142" s="7"/>
      <c r="J142" s="71"/>
      <c r="K142" s="263"/>
      <c r="L142" s="263"/>
      <c r="M142" s="263"/>
      <c r="N142" s="263"/>
      <c r="O142" s="263"/>
      <c r="P142" s="263"/>
      <c r="Q142" s="263"/>
      <c r="R142" s="263"/>
      <c r="S142" s="263"/>
      <c r="T142" s="263"/>
      <c r="U142" s="263"/>
      <c r="V142" s="263"/>
    </row>
    <row r="143" spans="1:22" hidden="1" x14ac:dyDescent="0.25">
      <c r="A143" s="76"/>
      <c r="B143" s="76"/>
      <c r="C143" s="7"/>
      <c r="D143" s="7"/>
      <c r="E143" s="7"/>
      <c r="F143" s="7"/>
      <c r="G143" s="7"/>
      <c r="H143" s="7"/>
      <c r="I143" s="7"/>
      <c r="J143" s="71"/>
      <c r="K143" s="263"/>
      <c r="L143" s="263"/>
      <c r="M143" s="263"/>
      <c r="N143" s="263"/>
      <c r="O143" s="263"/>
      <c r="P143" s="263"/>
      <c r="Q143" s="263"/>
      <c r="R143" s="263"/>
      <c r="S143" s="263"/>
      <c r="T143" s="263"/>
      <c r="U143" s="263"/>
      <c r="V143" s="263"/>
    </row>
    <row r="144" spans="1:22" s="280" customFormat="1" x14ac:dyDescent="0.25">
      <c r="A144" s="131" t="s">
        <v>1</v>
      </c>
      <c r="B144" s="90" t="s">
        <v>0</v>
      </c>
      <c r="C144" s="110"/>
      <c r="D144" s="110"/>
      <c r="E144" s="110"/>
      <c r="F144" s="110"/>
      <c r="G144" s="110"/>
      <c r="H144" s="110"/>
      <c r="I144" s="110"/>
      <c r="J144" s="111"/>
      <c r="K144" s="5"/>
      <c r="L144" s="5"/>
      <c r="M144" s="5"/>
      <c r="N144" s="5"/>
      <c r="O144" s="5"/>
      <c r="P144" s="5"/>
      <c r="Q144" s="5"/>
      <c r="R144" s="5"/>
      <c r="S144" s="5"/>
      <c r="T144" s="5"/>
      <c r="U144" s="5"/>
      <c r="V144" s="5"/>
    </row>
    <row r="145" spans="1:22" s="5" customFormat="1" x14ac:dyDescent="0.25">
      <c r="A145" s="131" t="s">
        <v>1</v>
      </c>
      <c r="B145" s="90" t="s">
        <v>0</v>
      </c>
      <c r="C145" s="110"/>
      <c r="D145" s="110"/>
      <c r="E145" s="110"/>
      <c r="F145" s="110"/>
      <c r="G145" s="110"/>
      <c r="H145" s="110"/>
      <c r="I145" s="110"/>
      <c r="J145" s="319"/>
    </row>
    <row r="146" spans="1:22" s="1" customFormat="1" x14ac:dyDescent="0.25">
      <c r="A146" s="76"/>
      <c r="B146" s="112"/>
      <c r="C146" s="7" t="s">
        <v>233</v>
      </c>
      <c r="D146" s="7">
        <v>250</v>
      </c>
      <c r="E146" s="7">
        <v>252</v>
      </c>
      <c r="F146" s="7"/>
      <c r="G146" s="7"/>
      <c r="H146" s="7"/>
      <c r="I146" s="7"/>
      <c r="J146" s="319"/>
    </row>
    <row r="147" spans="1:22" s="1" customFormat="1" x14ac:dyDescent="0.25">
      <c r="A147" s="76"/>
      <c r="B147" s="112"/>
      <c r="C147" s="7" t="s">
        <v>231</v>
      </c>
      <c r="D147" s="7">
        <v>55</v>
      </c>
      <c r="E147" s="7">
        <v>55</v>
      </c>
      <c r="F147" s="7"/>
      <c r="G147" s="7"/>
      <c r="H147" s="7"/>
      <c r="I147" s="7"/>
      <c r="J147" s="319"/>
    </row>
    <row r="148" spans="1:22" s="1" customFormat="1" ht="15.75" thickBot="1" x14ac:dyDescent="0.3">
      <c r="A148" s="129"/>
      <c r="B148" s="324"/>
      <c r="C148" s="310" t="s">
        <v>232</v>
      </c>
      <c r="D148" s="310">
        <v>53</v>
      </c>
      <c r="E148" s="310">
        <v>52</v>
      </c>
      <c r="F148" s="310"/>
      <c r="G148" s="310"/>
      <c r="H148" s="310"/>
      <c r="I148" s="310"/>
      <c r="J148" s="325"/>
    </row>
    <row r="149" spans="1:22" hidden="1" x14ac:dyDescent="0.25">
      <c r="A149" s="2"/>
      <c r="B149" s="2"/>
      <c r="C149" s="2"/>
      <c r="D149" s="2"/>
      <c r="E149" s="2"/>
      <c r="F149" s="2"/>
      <c r="G149" s="2"/>
      <c r="H149" s="2"/>
      <c r="I149" s="2"/>
      <c r="J149" s="2"/>
      <c r="K149" s="263"/>
      <c r="L149" s="263"/>
      <c r="M149" s="263"/>
      <c r="N149" s="263"/>
      <c r="O149" s="263"/>
      <c r="P149" s="263"/>
      <c r="Q149" s="263"/>
      <c r="R149" s="263"/>
      <c r="S149" s="263"/>
      <c r="T149" s="263"/>
      <c r="U149" s="263"/>
      <c r="V149" s="263"/>
    </row>
    <row r="150" spans="1:22" hidden="1" x14ac:dyDescent="0.25">
      <c r="A150" s="3"/>
      <c r="B150" s="2"/>
      <c r="C150" s="2"/>
      <c r="D150" s="2"/>
      <c r="E150" s="2"/>
      <c r="F150" s="2"/>
      <c r="G150" s="2"/>
      <c r="H150" s="2"/>
      <c r="I150" s="2"/>
      <c r="J150" s="2"/>
      <c r="K150" s="263"/>
      <c r="L150" s="263"/>
      <c r="M150" s="263"/>
      <c r="N150" s="263"/>
      <c r="O150" s="263"/>
      <c r="P150" s="263"/>
      <c r="Q150" s="263"/>
      <c r="R150" s="263"/>
      <c r="S150" s="263"/>
      <c r="T150" s="263"/>
      <c r="U150" s="263"/>
      <c r="V150" s="263"/>
    </row>
    <row r="151" spans="1:22" hidden="1" x14ac:dyDescent="0.25">
      <c r="B151" s="296"/>
      <c r="C151" s="296"/>
      <c r="D151" s="296"/>
      <c r="E151" s="296"/>
      <c r="F151" s="296"/>
      <c r="G151" s="296"/>
      <c r="H151" s="296"/>
      <c r="I151" s="296"/>
      <c r="J151" s="296"/>
    </row>
    <row r="152" spans="1:22" x14ac:dyDescent="0.25">
      <c r="B152" s="296"/>
      <c r="C152" s="296"/>
      <c r="D152" s="296"/>
      <c r="E152" s="296"/>
      <c r="F152" s="296"/>
      <c r="G152" s="296"/>
      <c r="H152" s="296"/>
      <c r="I152" s="296"/>
      <c r="J152" s="296"/>
    </row>
    <row r="153" spans="1:22" x14ac:dyDescent="0.25">
      <c r="B153" s="296"/>
      <c r="C153" s="296"/>
      <c r="D153" s="296"/>
      <c r="E153" s="296"/>
      <c r="F153" s="296"/>
      <c r="G153" s="296"/>
      <c r="H153" s="296"/>
      <c r="I153" s="296"/>
      <c r="J153" s="296"/>
    </row>
    <row r="154" spans="1:22" x14ac:dyDescent="0.25">
      <c r="B154" s="297"/>
      <c r="C154" s="297"/>
      <c r="D154" s="297"/>
      <c r="E154" s="297"/>
      <c r="F154" s="297"/>
      <c r="G154" s="297"/>
      <c r="H154" s="297"/>
      <c r="I154" s="297"/>
      <c r="J154" s="297"/>
    </row>
    <row r="155" spans="1:22" x14ac:dyDescent="0.25">
      <c r="B155" s="297"/>
      <c r="C155" s="297"/>
      <c r="D155" s="297"/>
      <c r="E155" s="297"/>
      <c r="F155" s="297"/>
      <c r="G155" s="297"/>
      <c r="H155" s="297"/>
      <c r="I155" s="297"/>
      <c r="J155" s="297"/>
    </row>
    <row r="156" spans="1:22" x14ac:dyDescent="0.25">
      <c r="B156" s="297"/>
      <c r="C156" s="297"/>
      <c r="D156" s="297"/>
      <c r="E156" s="297"/>
      <c r="F156" s="297"/>
      <c r="G156" s="297"/>
      <c r="H156" s="297"/>
      <c r="I156" s="297"/>
      <c r="J156" s="297"/>
    </row>
    <row r="157" spans="1:22" x14ac:dyDescent="0.25">
      <c r="B157" s="297"/>
      <c r="C157" s="297"/>
      <c r="D157" s="297"/>
      <c r="E157" s="297"/>
      <c r="F157" s="297"/>
      <c r="G157" s="297"/>
      <c r="H157" s="297"/>
      <c r="I157" s="297"/>
      <c r="J157" s="297"/>
    </row>
    <row r="158" spans="1:22" x14ac:dyDescent="0.25">
      <c r="B158" s="297"/>
      <c r="C158" s="297"/>
      <c r="D158" s="297"/>
      <c r="E158" s="297"/>
      <c r="F158" s="297"/>
      <c r="G158" s="297"/>
      <c r="H158" s="297"/>
      <c r="I158" s="297"/>
      <c r="J158" s="297"/>
    </row>
    <row r="159" spans="1:22" x14ac:dyDescent="0.25">
      <c r="B159" s="297"/>
      <c r="C159" s="297"/>
      <c r="D159" s="297"/>
      <c r="E159" s="297"/>
      <c r="F159" s="297"/>
      <c r="G159" s="297"/>
      <c r="H159" s="297"/>
      <c r="I159" s="297"/>
      <c r="J159" s="297"/>
    </row>
    <row r="160" spans="1:22" x14ac:dyDescent="0.25">
      <c r="B160" s="297"/>
      <c r="C160" s="297"/>
      <c r="D160" s="297"/>
      <c r="E160" s="297"/>
      <c r="F160" s="297"/>
      <c r="G160" s="297"/>
      <c r="H160" s="297"/>
      <c r="I160" s="297"/>
      <c r="J160" s="297"/>
    </row>
    <row r="161" spans="2:10" x14ac:dyDescent="0.25">
      <c r="B161" s="297"/>
      <c r="C161" s="297"/>
      <c r="D161" s="297"/>
      <c r="E161" s="297"/>
      <c r="F161" s="297"/>
      <c r="G161" s="297"/>
      <c r="H161" s="297"/>
      <c r="I161" s="297"/>
      <c r="J161" s="297"/>
    </row>
    <row r="162" spans="2:10" x14ac:dyDescent="0.25">
      <c r="B162" s="297"/>
      <c r="C162" s="297"/>
      <c r="D162" s="297"/>
      <c r="E162" s="297"/>
      <c r="F162" s="297"/>
      <c r="G162" s="297"/>
      <c r="H162" s="297"/>
      <c r="I162" s="297"/>
      <c r="J162" s="297"/>
    </row>
    <row r="163" spans="2:10" x14ac:dyDescent="0.25">
      <c r="B163" s="297"/>
      <c r="C163" s="297"/>
      <c r="D163" s="297"/>
      <c r="E163" s="297"/>
      <c r="F163" s="297"/>
      <c r="G163" s="297"/>
      <c r="H163" s="297"/>
      <c r="I163" s="297"/>
      <c r="J163" s="297"/>
    </row>
    <row r="164" spans="2:10" x14ac:dyDescent="0.25">
      <c r="B164" s="297"/>
      <c r="C164" s="297"/>
      <c r="D164" s="297"/>
      <c r="E164" s="297"/>
      <c r="F164" s="297"/>
      <c r="G164" s="297"/>
      <c r="H164" s="297"/>
      <c r="I164" s="297"/>
      <c r="J164" s="297"/>
    </row>
    <row r="165" spans="2:10" x14ac:dyDescent="0.25">
      <c r="B165" s="297"/>
      <c r="C165" s="297"/>
      <c r="D165" s="297"/>
      <c r="E165" s="297"/>
      <c r="F165" s="297"/>
      <c r="G165" s="297"/>
      <c r="H165" s="297"/>
      <c r="I165" s="297"/>
      <c r="J165" s="297"/>
    </row>
    <row r="166" spans="2:10" x14ac:dyDescent="0.25">
      <c r="B166" s="297"/>
      <c r="C166" s="297"/>
      <c r="D166" s="297"/>
      <c r="E166" s="297"/>
      <c r="F166" s="297"/>
      <c r="G166" s="297"/>
      <c r="H166" s="297"/>
      <c r="I166" s="297"/>
      <c r="J166" s="29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mergeCells count="116">
    <mergeCell ref="B11:C12"/>
    <mergeCell ref="D11:E12"/>
    <mergeCell ref="F11:H11"/>
    <mergeCell ref="F12:H12"/>
    <mergeCell ref="D4:H4"/>
    <mergeCell ref="B8:J8"/>
    <mergeCell ref="B10:C10"/>
    <mergeCell ref="D10:E10"/>
    <mergeCell ref="F10:H10"/>
    <mergeCell ref="I10:J10"/>
    <mergeCell ref="B1:C1"/>
    <mergeCell ref="D1:H1"/>
    <mergeCell ref="B2:C2"/>
    <mergeCell ref="D2:H2"/>
    <mergeCell ref="I2:J2"/>
    <mergeCell ref="D3:H3"/>
    <mergeCell ref="B17:J17"/>
    <mergeCell ref="B22:C22"/>
    <mergeCell ref="D22:F22"/>
    <mergeCell ref="G22:J22"/>
    <mergeCell ref="B29:D29"/>
    <mergeCell ref="B36:G36"/>
    <mergeCell ref="I13:J13"/>
    <mergeCell ref="B14:C15"/>
    <mergeCell ref="D14:E15"/>
    <mergeCell ref="F14:H15"/>
    <mergeCell ref="B16:C16"/>
    <mergeCell ref="D16:J16"/>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26:C126"/>
    <mergeCell ref="B127:C127"/>
    <mergeCell ref="B130:J130"/>
    <mergeCell ref="B132:C132"/>
    <mergeCell ref="B133:C133"/>
    <mergeCell ref="B134:C134"/>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4</xdr:col>
                    <xdr:colOff>209550</xdr:colOff>
                    <xdr:row>22</xdr:row>
                    <xdr:rowOff>0</xdr:rowOff>
                  </from>
                  <to>
                    <xdr:col>5</xdr:col>
                    <xdr:colOff>371475</xdr:colOff>
                    <xdr:row>33</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4</xdr:col>
                    <xdr:colOff>219075</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4</xdr:col>
                    <xdr:colOff>209550</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5</xdr:col>
                    <xdr:colOff>933450</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7</xdr:col>
                    <xdr:colOff>704850</xdr:colOff>
                    <xdr:row>22</xdr:row>
                    <xdr:rowOff>0</xdr:rowOff>
                  </from>
                  <to>
                    <xdr:col>8</xdr:col>
                    <xdr:colOff>866775</xdr:colOff>
                    <xdr:row>33</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4</xdr:col>
                    <xdr:colOff>209550</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7</xdr:col>
                    <xdr:colOff>714375</xdr:colOff>
                    <xdr:row>22</xdr:row>
                    <xdr:rowOff>0</xdr:rowOff>
                  </from>
                  <to>
                    <xdr:col>8</xdr:col>
                    <xdr:colOff>876300</xdr:colOff>
                    <xdr:row>33</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7</xdr:col>
                    <xdr:colOff>714375</xdr:colOff>
                    <xdr:row>22</xdr:row>
                    <xdr:rowOff>0</xdr:rowOff>
                  </from>
                  <to>
                    <xdr:col>8</xdr:col>
                    <xdr:colOff>847725</xdr:colOff>
                    <xdr:row>33</xdr:row>
                    <xdr:rowOff>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5</xdr:col>
                    <xdr:colOff>952500</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5</xdr:col>
                    <xdr:colOff>942975</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6</xdr:col>
                    <xdr:colOff>552450</xdr:colOff>
                    <xdr:row>22</xdr:row>
                    <xdr:rowOff>0</xdr:rowOff>
                  </from>
                  <to>
                    <xdr:col>7</xdr:col>
                    <xdr:colOff>704850</xdr:colOff>
                    <xdr:row>33</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62" zoomScale="85" zoomScaleNormal="85" zoomScaleSheetLayoutView="90" workbookViewId="0">
      <selection activeCell="B106" sqref="B106:G106"/>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139"/>
      <c r="B1" s="488" t="s">
        <v>236</v>
      </c>
      <c r="C1" s="489"/>
      <c r="D1" s="462" t="s">
        <v>204</v>
      </c>
      <c r="E1" s="463"/>
      <c r="F1" s="463"/>
      <c r="G1" s="463"/>
      <c r="H1" s="464"/>
      <c r="I1" s="66" t="s">
        <v>203</v>
      </c>
      <c r="J1" s="67">
        <v>43282</v>
      </c>
      <c r="W1" s="1" t="s">
        <v>202</v>
      </c>
    </row>
    <row r="2" spans="1:29" ht="18.75" customHeight="1" thickTop="1" x14ac:dyDescent="0.3">
      <c r="A2" s="134"/>
      <c r="B2" s="486" t="str">
        <f>CONCATENATE(C3,C4,"_",C5,C6)</f>
        <v>18GOT_TS2</v>
      </c>
      <c r="C2" s="487"/>
      <c r="D2" s="467" t="s">
        <v>224</v>
      </c>
      <c r="E2" s="468"/>
      <c r="F2" s="468"/>
      <c r="G2" s="468"/>
      <c r="H2" s="469"/>
      <c r="I2" s="490" t="s">
        <v>196</v>
      </c>
      <c r="J2" s="491"/>
      <c r="W2" s="1" t="s">
        <v>201</v>
      </c>
      <c r="X2" s="25" t="s">
        <v>200</v>
      </c>
      <c r="Y2" s="1" t="s">
        <v>199</v>
      </c>
      <c r="Z2" s="1" t="s">
        <v>198</v>
      </c>
      <c r="AA2" s="1" t="s">
        <v>197</v>
      </c>
      <c r="AC2" s="1" t="s">
        <v>196</v>
      </c>
    </row>
    <row r="3" spans="1:29" ht="17.25" customHeight="1" x14ac:dyDescent="0.3">
      <c r="A3" s="134"/>
      <c r="B3" s="68" t="s">
        <v>195</v>
      </c>
      <c r="C3" s="55">
        <v>18</v>
      </c>
      <c r="D3" s="467" t="s">
        <v>225</v>
      </c>
      <c r="E3" s="468"/>
      <c r="F3" s="468"/>
      <c r="G3" s="468"/>
      <c r="H3" s="469"/>
      <c r="I3" s="492"/>
      <c r="J3" s="493"/>
      <c r="X3" s="25">
        <v>16</v>
      </c>
      <c r="Y3" s="25" t="s">
        <v>194</v>
      </c>
      <c r="Z3" s="25" t="s">
        <v>121</v>
      </c>
      <c r="AA3" s="26">
        <v>1</v>
      </c>
      <c r="AC3" s="1" t="s">
        <v>193</v>
      </c>
    </row>
    <row r="4" spans="1:29" ht="17.25" hidden="1" x14ac:dyDescent="0.3">
      <c r="A4" s="134"/>
      <c r="B4" s="68" t="s">
        <v>192</v>
      </c>
      <c r="C4" s="55" t="s">
        <v>184</v>
      </c>
      <c r="D4" s="496" t="s">
        <v>226</v>
      </c>
      <c r="E4" s="497"/>
      <c r="F4" s="497"/>
      <c r="G4" s="497"/>
      <c r="H4" s="498"/>
      <c r="I4" s="19"/>
      <c r="J4" s="70"/>
      <c r="X4" s="25">
        <v>17</v>
      </c>
      <c r="Y4" s="25" t="s">
        <v>190</v>
      </c>
      <c r="Z4" s="25" t="s">
        <v>117</v>
      </c>
      <c r="AA4" s="26">
        <v>2</v>
      </c>
      <c r="AC4" s="1" t="s">
        <v>189</v>
      </c>
    </row>
    <row r="5" spans="1:29" ht="12.75" hidden="1" customHeight="1" x14ac:dyDescent="0.25">
      <c r="A5" s="134"/>
      <c r="B5" s="68" t="s">
        <v>188</v>
      </c>
      <c r="C5" s="55" t="s">
        <v>113</v>
      </c>
      <c r="D5" s="49"/>
      <c r="E5" s="50"/>
      <c r="F5" s="50"/>
      <c r="G5" s="50"/>
      <c r="H5" s="51"/>
      <c r="I5" s="7"/>
      <c r="J5" s="71"/>
      <c r="X5" s="25">
        <v>18</v>
      </c>
      <c r="Y5" s="25" t="s">
        <v>187</v>
      </c>
      <c r="Z5" s="25" t="s">
        <v>113</v>
      </c>
      <c r="AA5" s="26">
        <v>3</v>
      </c>
      <c r="AC5" s="1" t="s">
        <v>186</v>
      </c>
    </row>
    <row r="6" spans="1:29" hidden="1" x14ac:dyDescent="0.25">
      <c r="A6" s="134"/>
      <c r="B6" s="68" t="s">
        <v>185</v>
      </c>
      <c r="C6" s="56">
        <v>2</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133"/>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138"/>
      <c r="B8" s="475" t="s">
        <v>180</v>
      </c>
      <c r="C8" s="476"/>
      <c r="D8" s="476"/>
      <c r="E8" s="476"/>
      <c r="F8" s="476"/>
      <c r="G8" s="476"/>
      <c r="H8" s="476"/>
      <c r="I8" s="476"/>
      <c r="J8" s="477"/>
      <c r="K8" s="27"/>
      <c r="L8" s="28"/>
      <c r="M8" s="28"/>
      <c r="N8" s="28"/>
      <c r="O8" s="28"/>
      <c r="P8" s="28"/>
      <c r="Q8" s="28"/>
      <c r="R8" s="28"/>
      <c r="S8" s="28"/>
      <c r="T8" s="28"/>
      <c r="U8" s="28"/>
      <c r="V8" s="28"/>
      <c r="X8" s="25">
        <v>21</v>
      </c>
      <c r="Y8" s="25" t="s">
        <v>179</v>
      </c>
      <c r="Z8" s="25" t="s">
        <v>103</v>
      </c>
      <c r="AA8" s="26">
        <v>6</v>
      </c>
    </row>
    <row r="9" spans="1:29" hidden="1" x14ac:dyDescent="0.25">
      <c r="A9" s="76"/>
      <c r="B9" s="76"/>
      <c r="C9" s="7"/>
      <c r="D9" s="7"/>
      <c r="E9" s="7"/>
      <c r="F9" s="7"/>
      <c r="G9" s="7"/>
      <c r="H9" s="7"/>
      <c r="I9" s="7"/>
      <c r="J9" s="71"/>
      <c r="X9" s="25">
        <v>22</v>
      </c>
      <c r="Y9" s="25" t="s">
        <v>178</v>
      </c>
      <c r="Z9" s="25"/>
      <c r="AA9" s="26">
        <v>7</v>
      </c>
    </row>
    <row r="10" spans="1:29" x14ac:dyDescent="0.25">
      <c r="A10" s="134"/>
      <c r="B10" s="452" t="s">
        <v>177</v>
      </c>
      <c r="C10" s="437"/>
      <c r="D10" s="437" t="s">
        <v>176</v>
      </c>
      <c r="E10" s="437"/>
      <c r="F10" s="437" t="s">
        <v>175</v>
      </c>
      <c r="G10" s="437"/>
      <c r="H10" s="437"/>
      <c r="I10" s="437" t="s">
        <v>174</v>
      </c>
      <c r="J10" s="438"/>
      <c r="X10" s="25">
        <v>23</v>
      </c>
      <c r="Y10" s="25" t="s">
        <v>173</v>
      </c>
      <c r="Z10" s="25"/>
      <c r="AA10" s="26">
        <v>8</v>
      </c>
    </row>
    <row r="11" spans="1:29" ht="18" customHeight="1" x14ac:dyDescent="0.25">
      <c r="A11" s="134"/>
      <c r="B11" s="472" t="s">
        <v>172</v>
      </c>
      <c r="C11" s="473"/>
      <c r="D11" s="473" t="s">
        <v>62</v>
      </c>
      <c r="E11" s="473"/>
      <c r="F11" s="474" t="s">
        <v>171</v>
      </c>
      <c r="G11" s="474"/>
      <c r="H11" s="474"/>
      <c r="I11" s="255" t="s">
        <v>165</v>
      </c>
      <c r="J11" s="77">
        <f>IF($I$2=$AC$2,IF($J$128&gt;0,$D$92*($D$128/($D$128+$D$140)),),)+IF($I$2=$AC$3,IF($J$128&gt;0,$E$92*($E$128/($E$128+$E$140)),),)</f>
        <v>251899.5</v>
      </c>
      <c r="X11" s="25">
        <v>24</v>
      </c>
      <c r="Y11" s="25"/>
      <c r="AA11" s="26">
        <v>9</v>
      </c>
    </row>
    <row r="12" spans="1:29" ht="18" customHeight="1" x14ac:dyDescent="0.25">
      <c r="A12" s="134"/>
      <c r="B12" s="472"/>
      <c r="C12" s="473"/>
      <c r="D12" s="473"/>
      <c r="E12" s="473"/>
      <c r="F12" s="478" t="s">
        <v>170</v>
      </c>
      <c r="G12" s="478"/>
      <c r="H12" s="478"/>
      <c r="I12" s="255" t="s">
        <v>164</v>
      </c>
      <c r="J12" s="77">
        <f>IF($J$128&gt;0,SUM($D$92:$I$92)*(SUM($D$128:$I$128)/(SUM($D$128:$I$128,$D$140:$I$140))),)</f>
        <v>1603819.5</v>
      </c>
      <c r="X12" s="25">
        <v>25</v>
      </c>
      <c r="Y12" s="25"/>
      <c r="AA12" s="26">
        <v>10</v>
      </c>
    </row>
    <row r="13" spans="1:29" ht="15.75" x14ac:dyDescent="0.25">
      <c r="A13" s="134"/>
      <c r="B13" s="452" t="s">
        <v>169</v>
      </c>
      <c r="C13" s="437"/>
      <c r="D13" s="437" t="s">
        <v>168</v>
      </c>
      <c r="E13" s="485"/>
      <c r="F13" s="479" t="s">
        <v>227</v>
      </c>
      <c r="G13" s="480"/>
      <c r="H13" s="481"/>
      <c r="I13" s="484" t="s">
        <v>167</v>
      </c>
      <c r="J13" s="438"/>
      <c r="AA13" s="26">
        <v>11</v>
      </c>
    </row>
    <row r="14" spans="1:29" ht="15.75" customHeight="1" x14ac:dyDescent="0.25">
      <c r="A14" s="134"/>
      <c r="B14" s="439" t="s">
        <v>77</v>
      </c>
      <c r="C14" s="440"/>
      <c r="D14" s="443" t="s">
        <v>166</v>
      </c>
      <c r="E14" s="499"/>
      <c r="F14" s="119"/>
      <c r="G14" s="502">
        <f>+J11+J14</f>
        <v>251899.5</v>
      </c>
      <c r="H14" s="123"/>
      <c r="I14" s="117" t="s">
        <v>165</v>
      </c>
      <c r="J14" s="77">
        <f>IF($I$2=$AC$2,IF($J$140&gt;0,$D$92*($D$140/($D$128+$D$140)),),)+IF($I$2=$AC$3,IF($J$140&gt;0,$E$92*($E$140/($E$128+$E$140)),),)</f>
        <v>0</v>
      </c>
      <c r="AA14" s="26">
        <v>12</v>
      </c>
    </row>
    <row r="15" spans="1:29" ht="15.75" customHeight="1" x14ac:dyDescent="0.25">
      <c r="A15" s="134"/>
      <c r="B15" s="441"/>
      <c r="C15" s="442"/>
      <c r="D15" s="444"/>
      <c r="E15" s="500"/>
      <c r="F15" s="124"/>
      <c r="G15" s="503"/>
      <c r="H15" s="125"/>
      <c r="I15" s="118" t="s">
        <v>164</v>
      </c>
      <c r="J15" s="78">
        <f>IF($J$140&gt;0,SUM($D$92:$I$92)*(SUM($D$140:$I$140)/(SUM($D$128:$I$128,$D$140:$I$140))),)</f>
        <v>0</v>
      </c>
      <c r="AA15" s="26">
        <v>13</v>
      </c>
    </row>
    <row r="16" spans="1:29" ht="28.7" customHeight="1" x14ac:dyDescent="0.25">
      <c r="A16" s="134"/>
      <c r="B16" s="494" t="s">
        <v>163</v>
      </c>
      <c r="C16" s="495"/>
      <c r="D16" s="450" t="s">
        <v>226</v>
      </c>
      <c r="E16" s="450"/>
      <c r="F16" s="501"/>
      <c r="G16" s="501"/>
      <c r="H16" s="501"/>
      <c r="I16" s="450"/>
      <c r="J16" s="451"/>
      <c r="AA16" s="26">
        <v>14</v>
      </c>
    </row>
    <row r="17" spans="1:27" ht="83.25" customHeight="1" x14ac:dyDescent="0.25">
      <c r="A17" s="134"/>
      <c r="B17" s="431" t="s">
        <v>246</v>
      </c>
      <c r="C17" s="432"/>
      <c r="D17" s="432"/>
      <c r="E17" s="432"/>
      <c r="F17" s="432"/>
      <c r="G17" s="432"/>
      <c r="H17" s="432"/>
      <c r="I17" s="432"/>
      <c r="J17" s="433"/>
      <c r="AA17" s="1">
        <v>15</v>
      </c>
    </row>
    <row r="18" spans="1:27" ht="15.75" x14ac:dyDescent="0.25">
      <c r="A18" s="134"/>
      <c r="B18" s="482" t="s">
        <v>240</v>
      </c>
      <c r="C18" s="483"/>
      <c r="D18" s="483"/>
      <c r="E18" s="483"/>
      <c r="F18" s="483"/>
      <c r="G18" s="483"/>
      <c r="H18" s="345"/>
      <c r="I18" s="345"/>
      <c r="J18" s="346"/>
    </row>
    <row r="19" spans="1:27" s="5" customFormat="1" ht="17.25" hidden="1" customHeight="1" x14ac:dyDescent="0.25">
      <c r="A19" s="136"/>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131" t="s">
        <v>160</v>
      </c>
      <c r="B20" s="80" t="s">
        <v>159</v>
      </c>
      <c r="C20" s="81"/>
      <c r="D20" s="81"/>
      <c r="E20" s="81"/>
      <c r="F20" s="81"/>
      <c r="G20" s="81"/>
      <c r="H20" s="81"/>
      <c r="I20" s="81"/>
      <c r="J20" s="82"/>
      <c r="W20" s="29" t="s">
        <v>158</v>
      </c>
      <c r="X20" s="29" t="b">
        <v>0</v>
      </c>
    </row>
    <row r="21" spans="1:27" ht="16.7" customHeight="1" x14ac:dyDescent="0.25">
      <c r="A21" s="131"/>
      <c r="B21" s="83" t="s">
        <v>228</v>
      </c>
      <c r="C21" s="58"/>
      <c r="D21" s="57" t="s">
        <v>157</v>
      </c>
      <c r="E21" s="59"/>
      <c r="F21" s="58"/>
      <c r="G21" s="57" t="s">
        <v>156</v>
      </c>
      <c r="H21" s="60"/>
      <c r="I21" s="59"/>
      <c r="J21" s="84"/>
      <c r="W21" s="29" t="s">
        <v>155</v>
      </c>
      <c r="X21" s="23" t="b">
        <v>0</v>
      </c>
    </row>
    <row r="22" spans="1:27" ht="47.25" customHeight="1" x14ac:dyDescent="0.25">
      <c r="A22" s="131"/>
      <c r="B22" s="434" t="s">
        <v>154</v>
      </c>
      <c r="C22" s="435"/>
      <c r="D22" s="435" t="s">
        <v>153</v>
      </c>
      <c r="E22" s="435"/>
      <c r="F22" s="435"/>
      <c r="G22" s="435" t="s">
        <v>152</v>
      </c>
      <c r="H22" s="435"/>
      <c r="I22" s="435"/>
      <c r="J22" s="436"/>
      <c r="W22" s="29" t="s">
        <v>151</v>
      </c>
      <c r="X22" s="30" t="b">
        <v>0</v>
      </c>
    </row>
    <row r="23" spans="1:27" hidden="1" x14ac:dyDescent="0.25">
      <c r="A23" s="131"/>
      <c r="B23" s="76"/>
      <c r="C23" s="7"/>
      <c r="D23" s="7"/>
      <c r="E23" s="7"/>
      <c r="F23" s="7"/>
      <c r="G23" s="7"/>
      <c r="H23" s="7"/>
      <c r="I23" s="7"/>
      <c r="J23" s="71"/>
      <c r="W23" s="29" t="s">
        <v>150</v>
      </c>
      <c r="X23" s="30" t="b">
        <v>0</v>
      </c>
    </row>
    <row r="24" spans="1:27" hidden="1" x14ac:dyDescent="0.25">
      <c r="A24" s="131" t="s">
        <v>149</v>
      </c>
      <c r="B24" s="80" t="s">
        <v>148</v>
      </c>
      <c r="C24" s="81"/>
      <c r="D24" s="7"/>
      <c r="E24" s="7"/>
      <c r="F24" s="7"/>
      <c r="G24" s="7"/>
      <c r="H24" s="7"/>
      <c r="I24" s="7"/>
      <c r="J24" s="71"/>
      <c r="W24" s="29" t="s">
        <v>147</v>
      </c>
      <c r="X24" s="23" t="b">
        <v>0</v>
      </c>
    </row>
    <row r="25" spans="1:27" ht="15" hidden="1" customHeight="1" x14ac:dyDescent="0.25">
      <c r="A25" s="131"/>
      <c r="B25" s="85"/>
      <c r="C25" s="15"/>
      <c r="D25" s="15"/>
      <c r="E25" s="15"/>
      <c r="F25" s="15"/>
      <c r="G25" s="15"/>
      <c r="H25" s="15"/>
      <c r="I25" s="15"/>
      <c r="J25" s="86"/>
      <c r="W25" s="29" t="s">
        <v>146</v>
      </c>
      <c r="X25" s="23" t="b">
        <v>0</v>
      </c>
    </row>
    <row r="26" spans="1:27" ht="15" hidden="1" customHeight="1" x14ac:dyDescent="0.25">
      <c r="A26" s="131" t="s">
        <v>145</v>
      </c>
      <c r="B26" s="80" t="s">
        <v>144</v>
      </c>
      <c r="C26" s="81"/>
      <c r="D26" s="81"/>
      <c r="E26" s="81"/>
      <c r="F26" s="81"/>
      <c r="G26" s="81"/>
      <c r="H26" s="81"/>
      <c r="I26" s="81"/>
      <c r="J26" s="82"/>
      <c r="W26" s="29" t="s">
        <v>143</v>
      </c>
      <c r="X26" s="23" t="b">
        <v>0</v>
      </c>
    </row>
    <row r="27" spans="1:27" ht="26.25" hidden="1" customHeight="1" x14ac:dyDescent="0.25">
      <c r="A27" s="131"/>
      <c r="B27" s="80"/>
      <c r="C27" s="81"/>
      <c r="D27" s="81"/>
      <c r="E27" s="81"/>
      <c r="F27" s="81"/>
      <c r="G27" s="81"/>
      <c r="H27" s="81"/>
      <c r="I27" s="81"/>
      <c r="J27" s="82"/>
      <c r="W27" s="29" t="s">
        <v>142</v>
      </c>
      <c r="X27" s="30" t="b">
        <v>0</v>
      </c>
    </row>
    <row r="28" spans="1:27" hidden="1" x14ac:dyDescent="0.25">
      <c r="A28" s="131"/>
      <c r="B28" s="76"/>
      <c r="C28" s="7"/>
      <c r="D28" s="7"/>
      <c r="E28" s="7"/>
      <c r="F28" s="7"/>
      <c r="G28" s="7"/>
      <c r="H28" s="7"/>
      <c r="I28" s="7"/>
      <c r="J28" s="71"/>
    </row>
    <row r="29" spans="1:27" hidden="1" x14ac:dyDescent="0.25">
      <c r="A29" s="131" t="s">
        <v>141</v>
      </c>
      <c r="B29" s="421" t="s">
        <v>140</v>
      </c>
      <c r="C29" s="422"/>
      <c r="D29" s="422"/>
      <c r="E29" s="7"/>
      <c r="F29" s="7"/>
      <c r="G29" s="7"/>
      <c r="H29" s="7"/>
      <c r="I29" s="7"/>
      <c r="J29" s="87"/>
      <c r="W29" s="29" t="s">
        <v>139</v>
      </c>
      <c r="X29" s="30" t="b">
        <v>1</v>
      </c>
    </row>
    <row r="30" spans="1:27" hidden="1" x14ac:dyDescent="0.25">
      <c r="A30" s="131"/>
      <c r="B30" s="76"/>
      <c r="C30" s="7"/>
      <c r="D30" s="7"/>
      <c r="E30" s="7"/>
      <c r="F30" s="7"/>
      <c r="G30" s="7"/>
      <c r="H30" s="7"/>
      <c r="I30" s="7"/>
      <c r="J30" s="71"/>
      <c r="W30" s="29" t="s">
        <v>138</v>
      </c>
      <c r="X30" s="30" t="b">
        <v>0</v>
      </c>
    </row>
    <row r="31" spans="1:27" ht="26.25" hidden="1" x14ac:dyDescent="0.4">
      <c r="A31" s="133"/>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133"/>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131"/>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132"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131"/>
      <c r="B35" s="89"/>
      <c r="C35" s="7"/>
      <c r="D35" s="7"/>
      <c r="E35" s="7"/>
      <c r="F35" s="7"/>
      <c r="G35" s="7"/>
      <c r="H35" s="7"/>
      <c r="I35" s="7"/>
      <c r="J35" s="71"/>
      <c r="W35" s="29" t="s">
        <v>40</v>
      </c>
      <c r="X35" s="29" t="b">
        <v>0</v>
      </c>
    </row>
    <row r="36" spans="1:34" ht="16.7" customHeight="1" x14ac:dyDescent="0.25">
      <c r="A36" s="132" t="s">
        <v>131</v>
      </c>
      <c r="B36" s="410" t="s">
        <v>130</v>
      </c>
      <c r="C36" s="411"/>
      <c r="D36" s="411"/>
      <c r="E36" s="411"/>
      <c r="F36" s="411"/>
      <c r="G36" s="411"/>
      <c r="H36" s="17"/>
      <c r="I36" s="17"/>
      <c r="J36" s="91"/>
      <c r="W36" s="29" t="s">
        <v>38</v>
      </c>
      <c r="X36" s="29" t="b">
        <v>0</v>
      </c>
    </row>
    <row r="37" spans="1:34" ht="30" hidden="1" customHeight="1" x14ac:dyDescent="0.25">
      <c r="A37" s="132"/>
      <c r="B37" s="428" t="s">
        <v>129</v>
      </c>
      <c r="C37" s="429"/>
      <c r="D37" s="429"/>
      <c r="E37" s="429"/>
      <c r="F37" s="429"/>
      <c r="G37" s="429"/>
      <c r="H37" s="429"/>
      <c r="I37" s="429"/>
      <c r="J37" s="430"/>
    </row>
    <row r="38" spans="1:34" ht="33" hidden="1" customHeight="1" x14ac:dyDescent="0.25">
      <c r="A38" s="132"/>
      <c r="B38" s="413"/>
      <c r="C38" s="414"/>
      <c r="D38" s="414"/>
      <c r="E38" s="414"/>
      <c r="F38" s="414"/>
      <c r="G38" s="414"/>
      <c r="H38" s="414"/>
      <c r="I38" s="414"/>
      <c r="J38" s="415"/>
    </row>
    <row r="39" spans="1:34" hidden="1" x14ac:dyDescent="0.25">
      <c r="A39" s="132"/>
      <c r="B39" s="92"/>
      <c r="C39" s="14"/>
      <c r="D39" s="14"/>
      <c r="E39" s="14"/>
      <c r="F39" s="14"/>
      <c r="G39" s="14"/>
      <c r="H39" s="14"/>
      <c r="I39" s="14"/>
      <c r="J39" s="93"/>
    </row>
    <row r="40" spans="1:34" s="5" customFormat="1" ht="15" customHeight="1" x14ac:dyDescent="0.25">
      <c r="A40" s="132" t="s">
        <v>128</v>
      </c>
      <c r="B40" s="410" t="s">
        <v>127</v>
      </c>
      <c r="C40" s="411"/>
      <c r="D40" s="411"/>
      <c r="E40" s="411"/>
      <c r="F40" s="411"/>
      <c r="G40" s="411"/>
      <c r="H40" s="411"/>
      <c r="I40" s="411"/>
      <c r="J40" s="412"/>
    </row>
    <row r="41" spans="1:34" hidden="1" x14ac:dyDescent="0.25">
      <c r="A41" s="132"/>
      <c r="B41" s="76"/>
      <c r="C41" s="7"/>
      <c r="D41" s="7"/>
      <c r="E41" s="7"/>
      <c r="F41" s="7"/>
      <c r="G41" s="7"/>
      <c r="H41" s="7"/>
      <c r="I41" s="7"/>
      <c r="J41" s="71"/>
      <c r="W41" s="1" t="s">
        <v>126</v>
      </c>
      <c r="X41" s="1" t="b">
        <v>0</v>
      </c>
    </row>
    <row r="42" spans="1:34" s="5" customFormat="1" ht="15" customHeight="1" x14ac:dyDescent="0.25">
      <c r="A42" s="132" t="s">
        <v>123</v>
      </c>
      <c r="B42" s="410" t="s">
        <v>125</v>
      </c>
      <c r="C42" s="411"/>
      <c r="D42" s="411"/>
      <c r="E42" s="411"/>
      <c r="F42" s="411"/>
      <c r="G42" s="411"/>
      <c r="H42" s="411"/>
      <c r="I42" s="411"/>
      <c r="J42" s="412"/>
      <c r="W42" s="1" t="s">
        <v>124</v>
      </c>
      <c r="X42" s="5" t="b">
        <v>1</v>
      </c>
    </row>
    <row r="43" spans="1:34" ht="14.25" customHeight="1" x14ac:dyDescent="0.25">
      <c r="A43" s="132"/>
      <c r="B43" s="413"/>
      <c r="C43" s="414"/>
      <c r="D43" s="414"/>
      <c r="E43" s="414"/>
      <c r="F43" s="414"/>
      <c r="G43" s="414"/>
      <c r="H43" s="414"/>
      <c r="I43" s="414"/>
      <c r="J43" s="415"/>
    </row>
    <row r="44" spans="1:34" s="5" customFormat="1" x14ac:dyDescent="0.25">
      <c r="A44" s="132" t="s">
        <v>123</v>
      </c>
      <c r="B44" s="410" t="s">
        <v>122</v>
      </c>
      <c r="C44" s="411"/>
      <c r="D44" s="411"/>
      <c r="E44" s="411"/>
      <c r="F44" s="411"/>
      <c r="G44" s="411"/>
      <c r="H44" s="411"/>
      <c r="I44" s="411"/>
      <c r="J44" s="412"/>
    </row>
    <row r="45" spans="1:34" ht="11.25" customHeight="1" x14ac:dyDescent="0.25">
      <c r="A45" s="132"/>
      <c r="B45" s="413"/>
      <c r="C45" s="414"/>
      <c r="D45" s="414"/>
      <c r="E45" s="414"/>
      <c r="F45" s="414"/>
      <c r="G45" s="414"/>
      <c r="H45" s="414"/>
      <c r="I45" s="414"/>
      <c r="J45" s="415"/>
    </row>
    <row r="46" spans="1:34" hidden="1" x14ac:dyDescent="0.25">
      <c r="A46" s="132"/>
      <c r="B46" s="92"/>
      <c r="C46" s="14"/>
      <c r="D46" s="14"/>
      <c r="E46" s="14"/>
      <c r="F46" s="14"/>
      <c r="G46" s="14"/>
      <c r="H46" s="14"/>
      <c r="I46" s="14"/>
      <c r="J46" s="93"/>
      <c r="Z46" s="25" t="s">
        <v>121</v>
      </c>
      <c r="AA46" s="31" t="s">
        <v>120</v>
      </c>
    </row>
    <row r="47" spans="1:34" s="5" customFormat="1" ht="15.75" customHeight="1" x14ac:dyDescent="0.25">
      <c r="A47" s="132" t="s">
        <v>119</v>
      </c>
      <c r="B47" s="410" t="s">
        <v>229</v>
      </c>
      <c r="C47" s="411"/>
      <c r="D47" s="411"/>
      <c r="E47" s="411"/>
      <c r="F47" s="411"/>
      <c r="G47" s="411"/>
      <c r="H47" s="411"/>
      <c r="I47" s="411"/>
      <c r="J47" s="412"/>
      <c r="Z47" s="25" t="s">
        <v>117</v>
      </c>
      <c r="AA47" s="31" t="s">
        <v>116</v>
      </c>
    </row>
    <row r="48" spans="1:34" ht="21" customHeight="1" x14ac:dyDescent="0.25">
      <c r="A48" s="137" t="s">
        <v>115</v>
      </c>
      <c r="B48" s="424" t="s">
        <v>95</v>
      </c>
      <c r="C48" s="425"/>
      <c r="D48" s="426" t="s">
        <v>114</v>
      </c>
      <c r="E48" s="426"/>
      <c r="F48" s="426"/>
      <c r="G48" s="426"/>
      <c r="H48" s="426"/>
      <c r="I48" s="426"/>
      <c r="J48" s="427"/>
      <c r="Z48" s="25" t="s">
        <v>113</v>
      </c>
      <c r="AA48" s="31" t="s">
        <v>112</v>
      </c>
      <c r="AB48" s="31"/>
      <c r="AC48" s="31"/>
      <c r="AD48" s="31"/>
      <c r="AE48" s="31"/>
      <c r="AF48" s="31"/>
      <c r="AG48" s="31"/>
      <c r="AH48" s="31"/>
    </row>
    <row r="49" spans="1:34" ht="21" customHeight="1" x14ac:dyDescent="0.25">
      <c r="A49" s="137" t="s">
        <v>111</v>
      </c>
      <c r="B49" s="424" t="s">
        <v>92</v>
      </c>
      <c r="C49" s="425"/>
      <c r="D49" s="426" t="s">
        <v>110</v>
      </c>
      <c r="E49" s="426"/>
      <c r="F49" s="426"/>
      <c r="G49" s="426"/>
      <c r="H49" s="426"/>
      <c r="I49" s="426"/>
      <c r="J49" s="427"/>
      <c r="Z49" s="25" t="s">
        <v>109</v>
      </c>
      <c r="AA49" s="31" t="s">
        <v>108</v>
      </c>
      <c r="AB49" s="31"/>
      <c r="AC49" s="31"/>
      <c r="AD49" s="31"/>
      <c r="AE49" s="31"/>
      <c r="AF49" s="31"/>
      <c r="AG49" s="31"/>
      <c r="AH49" s="31"/>
    </row>
    <row r="50" spans="1:34" ht="21" customHeight="1" x14ac:dyDescent="0.25">
      <c r="A50" s="137" t="s">
        <v>107</v>
      </c>
      <c r="B50" s="424" t="s">
        <v>91</v>
      </c>
      <c r="C50" s="425"/>
      <c r="D50" s="426" t="s">
        <v>106</v>
      </c>
      <c r="E50" s="426"/>
      <c r="F50" s="426"/>
      <c r="G50" s="426"/>
      <c r="H50" s="426"/>
      <c r="I50" s="426"/>
      <c r="J50" s="427"/>
      <c r="Z50" s="25" t="s">
        <v>105</v>
      </c>
      <c r="AA50" s="1" t="s">
        <v>104</v>
      </c>
      <c r="AB50" s="31"/>
      <c r="AC50" s="31"/>
      <c r="AD50" s="31"/>
      <c r="AE50" s="31"/>
      <c r="AF50" s="31"/>
      <c r="AG50" s="31"/>
      <c r="AH50" s="31"/>
    </row>
    <row r="51" spans="1:34" ht="21" hidden="1" customHeight="1" x14ac:dyDescent="0.25">
      <c r="A51" s="94"/>
      <c r="B51" s="94"/>
      <c r="C51" s="17"/>
      <c r="D51" s="17"/>
      <c r="E51" s="17"/>
      <c r="F51" s="17"/>
      <c r="G51" s="17"/>
      <c r="H51" s="17"/>
      <c r="I51" s="17"/>
      <c r="J51" s="91"/>
      <c r="Z51" s="25" t="s">
        <v>103</v>
      </c>
      <c r="AA51" s="31" t="s">
        <v>102</v>
      </c>
    </row>
    <row r="52" spans="1:34" ht="26.25" hidden="1" customHeight="1" x14ac:dyDescent="0.4">
      <c r="A52" s="133"/>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133"/>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36"/>
      <c r="B54" s="76"/>
      <c r="C54" s="7"/>
      <c r="D54" s="7"/>
      <c r="E54" s="7"/>
      <c r="F54" s="7"/>
      <c r="G54" s="7"/>
      <c r="H54" s="7"/>
      <c r="I54" s="7"/>
      <c r="J54" s="71"/>
      <c r="AA54" s="31" t="s">
        <v>98</v>
      </c>
    </row>
    <row r="55" spans="1:34" hidden="1" outlineLevel="1" x14ac:dyDescent="0.25">
      <c r="A55" s="136"/>
      <c r="B55" s="79" t="s">
        <v>97</v>
      </c>
      <c r="C55" s="7"/>
      <c r="D55" s="7"/>
      <c r="E55" s="7"/>
      <c r="F55" s="7"/>
      <c r="G55" s="7"/>
      <c r="H55" s="7"/>
      <c r="I55" s="7"/>
      <c r="J55" s="71"/>
      <c r="AA55" s="31" t="s">
        <v>96</v>
      </c>
    </row>
    <row r="56" spans="1:34" hidden="1" outlineLevel="1" x14ac:dyDescent="0.25">
      <c r="A56" s="136"/>
      <c r="B56" s="95"/>
      <c r="C56" s="7"/>
      <c r="D56" s="7"/>
      <c r="E56" s="7"/>
      <c r="F56" s="7"/>
      <c r="G56" s="7"/>
      <c r="H56" s="7"/>
      <c r="I56" s="7"/>
      <c r="J56" s="71"/>
      <c r="AA56" s="31" t="s">
        <v>95</v>
      </c>
    </row>
    <row r="57" spans="1:34" hidden="1" outlineLevel="1" x14ac:dyDescent="0.25">
      <c r="A57" s="132" t="s">
        <v>94</v>
      </c>
      <c r="B57" s="410" t="s">
        <v>93</v>
      </c>
      <c r="C57" s="411"/>
      <c r="D57" s="411"/>
      <c r="E57" s="411"/>
      <c r="F57" s="411"/>
      <c r="G57" s="411"/>
      <c r="H57" s="411"/>
      <c r="I57" s="411"/>
      <c r="J57" s="412"/>
      <c r="AA57" s="31" t="s">
        <v>92</v>
      </c>
    </row>
    <row r="58" spans="1:34" ht="63.75" hidden="1" customHeight="1" outlineLevel="1" x14ac:dyDescent="0.25">
      <c r="A58" s="94"/>
      <c r="B58" s="413"/>
      <c r="C58" s="414"/>
      <c r="D58" s="414"/>
      <c r="E58" s="414"/>
      <c r="F58" s="414"/>
      <c r="G58" s="414"/>
      <c r="H58" s="414"/>
      <c r="I58" s="414"/>
      <c r="J58" s="415"/>
      <c r="AA58" s="31" t="s">
        <v>91</v>
      </c>
    </row>
    <row r="59" spans="1:34" hidden="1" collapsed="1" x14ac:dyDescent="0.25">
      <c r="A59" s="94"/>
      <c r="B59" s="94"/>
      <c r="C59" s="17"/>
      <c r="D59" s="17"/>
      <c r="E59" s="17"/>
      <c r="F59" s="17"/>
      <c r="G59" s="17"/>
      <c r="H59" s="17"/>
      <c r="I59" s="17"/>
      <c r="J59" s="91"/>
      <c r="AA59" s="1" t="s">
        <v>90</v>
      </c>
    </row>
    <row r="60" spans="1:34" hidden="1" outlineLevel="1" x14ac:dyDescent="0.25">
      <c r="A60" s="136"/>
      <c r="B60" s="79" t="s">
        <v>89</v>
      </c>
      <c r="C60" s="7"/>
      <c r="D60" s="7"/>
      <c r="E60" s="7"/>
      <c r="F60" s="7"/>
      <c r="G60" s="7"/>
      <c r="H60" s="7"/>
      <c r="I60" s="7"/>
      <c r="J60" s="71"/>
      <c r="AA60" s="31" t="s">
        <v>88</v>
      </c>
    </row>
    <row r="61" spans="1:34" hidden="1" outlineLevel="1" x14ac:dyDescent="0.25">
      <c r="A61" s="136"/>
      <c r="B61" s="95"/>
      <c r="C61" s="7"/>
      <c r="D61" s="7"/>
      <c r="E61" s="7"/>
      <c r="F61" s="7"/>
      <c r="G61" s="7"/>
      <c r="H61" s="7"/>
      <c r="I61" s="7"/>
      <c r="J61" s="71"/>
      <c r="AA61" s="31" t="s">
        <v>87</v>
      </c>
    </row>
    <row r="62" spans="1:34" outlineLevel="1" x14ac:dyDescent="0.25">
      <c r="A62" s="132" t="s">
        <v>86</v>
      </c>
      <c r="B62" s="410" t="s">
        <v>85</v>
      </c>
      <c r="C62" s="411"/>
      <c r="D62" s="411"/>
      <c r="E62" s="411"/>
      <c r="F62" s="411"/>
      <c r="G62" s="411"/>
      <c r="H62" s="411"/>
      <c r="I62" s="411"/>
      <c r="J62" s="412"/>
      <c r="AA62" s="31" t="s">
        <v>84</v>
      </c>
    </row>
    <row r="63" spans="1:34" ht="9.75" customHeight="1" outlineLevel="1" x14ac:dyDescent="0.25">
      <c r="A63" s="132"/>
      <c r="B63" s="413"/>
      <c r="C63" s="414"/>
      <c r="D63" s="414"/>
      <c r="E63" s="414"/>
      <c r="F63" s="414"/>
      <c r="G63" s="414"/>
      <c r="H63" s="414"/>
      <c r="I63" s="414"/>
      <c r="J63" s="415"/>
      <c r="AA63" s="1" t="s">
        <v>83</v>
      </c>
    </row>
    <row r="64" spans="1:34" hidden="1" outlineLevel="1" x14ac:dyDescent="0.25">
      <c r="A64" s="132"/>
      <c r="B64" s="95"/>
      <c r="C64" s="7"/>
      <c r="D64" s="7"/>
      <c r="E64" s="7"/>
      <c r="F64" s="7"/>
      <c r="G64" s="7"/>
      <c r="H64" s="7"/>
      <c r="I64" s="7"/>
      <c r="J64" s="71"/>
      <c r="AA64" s="31" t="s">
        <v>82</v>
      </c>
    </row>
    <row r="65" spans="1:27" s="5" customFormat="1" ht="14.45" customHeight="1" outlineLevel="1" x14ac:dyDescent="0.25">
      <c r="A65" s="132" t="s">
        <v>81</v>
      </c>
      <c r="B65" s="410" t="s">
        <v>80</v>
      </c>
      <c r="C65" s="411"/>
      <c r="D65" s="411"/>
      <c r="E65" s="411"/>
      <c r="F65" s="411"/>
      <c r="G65" s="411"/>
      <c r="H65" s="411"/>
      <c r="I65" s="411"/>
      <c r="J65" s="412"/>
      <c r="AA65" s="31" t="s">
        <v>79</v>
      </c>
    </row>
    <row r="66" spans="1:27" ht="16.5" customHeight="1" outlineLevel="1" x14ac:dyDescent="0.25">
      <c r="A66" s="132"/>
      <c r="B66" s="96"/>
      <c r="C66" s="418" t="s">
        <v>78</v>
      </c>
      <c r="D66" s="418"/>
      <c r="E66" s="418"/>
      <c r="F66" s="419" t="s">
        <v>77</v>
      </c>
      <c r="G66" s="419"/>
      <c r="H66" s="419"/>
      <c r="I66" s="419"/>
      <c r="J66" s="420"/>
    </row>
    <row r="67" spans="1:27" ht="16.5" customHeight="1" outlineLevel="1" x14ac:dyDescent="0.25">
      <c r="A67" s="132"/>
      <c r="B67" s="96"/>
      <c r="C67" s="418" t="s">
        <v>76</v>
      </c>
      <c r="D67" s="418"/>
      <c r="E67" s="418"/>
      <c r="F67" s="419" t="s">
        <v>75</v>
      </c>
      <c r="G67" s="419"/>
      <c r="H67" s="419"/>
      <c r="I67" s="419"/>
      <c r="J67" s="420"/>
    </row>
    <row r="68" spans="1:27" ht="16.5" customHeight="1" outlineLevel="1" x14ac:dyDescent="0.25">
      <c r="A68" s="132"/>
      <c r="B68" s="96"/>
      <c r="C68" s="418" t="s">
        <v>74</v>
      </c>
      <c r="D68" s="418"/>
      <c r="E68" s="418"/>
      <c r="F68" s="419" t="s">
        <v>73</v>
      </c>
      <c r="G68" s="419"/>
      <c r="H68" s="419"/>
      <c r="I68" s="419"/>
      <c r="J68" s="420"/>
    </row>
    <row r="69" spans="1:27" ht="16.5" customHeight="1" outlineLevel="1" x14ac:dyDescent="0.25">
      <c r="A69" s="132"/>
      <c r="B69" s="96"/>
      <c r="C69" s="418" t="s">
        <v>72</v>
      </c>
      <c r="D69" s="418"/>
      <c r="E69" s="418"/>
      <c r="F69" s="419" t="s">
        <v>71</v>
      </c>
      <c r="G69" s="419"/>
      <c r="H69" s="419"/>
      <c r="I69" s="419"/>
      <c r="J69" s="420"/>
    </row>
    <row r="70" spans="1:27" ht="16.5" customHeight="1" outlineLevel="1" x14ac:dyDescent="0.25">
      <c r="A70" s="132"/>
      <c r="B70" s="96"/>
      <c r="C70" s="418" t="s">
        <v>70</v>
      </c>
      <c r="D70" s="418"/>
      <c r="E70" s="418"/>
      <c r="F70" s="419" t="s">
        <v>69</v>
      </c>
      <c r="G70" s="419"/>
      <c r="H70" s="419"/>
      <c r="I70" s="419"/>
      <c r="J70" s="420"/>
    </row>
    <row r="71" spans="1:27" ht="16.5" customHeight="1" outlineLevel="1" x14ac:dyDescent="0.25">
      <c r="A71" s="132"/>
      <c r="B71" s="96"/>
      <c r="C71" s="418" t="s">
        <v>68</v>
      </c>
      <c r="D71" s="418"/>
      <c r="E71" s="418"/>
      <c r="F71" s="419" t="s">
        <v>67</v>
      </c>
      <c r="G71" s="419"/>
      <c r="H71" s="419"/>
      <c r="I71" s="419"/>
      <c r="J71" s="420"/>
    </row>
    <row r="72" spans="1:27" ht="16.5" customHeight="1" outlineLevel="1" x14ac:dyDescent="0.25">
      <c r="A72" s="132"/>
      <c r="B72" s="96"/>
      <c r="C72" s="418" t="s">
        <v>66</v>
      </c>
      <c r="D72" s="418"/>
      <c r="E72" s="418"/>
      <c r="F72" s="419" t="s">
        <v>65</v>
      </c>
      <c r="G72" s="419"/>
      <c r="H72" s="419"/>
      <c r="I72" s="419"/>
      <c r="J72" s="420"/>
    </row>
    <row r="73" spans="1:27" hidden="1" outlineLevel="1" x14ac:dyDescent="0.25">
      <c r="A73" s="132"/>
      <c r="B73" s="76"/>
      <c r="C73" s="7"/>
      <c r="D73" s="7"/>
      <c r="E73" s="7"/>
      <c r="F73" s="7"/>
      <c r="G73" s="7"/>
      <c r="H73" s="7"/>
      <c r="I73" s="7"/>
      <c r="J73" s="71"/>
    </row>
    <row r="74" spans="1:27" s="5" customFormat="1" outlineLevel="1" x14ac:dyDescent="0.25">
      <c r="A74" s="132" t="s">
        <v>64</v>
      </c>
      <c r="B74" s="421" t="s">
        <v>63</v>
      </c>
      <c r="C74" s="422"/>
      <c r="D74" s="422"/>
      <c r="E74" s="422"/>
      <c r="F74" s="422"/>
      <c r="G74" s="422"/>
      <c r="H74" s="422"/>
      <c r="I74" s="422"/>
      <c r="J74" s="423"/>
    </row>
    <row r="75" spans="1:27" ht="20.25" customHeight="1" outlineLevel="1" x14ac:dyDescent="0.25">
      <c r="A75" s="132"/>
      <c r="B75" s="413" t="s">
        <v>62</v>
      </c>
      <c r="C75" s="414"/>
      <c r="D75" s="414"/>
      <c r="E75" s="414"/>
      <c r="F75" s="414"/>
      <c r="G75" s="414"/>
      <c r="H75" s="414"/>
      <c r="I75" s="414"/>
      <c r="J75" s="415"/>
    </row>
    <row r="76" spans="1:27" hidden="1" x14ac:dyDescent="0.25">
      <c r="A76" s="136"/>
      <c r="B76" s="94"/>
      <c r="C76" s="7"/>
      <c r="D76" s="7"/>
      <c r="E76" s="7"/>
      <c r="F76" s="7"/>
      <c r="G76" s="7"/>
      <c r="H76" s="7"/>
      <c r="I76" s="7"/>
      <c r="J76" s="71"/>
    </row>
    <row r="77" spans="1:27" hidden="1" outlineLevel="1" x14ac:dyDescent="0.25">
      <c r="A77" s="136"/>
      <c r="B77" s="79" t="s">
        <v>61</v>
      </c>
      <c r="C77" s="7"/>
      <c r="D77" s="7"/>
      <c r="E77" s="7"/>
      <c r="F77" s="7"/>
      <c r="G77" s="7"/>
      <c r="H77" s="7"/>
      <c r="I77" s="7"/>
      <c r="J77" s="71"/>
    </row>
    <row r="78" spans="1:27" s="5" customFormat="1" ht="38.450000000000003" hidden="1" customHeight="1" outlineLevel="1" x14ac:dyDescent="0.25">
      <c r="A78" s="132" t="s">
        <v>60</v>
      </c>
      <c r="B78" s="410" t="s">
        <v>59</v>
      </c>
      <c r="C78" s="411"/>
      <c r="D78" s="411"/>
      <c r="E78" s="411"/>
      <c r="F78" s="411"/>
      <c r="G78" s="411"/>
      <c r="H78" s="411"/>
      <c r="I78" s="411"/>
      <c r="J78" s="412"/>
    </row>
    <row r="79" spans="1:27" ht="27.75" hidden="1" customHeight="1" outlineLevel="1" x14ac:dyDescent="0.25">
      <c r="A79" s="135"/>
      <c r="B79" s="413"/>
      <c r="C79" s="414"/>
      <c r="D79" s="414"/>
      <c r="E79" s="414"/>
      <c r="F79" s="414"/>
      <c r="G79" s="414"/>
      <c r="H79" s="414"/>
      <c r="I79" s="414"/>
      <c r="J79" s="415"/>
    </row>
    <row r="80" spans="1:27" hidden="1" collapsed="1" x14ac:dyDescent="0.25">
      <c r="A80" s="135"/>
      <c r="B80" s="96"/>
      <c r="C80" s="10"/>
      <c r="D80" s="10"/>
      <c r="E80" s="10"/>
      <c r="F80" s="10"/>
      <c r="G80" s="10"/>
      <c r="H80" s="10"/>
      <c r="I80" s="10"/>
      <c r="J80" s="97"/>
    </row>
    <row r="81" spans="1:22" ht="5.25" hidden="1" customHeight="1" x14ac:dyDescent="0.4">
      <c r="A81" s="133"/>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A82" s="134"/>
      <c r="B82" s="96"/>
      <c r="C82" s="10"/>
      <c r="D82" s="10"/>
      <c r="E82" s="10"/>
      <c r="F82" s="10"/>
      <c r="G82" s="10"/>
      <c r="H82" s="10"/>
      <c r="I82" s="10"/>
      <c r="J82" s="97"/>
    </row>
    <row r="83" spans="1:22" s="5" customFormat="1" hidden="1" x14ac:dyDescent="0.25">
      <c r="A83" s="131" t="s">
        <v>58</v>
      </c>
      <c r="B83" s="410" t="s">
        <v>57</v>
      </c>
      <c r="C83" s="411"/>
      <c r="D83" s="411"/>
      <c r="E83" s="411"/>
      <c r="F83" s="411"/>
      <c r="G83" s="411"/>
      <c r="H83" s="411"/>
      <c r="I83" s="411"/>
      <c r="J83" s="412"/>
    </row>
    <row r="84" spans="1:22" ht="30" hidden="1" customHeight="1" x14ac:dyDescent="0.25">
      <c r="A84" s="134"/>
      <c r="B84" s="413"/>
      <c r="C84" s="414"/>
      <c r="D84" s="414"/>
      <c r="E84" s="414"/>
      <c r="F84" s="414"/>
      <c r="G84" s="414"/>
      <c r="H84" s="414"/>
      <c r="I84" s="414"/>
      <c r="J84" s="415"/>
    </row>
    <row r="85" spans="1:22" hidden="1" x14ac:dyDescent="0.25">
      <c r="A85" s="134"/>
      <c r="B85" s="76"/>
      <c r="C85" s="7"/>
      <c r="D85" s="7"/>
      <c r="E85" s="7"/>
      <c r="F85" s="7"/>
      <c r="G85" s="7"/>
      <c r="H85" s="7"/>
      <c r="I85" s="7"/>
      <c r="J85" s="71"/>
    </row>
    <row r="86" spans="1:22" ht="26.25" hidden="1" x14ac:dyDescent="0.4">
      <c r="A86" s="133"/>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133"/>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131" t="s">
        <v>55</v>
      </c>
      <c r="B88" s="410" t="s">
        <v>54</v>
      </c>
      <c r="C88" s="411"/>
      <c r="D88" s="411"/>
      <c r="E88" s="411"/>
      <c r="F88" s="411"/>
      <c r="G88" s="411"/>
      <c r="H88" s="411"/>
      <c r="I88" s="411"/>
      <c r="J88" s="412"/>
    </row>
    <row r="89" spans="1:22" ht="27.75" hidden="1" customHeight="1" x14ac:dyDescent="0.25">
      <c r="A89" s="76"/>
      <c r="B89" s="397" t="s">
        <v>53</v>
      </c>
      <c r="C89" s="398"/>
      <c r="D89" s="398"/>
      <c r="E89" s="398"/>
      <c r="F89" s="398"/>
      <c r="G89" s="398"/>
      <c r="H89" s="398"/>
      <c r="I89" s="398"/>
      <c r="J89" s="399"/>
    </row>
    <row r="90" spans="1:22" hidden="1" x14ac:dyDescent="0.25">
      <c r="A90" s="76"/>
      <c r="B90" s="98" t="s">
        <v>52</v>
      </c>
      <c r="C90" s="32"/>
      <c r="D90" s="32"/>
      <c r="E90" s="32"/>
      <c r="F90" s="32"/>
      <c r="G90" s="32"/>
      <c r="H90" s="32"/>
      <c r="I90" s="32"/>
      <c r="J90" s="99"/>
    </row>
    <row r="91" spans="1:22" x14ac:dyDescent="0.25">
      <c r="A91" s="76"/>
      <c r="B91" s="402" t="s">
        <v>230</v>
      </c>
      <c r="C91" s="403"/>
      <c r="D91" s="258" t="str">
        <f t="shared" ref="D91:I91" si="0">D$112</f>
        <v>FY19</v>
      </c>
      <c r="E91" s="256" t="str">
        <f t="shared" si="0"/>
        <v>FY20</v>
      </c>
      <c r="F91" s="256" t="str">
        <f t="shared" si="0"/>
        <v>FY21</v>
      </c>
      <c r="G91" s="256" t="str">
        <f t="shared" si="0"/>
        <v>FY22</v>
      </c>
      <c r="H91" s="256" t="str">
        <f t="shared" si="0"/>
        <v>FY23</v>
      </c>
      <c r="I91" s="256" t="str">
        <f t="shared" si="0"/>
        <v>FY24</v>
      </c>
      <c r="J91" s="257" t="s">
        <v>10</v>
      </c>
    </row>
    <row r="92" spans="1:22" ht="15" customHeight="1" x14ac:dyDescent="0.25">
      <c r="A92" s="76"/>
      <c r="B92" s="400" t="s">
        <v>239</v>
      </c>
      <c r="C92" s="401"/>
      <c r="D92" s="171">
        <f>((D128+D140)-SUM(D102))/2</f>
        <v>251899.5</v>
      </c>
      <c r="E92" s="33">
        <f t="shared" ref="E92:I92" si="1">((E128+E140)-SUM(E102))/2</f>
        <v>258000</v>
      </c>
      <c r="F92" s="33">
        <f t="shared" si="1"/>
        <v>264192</v>
      </c>
      <c r="G92" s="33">
        <f t="shared" si="1"/>
        <v>270384</v>
      </c>
      <c r="H92" s="33">
        <f t="shared" si="1"/>
        <v>276576</v>
      </c>
      <c r="I92" s="33">
        <f t="shared" si="1"/>
        <v>282768</v>
      </c>
      <c r="J92" s="100">
        <f t="shared" ref="J92:J97" si="2">SUM(D92:I92)</f>
        <v>1603819.5</v>
      </c>
    </row>
    <row r="93" spans="1:22" ht="15" customHeight="1" x14ac:dyDescent="0.25">
      <c r="A93" s="76"/>
      <c r="B93" s="400" t="s">
        <v>238</v>
      </c>
      <c r="C93" s="401"/>
      <c r="D93" s="33">
        <f>D92</f>
        <v>251899.5</v>
      </c>
      <c r="E93" s="33">
        <f t="shared" ref="E93:I93" si="3">E92</f>
        <v>258000</v>
      </c>
      <c r="F93" s="33">
        <f t="shared" si="3"/>
        <v>264192</v>
      </c>
      <c r="G93" s="33">
        <f t="shared" si="3"/>
        <v>270384</v>
      </c>
      <c r="H93" s="33">
        <f t="shared" si="3"/>
        <v>276576</v>
      </c>
      <c r="I93" s="33">
        <f t="shared" si="3"/>
        <v>282768</v>
      </c>
      <c r="J93" s="100">
        <f t="shared" si="2"/>
        <v>1603819.5</v>
      </c>
    </row>
    <row r="94" spans="1:22" ht="15" hidden="1" customHeight="1" outlineLevel="1" x14ac:dyDescent="0.25">
      <c r="A94" s="76"/>
      <c r="B94" s="408" t="s">
        <v>51</v>
      </c>
      <c r="C94" s="409"/>
      <c r="D94" s="35">
        <v>0</v>
      </c>
      <c r="E94" s="35">
        <v>0</v>
      </c>
      <c r="F94" s="35">
        <v>0</v>
      </c>
      <c r="G94" s="35">
        <v>0</v>
      </c>
      <c r="H94" s="35">
        <v>0</v>
      </c>
      <c r="I94" s="35">
        <v>0</v>
      </c>
      <c r="J94" s="100">
        <f t="shared" si="2"/>
        <v>0</v>
      </c>
    </row>
    <row r="95" spans="1:22" ht="15" hidden="1" customHeight="1" outlineLevel="1" x14ac:dyDescent="0.25">
      <c r="A95" s="76"/>
      <c r="B95" s="408" t="s">
        <v>50</v>
      </c>
      <c r="C95" s="409"/>
      <c r="D95" s="35">
        <v>0</v>
      </c>
      <c r="E95" s="35">
        <v>0</v>
      </c>
      <c r="F95" s="35">
        <v>0</v>
      </c>
      <c r="G95" s="35">
        <v>0</v>
      </c>
      <c r="H95" s="35">
        <v>0</v>
      </c>
      <c r="I95" s="35">
        <v>0</v>
      </c>
      <c r="J95" s="100">
        <f t="shared" si="2"/>
        <v>0</v>
      </c>
    </row>
    <row r="96" spans="1:22" ht="15" hidden="1" customHeight="1" outlineLevel="1" x14ac:dyDescent="0.25">
      <c r="A96" s="76"/>
      <c r="B96" s="408" t="s">
        <v>49</v>
      </c>
      <c r="C96" s="409"/>
      <c r="D96" s="35">
        <v>0</v>
      </c>
      <c r="E96" s="35">
        <v>0</v>
      </c>
      <c r="F96" s="35">
        <v>0</v>
      </c>
      <c r="G96" s="35">
        <v>0</v>
      </c>
      <c r="H96" s="35">
        <v>0</v>
      </c>
      <c r="I96" s="35">
        <v>0</v>
      </c>
      <c r="J96" s="100">
        <f t="shared" si="2"/>
        <v>0</v>
      </c>
    </row>
    <row r="97" spans="1:24" ht="15" hidden="1" customHeight="1" outlineLevel="1" x14ac:dyDescent="0.25">
      <c r="A97" s="76"/>
      <c r="B97" s="408" t="s">
        <v>48</v>
      </c>
      <c r="C97" s="409"/>
      <c r="D97" s="35">
        <v>0</v>
      </c>
      <c r="E97" s="35">
        <v>0</v>
      </c>
      <c r="F97" s="35">
        <v>0</v>
      </c>
      <c r="G97" s="35">
        <v>0</v>
      </c>
      <c r="H97" s="35">
        <v>0</v>
      </c>
      <c r="I97" s="35">
        <v>0</v>
      </c>
      <c r="J97" s="100">
        <f t="shared" si="2"/>
        <v>0</v>
      </c>
    </row>
    <row r="98" spans="1:24" ht="15" customHeight="1" collapsed="1" x14ac:dyDescent="0.25">
      <c r="A98" s="76"/>
      <c r="B98" s="402" t="s">
        <v>47</v>
      </c>
      <c r="C98" s="403"/>
      <c r="D98" s="36"/>
      <c r="E98" s="36"/>
      <c r="F98" s="37"/>
      <c r="G98" s="37"/>
      <c r="H98" s="37"/>
      <c r="I98" s="37"/>
      <c r="J98" s="101"/>
    </row>
    <row r="99" spans="1:24" x14ac:dyDescent="0.25">
      <c r="A99" s="76"/>
      <c r="B99" s="400" t="s">
        <v>46</v>
      </c>
      <c r="C99" s="401"/>
      <c r="D99" s="38"/>
      <c r="E99" s="38"/>
      <c r="F99" s="38"/>
      <c r="G99" s="38"/>
      <c r="H99" s="38"/>
      <c r="I99" s="38"/>
      <c r="J99" s="100">
        <f>SUM(D99:I99)</f>
        <v>0</v>
      </c>
    </row>
    <row r="100" spans="1:24" x14ac:dyDescent="0.25">
      <c r="A100" s="76"/>
      <c r="B100" s="400" t="s">
        <v>45</v>
      </c>
      <c r="C100" s="401"/>
      <c r="D100" s="39">
        <f t="shared" ref="D100:I100" si="4">D119*0.1</f>
        <v>67173.2</v>
      </c>
      <c r="E100" s="39">
        <f t="shared" si="4"/>
        <v>68800</v>
      </c>
      <c r="F100" s="39">
        <f t="shared" si="4"/>
        <v>70451.199999999997</v>
      </c>
      <c r="G100" s="39">
        <f t="shared" si="4"/>
        <v>72102.400000000009</v>
      </c>
      <c r="H100" s="39">
        <f t="shared" si="4"/>
        <v>73753.600000000006</v>
      </c>
      <c r="I100" s="39">
        <f t="shared" si="4"/>
        <v>75404.800000000003</v>
      </c>
      <c r="J100" s="100">
        <f>SUM(D100:I100)</f>
        <v>427685.2</v>
      </c>
    </row>
    <row r="101" spans="1:24" x14ac:dyDescent="0.25">
      <c r="A101" s="76"/>
      <c r="B101" s="380" t="s">
        <v>44</v>
      </c>
      <c r="C101" s="381"/>
      <c r="D101" s="39">
        <f t="shared" ref="D101:I101" si="5">D119*0.15</f>
        <v>100759.8</v>
      </c>
      <c r="E101" s="39">
        <f t="shared" si="5"/>
        <v>103200</v>
      </c>
      <c r="F101" s="39">
        <f t="shared" si="5"/>
        <v>105676.8</v>
      </c>
      <c r="G101" s="39">
        <f t="shared" si="5"/>
        <v>108153.59999999999</v>
      </c>
      <c r="H101" s="39">
        <f t="shared" si="5"/>
        <v>110630.39999999999</v>
      </c>
      <c r="I101" s="39">
        <f t="shared" si="5"/>
        <v>113107.2</v>
      </c>
      <c r="J101" s="100">
        <f>SUM(D101:I101)</f>
        <v>641527.79999999993</v>
      </c>
    </row>
    <row r="102" spans="1:24" x14ac:dyDescent="0.25">
      <c r="A102" s="76"/>
      <c r="B102" s="402" t="s">
        <v>43</v>
      </c>
      <c r="C102" s="403"/>
      <c r="D102" s="33">
        <f t="shared" ref="D102:I102" si="6">SUM(D99:D101)</f>
        <v>167933</v>
      </c>
      <c r="E102" s="33">
        <f t="shared" si="6"/>
        <v>172000</v>
      </c>
      <c r="F102" s="33">
        <f t="shared" si="6"/>
        <v>176128</v>
      </c>
      <c r="G102" s="33">
        <f t="shared" si="6"/>
        <v>180256</v>
      </c>
      <c r="H102" s="33">
        <f t="shared" si="6"/>
        <v>184384</v>
      </c>
      <c r="I102" s="33">
        <f t="shared" si="6"/>
        <v>188512</v>
      </c>
      <c r="J102" s="100">
        <f>SUM(D102:I102)</f>
        <v>1069213</v>
      </c>
    </row>
    <row r="103" spans="1:24" s="5" customFormat="1" ht="15.75" thickBot="1" x14ac:dyDescent="0.3">
      <c r="A103" s="131"/>
      <c r="B103" s="404" t="s">
        <v>42</v>
      </c>
      <c r="C103" s="405"/>
      <c r="D103" s="40">
        <f t="shared" ref="D103:J103" si="7">SUM(D92:D97)+D102</f>
        <v>671732</v>
      </c>
      <c r="E103" s="40">
        <f t="shared" si="7"/>
        <v>688000</v>
      </c>
      <c r="F103" s="40">
        <f t="shared" si="7"/>
        <v>704512</v>
      </c>
      <c r="G103" s="40">
        <f t="shared" si="7"/>
        <v>721024</v>
      </c>
      <c r="H103" s="40">
        <f t="shared" si="7"/>
        <v>737536</v>
      </c>
      <c r="I103" s="40">
        <f t="shared" si="7"/>
        <v>754048</v>
      </c>
      <c r="J103" s="102">
        <f t="shared" si="7"/>
        <v>4276852</v>
      </c>
    </row>
    <row r="104" spans="1:24" ht="15.75" hidden="1" thickTop="1" x14ac:dyDescent="0.25">
      <c r="A104" s="76"/>
      <c r="B104" s="103"/>
      <c r="C104" s="7"/>
      <c r="D104" s="7"/>
      <c r="E104" s="7"/>
      <c r="F104" s="7"/>
      <c r="G104" s="7"/>
      <c r="H104" s="7"/>
      <c r="I104" s="7"/>
      <c r="J104" s="71"/>
    </row>
    <row r="105" spans="1:24" ht="23.25" customHeight="1" thickTop="1" x14ac:dyDescent="0.25">
      <c r="A105" s="132" t="s">
        <v>36</v>
      </c>
      <c r="B105" s="388" t="s">
        <v>41</v>
      </c>
      <c r="C105" s="389"/>
      <c r="D105" s="389"/>
      <c r="E105" s="389"/>
      <c r="F105" s="389"/>
      <c r="G105" s="389"/>
      <c r="H105" s="389"/>
      <c r="I105" s="389"/>
      <c r="J105" s="390"/>
      <c r="W105" s="29" t="s">
        <v>40</v>
      </c>
      <c r="X105" s="29" t="b">
        <v>1</v>
      </c>
    </row>
    <row r="106" spans="1:24" ht="15" customHeight="1" x14ac:dyDescent="0.25">
      <c r="A106" s="76"/>
      <c r="B106" s="397" t="s">
        <v>39</v>
      </c>
      <c r="C106" s="398"/>
      <c r="D106" s="398"/>
      <c r="E106" s="398"/>
      <c r="F106" s="398"/>
      <c r="G106" s="398"/>
      <c r="H106" s="406">
        <v>457107</v>
      </c>
      <c r="I106" s="407"/>
      <c r="J106" s="91"/>
      <c r="W106" s="29" t="s">
        <v>38</v>
      </c>
      <c r="X106" s="29" t="b">
        <v>0</v>
      </c>
    </row>
    <row r="107" spans="1:24" ht="15" hidden="1" customHeight="1" x14ac:dyDescent="0.25">
      <c r="A107" s="76"/>
      <c r="B107" s="397" t="s">
        <v>37</v>
      </c>
      <c r="C107" s="398"/>
      <c r="D107" s="398"/>
      <c r="E107" s="398"/>
      <c r="F107" s="398"/>
      <c r="G107" s="398"/>
      <c r="H107" s="17"/>
      <c r="I107" s="17"/>
      <c r="J107" s="91"/>
      <c r="W107" s="29"/>
      <c r="X107" s="29"/>
    </row>
    <row r="108" spans="1:24" hidden="1" x14ac:dyDescent="0.25">
      <c r="A108" s="76"/>
      <c r="B108" s="76"/>
      <c r="C108" s="7"/>
      <c r="D108" s="7"/>
      <c r="E108" s="7"/>
      <c r="F108" s="7"/>
      <c r="G108" s="7"/>
      <c r="H108" s="7"/>
      <c r="I108" s="7"/>
      <c r="J108" s="71"/>
    </row>
    <row r="109" spans="1:24" s="5" customFormat="1" ht="15" hidden="1" customHeight="1" outlineLevel="1" x14ac:dyDescent="0.25">
      <c r="A109" s="131" t="s">
        <v>36</v>
      </c>
      <c r="B109" s="388" t="s">
        <v>35</v>
      </c>
      <c r="C109" s="389"/>
      <c r="D109" s="389"/>
      <c r="E109" s="389"/>
      <c r="F109" s="389"/>
      <c r="G109" s="389"/>
      <c r="H109" s="389"/>
      <c r="I109" s="389"/>
      <c r="J109" s="390"/>
    </row>
    <row r="110" spans="1:24" ht="30.75" hidden="1" customHeight="1" outlineLevel="1" x14ac:dyDescent="0.25">
      <c r="A110" s="76"/>
      <c r="B110" s="397" t="s">
        <v>34</v>
      </c>
      <c r="C110" s="398"/>
      <c r="D110" s="398"/>
      <c r="E110" s="398"/>
      <c r="F110" s="398"/>
      <c r="G110" s="398"/>
      <c r="H110" s="398"/>
      <c r="I110" s="398"/>
      <c r="J110" s="399"/>
    </row>
    <row r="111" spans="1:24" hidden="1" outlineLevel="1" x14ac:dyDescent="0.25">
      <c r="A111" s="76"/>
      <c r="B111" s="98" t="s">
        <v>18</v>
      </c>
      <c r="C111" s="32"/>
      <c r="D111" s="32"/>
      <c r="E111" s="32"/>
      <c r="F111" s="32"/>
      <c r="G111" s="32"/>
      <c r="H111" s="32"/>
      <c r="I111" s="32"/>
      <c r="J111" s="99"/>
    </row>
    <row r="112" spans="1:24" outlineLevel="1" x14ac:dyDescent="0.25">
      <c r="A112" s="76"/>
      <c r="B112" s="391" t="s">
        <v>33</v>
      </c>
      <c r="C112" s="392"/>
      <c r="D112" s="258" t="s">
        <v>16</v>
      </c>
      <c r="E112" s="41" t="s">
        <v>15</v>
      </c>
      <c r="F112" s="41" t="s">
        <v>14</v>
      </c>
      <c r="G112" s="41" t="s">
        <v>13</v>
      </c>
      <c r="H112" s="41" t="s">
        <v>12</v>
      </c>
      <c r="I112" s="41" t="s">
        <v>11</v>
      </c>
      <c r="J112" s="257" t="s">
        <v>10</v>
      </c>
    </row>
    <row r="113" spans="1:10" ht="15.75" hidden="1" outlineLevel="1" thickBot="1" x14ac:dyDescent="0.3">
      <c r="A113" s="76"/>
      <c r="B113" s="393" t="s">
        <v>32</v>
      </c>
      <c r="C113" s="394"/>
      <c r="D113" s="349"/>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76"/>
      <c r="B114" s="393" t="s">
        <v>31</v>
      </c>
      <c r="C114" s="394"/>
      <c r="D114" s="180"/>
      <c r="E114" s="42"/>
      <c r="F114" s="42"/>
      <c r="G114" s="42"/>
      <c r="H114" s="42"/>
      <c r="I114" s="42"/>
      <c r="J114" s="105"/>
    </row>
    <row r="115" spans="1:10" ht="15.95" hidden="1" customHeight="1" outlineLevel="1" x14ac:dyDescent="0.25">
      <c r="A115" s="76"/>
      <c r="B115" s="395" t="s">
        <v>30</v>
      </c>
      <c r="C115" s="396"/>
      <c r="D115" s="180"/>
      <c r="E115" s="42"/>
      <c r="F115" s="42"/>
      <c r="G115" s="42"/>
      <c r="H115" s="42"/>
      <c r="I115" s="42"/>
      <c r="J115" s="105"/>
    </row>
    <row r="116" spans="1:10" outlineLevel="1" x14ac:dyDescent="0.25">
      <c r="A116" s="76"/>
      <c r="B116" s="393" t="s">
        <v>29</v>
      </c>
      <c r="C116" s="394"/>
      <c r="D116" s="183"/>
      <c r="E116" s="44"/>
      <c r="F116" s="45"/>
      <c r="G116" s="45"/>
      <c r="H116" s="45"/>
      <c r="I116" s="45"/>
      <c r="J116" s="105"/>
    </row>
    <row r="117" spans="1:10" outlineLevel="1" x14ac:dyDescent="0.25">
      <c r="A117" s="76"/>
      <c r="B117" s="393" t="s">
        <v>28</v>
      </c>
      <c r="C117" s="394"/>
      <c r="D117" s="350">
        <v>5506</v>
      </c>
      <c r="E117" s="61">
        <v>5504</v>
      </c>
      <c r="F117" s="62">
        <f>E117</f>
        <v>5504</v>
      </c>
      <c r="G117" s="62">
        <f>F117</f>
        <v>5504</v>
      </c>
      <c r="H117" s="62">
        <f>G117</f>
        <v>5504</v>
      </c>
      <c r="I117" s="62">
        <f>H117</f>
        <v>5504</v>
      </c>
      <c r="J117" s="105"/>
    </row>
    <row r="118" spans="1:10" outlineLevel="1" x14ac:dyDescent="0.25">
      <c r="A118" s="76"/>
      <c r="B118" s="393" t="s">
        <v>27</v>
      </c>
      <c r="C118" s="394"/>
      <c r="D118" s="180">
        <v>122</v>
      </c>
      <c r="E118" s="42">
        <v>125</v>
      </c>
      <c r="F118" s="43">
        <f>ROUND(E118*(1+F113),0)</f>
        <v>128</v>
      </c>
      <c r="G118" s="43">
        <f>ROUND(F118*(1+G113),0)</f>
        <v>131</v>
      </c>
      <c r="H118" s="43">
        <f>ROUND(G118*(1+H113),0)</f>
        <v>134</v>
      </c>
      <c r="I118" s="43">
        <f>ROUND(H118*(1+I113),0)</f>
        <v>137</v>
      </c>
      <c r="J118" s="105"/>
    </row>
    <row r="119" spans="1:10" outlineLevel="1" x14ac:dyDescent="0.25">
      <c r="A119" s="76"/>
      <c r="B119" s="393" t="s">
        <v>26</v>
      </c>
      <c r="C119" s="394"/>
      <c r="D119" s="171">
        <f t="shared" ref="D119:I119" si="8">D117*D118</f>
        <v>671732</v>
      </c>
      <c r="E119" s="33">
        <f t="shared" si="8"/>
        <v>688000</v>
      </c>
      <c r="F119" s="33">
        <f t="shared" si="8"/>
        <v>704512</v>
      </c>
      <c r="G119" s="33">
        <f t="shared" si="8"/>
        <v>721024</v>
      </c>
      <c r="H119" s="33">
        <f t="shared" si="8"/>
        <v>737536</v>
      </c>
      <c r="I119" s="33">
        <f t="shared" si="8"/>
        <v>754048</v>
      </c>
      <c r="J119" s="100">
        <f>SUM(D119:I119)</f>
        <v>4276852</v>
      </c>
    </row>
    <row r="120" spans="1:10" outlineLevel="1" x14ac:dyDescent="0.25">
      <c r="A120" s="76"/>
      <c r="B120" s="393" t="s">
        <v>25</v>
      </c>
      <c r="C120" s="394"/>
      <c r="D120" s="351"/>
      <c r="E120" s="64"/>
      <c r="F120" s="33">
        <f t="shared" ref="F120:G123" si="9">E120*(1+$G$113)</f>
        <v>0</v>
      </c>
      <c r="G120" s="33">
        <f t="shared" si="9"/>
        <v>0</v>
      </c>
      <c r="H120" s="33">
        <f>G120*(1+$H$113)</f>
        <v>0</v>
      </c>
      <c r="I120" s="33">
        <f>H120*(1+$I$113)</f>
        <v>0</v>
      </c>
      <c r="J120" s="100"/>
    </row>
    <row r="121" spans="1:10" outlineLevel="1" x14ac:dyDescent="0.25">
      <c r="A121" s="76"/>
      <c r="B121" s="393" t="s">
        <v>24</v>
      </c>
      <c r="C121" s="394"/>
      <c r="D121" s="351"/>
      <c r="E121" s="64"/>
      <c r="F121" s="33">
        <f t="shared" si="9"/>
        <v>0</v>
      </c>
      <c r="G121" s="33">
        <f t="shared" si="9"/>
        <v>0</v>
      </c>
      <c r="H121" s="33">
        <f>G121*(1+$H$113)</f>
        <v>0</v>
      </c>
      <c r="I121" s="33">
        <f>H121*(1+$I$113)</f>
        <v>0</v>
      </c>
      <c r="J121" s="100"/>
    </row>
    <row r="122" spans="1:10" outlineLevel="1" x14ac:dyDescent="0.25">
      <c r="A122" s="76"/>
      <c r="B122" s="380" t="s">
        <v>23</v>
      </c>
      <c r="C122" s="381"/>
      <c r="D122" s="351"/>
      <c r="E122" s="64"/>
      <c r="F122" s="33">
        <f t="shared" si="9"/>
        <v>0</v>
      </c>
      <c r="G122" s="33">
        <f t="shared" si="9"/>
        <v>0</v>
      </c>
      <c r="H122" s="33">
        <f>G122*(1+$H$113)</f>
        <v>0</v>
      </c>
      <c r="I122" s="33">
        <f>H122*(1+$I$113)</f>
        <v>0</v>
      </c>
      <c r="J122" s="100"/>
    </row>
    <row r="123" spans="1:10" hidden="1" outlineLevel="1" x14ac:dyDescent="0.25">
      <c r="A123" s="76"/>
      <c r="B123" s="380" t="s">
        <v>23</v>
      </c>
      <c r="C123" s="381"/>
      <c r="D123" s="351"/>
      <c r="E123" s="64"/>
      <c r="F123" s="33">
        <f t="shared" si="9"/>
        <v>0</v>
      </c>
      <c r="G123" s="33">
        <f t="shared" si="9"/>
        <v>0</v>
      </c>
      <c r="H123" s="33">
        <f>G123*(1+$H$113)</f>
        <v>0</v>
      </c>
      <c r="I123" s="33">
        <f>H123*(1+$I$113)</f>
        <v>0</v>
      </c>
      <c r="J123" s="100"/>
    </row>
    <row r="124" spans="1:10" outlineLevel="1" x14ac:dyDescent="0.25">
      <c r="A124" s="76"/>
      <c r="B124" s="393" t="s">
        <v>22</v>
      </c>
      <c r="C124" s="394"/>
      <c r="D124" s="171">
        <f t="shared" ref="D124:I124" si="10">SUM(D119:D123)</f>
        <v>671732</v>
      </c>
      <c r="E124" s="33">
        <f t="shared" si="10"/>
        <v>688000</v>
      </c>
      <c r="F124" s="33">
        <f t="shared" si="10"/>
        <v>704512</v>
      </c>
      <c r="G124" s="33">
        <f t="shared" si="10"/>
        <v>721024</v>
      </c>
      <c r="H124" s="33">
        <f t="shared" si="10"/>
        <v>737536</v>
      </c>
      <c r="I124" s="33">
        <f t="shared" si="10"/>
        <v>754048</v>
      </c>
      <c r="J124" s="100">
        <f>SUM(D124:I124)</f>
        <v>4276852</v>
      </c>
    </row>
    <row r="125" spans="1:10" ht="15" customHeight="1" outlineLevel="1" x14ac:dyDescent="0.25">
      <c r="A125" s="76"/>
      <c r="B125" s="380" t="s">
        <v>4</v>
      </c>
      <c r="C125" s="381"/>
      <c r="D125" s="351"/>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76"/>
      <c r="B126" s="380" t="s">
        <v>4</v>
      </c>
      <c r="C126" s="381"/>
      <c r="D126" s="175"/>
      <c r="E126" s="38"/>
      <c r="F126" s="63">
        <f t="shared" si="11"/>
        <v>0</v>
      </c>
      <c r="G126" s="63">
        <f t="shared" si="11"/>
        <v>0</v>
      </c>
      <c r="H126" s="63">
        <f>G126*(1+$H$113)</f>
        <v>0</v>
      </c>
      <c r="I126" s="63">
        <f>H126*(1+$I$113)</f>
        <v>0</v>
      </c>
      <c r="J126" s="106">
        <f>SUM(D126:I126)</f>
        <v>0</v>
      </c>
    </row>
    <row r="127" spans="1:10" ht="15" hidden="1" customHeight="1" outlineLevel="1" x14ac:dyDescent="0.25">
      <c r="A127" s="76"/>
      <c r="B127" s="384" t="s">
        <v>4</v>
      </c>
      <c r="C127" s="385"/>
      <c r="D127" s="352"/>
      <c r="E127" s="113"/>
      <c r="F127" s="114">
        <f t="shared" si="11"/>
        <v>0</v>
      </c>
      <c r="G127" s="114">
        <f t="shared" si="11"/>
        <v>0</v>
      </c>
      <c r="H127" s="114">
        <f>G127*(1+$H$113)</f>
        <v>0</v>
      </c>
      <c r="I127" s="114">
        <f>H127*(1+$I$113)</f>
        <v>0</v>
      </c>
      <c r="J127" s="115">
        <f>SUM(D127:I127)</f>
        <v>0</v>
      </c>
    </row>
    <row r="128" spans="1:10" s="5" customFormat="1" outlineLevel="1" x14ac:dyDescent="0.25">
      <c r="A128" s="131"/>
      <c r="B128" s="386" t="s">
        <v>21</v>
      </c>
      <c r="C128" s="387"/>
      <c r="D128" s="353">
        <f t="shared" ref="D128:J128" si="12">D114+D115+D124+D125+D127+D126</f>
        <v>671732</v>
      </c>
      <c r="E128" s="116">
        <f t="shared" si="12"/>
        <v>688000</v>
      </c>
      <c r="F128" s="116">
        <f t="shared" si="12"/>
        <v>704512</v>
      </c>
      <c r="G128" s="116">
        <f t="shared" si="12"/>
        <v>721024</v>
      </c>
      <c r="H128" s="116">
        <f t="shared" si="12"/>
        <v>737536</v>
      </c>
      <c r="I128" s="116">
        <f t="shared" si="12"/>
        <v>754048</v>
      </c>
      <c r="J128" s="306">
        <f t="shared" si="12"/>
        <v>4276852</v>
      </c>
    </row>
    <row r="129" spans="1:10" hidden="1" outlineLevel="1" x14ac:dyDescent="0.25">
      <c r="A129" s="76"/>
      <c r="B129" s="103"/>
      <c r="C129" s="7"/>
      <c r="D129" s="7"/>
      <c r="E129" s="7"/>
      <c r="F129" s="7"/>
      <c r="G129" s="7"/>
      <c r="H129" s="7"/>
      <c r="I129" s="7"/>
      <c r="J129" s="71"/>
    </row>
    <row r="130" spans="1:10" hidden="1" x14ac:dyDescent="0.25">
      <c r="A130" s="76"/>
      <c r="B130" s="103"/>
      <c r="C130" s="7"/>
      <c r="D130" s="7"/>
      <c r="E130" s="7"/>
      <c r="F130" s="7"/>
      <c r="G130" s="7"/>
      <c r="H130" s="7"/>
      <c r="I130" s="7"/>
      <c r="J130" s="71"/>
    </row>
    <row r="131" spans="1:10" s="5" customFormat="1" ht="15" hidden="1" customHeight="1" outlineLevel="1" x14ac:dyDescent="0.25">
      <c r="A131" s="131" t="s">
        <v>20</v>
      </c>
      <c r="B131" s="388" t="s">
        <v>19</v>
      </c>
      <c r="C131" s="389"/>
      <c r="D131" s="389"/>
      <c r="E131" s="389"/>
      <c r="F131" s="389"/>
      <c r="G131" s="389"/>
      <c r="H131" s="389"/>
      <c r="I131" s="389"/>
      <c r="J131" s="390"/>
    </row>
    <row r="132" spans="1:10" hidden="1" outlineLevel="1" x14ac:dyDescent="0.25">
      <c r="A132" s="76"/>
      <c r="B132" s="98" t="s">
        <v>18</v>
      </c>
      <c r="C132" s="32"/>
      <c r="D132" s="32"/>
      <c r="E132" s="32"/>
      <c r="F132" s="32"/>
      <c r="G132" s="32"/>
      <c r="H132" s="32"/>
      <c r="I132" s="32"/>
      <c r="J132" s="99"/>
    </row>
    <row r="133" spans="1:10" hidden="1" outlineLevel="1" x14ac:dyDescent="0.25">
      <c r="A133" s="76"/>
      <c r="B133" s="391" t="s">
        <v>17</v>
      </c>
      <c r="C133" s="392"/>
      <c r="D133" s="256" t="s">
        <v>16</v>
      </c>
      <c r="E133" s="41" t="s">
        <v>15</v>
      </c>
      <c r="F133" s="41" t="s">
        <v>14</v>
      </c>
      <c r="G133" s="41" t="s">
        <v>13</v>
      </c>
      <c r="H133" s="41" t="s">
        <v>12</v>
      </c>
      <c r="I133" s="41" t="s">
        <v>11</v>
      </c>
      <c r="J133" s="108" t="s">
        <v>10</v>
      </c>
    </row>
    <row r="134" spans="1:10" hidden="1" outlineLevel="1" x14ac:dyDescent="0.25">
      <c r="A134" s="76"/>
      <c r="B134" s="378" t="s">
        <v>9</v>
      </c>
      <c r="C134" s="379"/>
      <c r="D134" s="38"/>
      <c r="E134" s="38"/>
      <c r="F134" s="38"/>
      <c r="G134" s="38"/>
      <c r="H134" s="38"/>
      <c r="I134" s="38"/>
      <c r="J134" s="106">
        <f t="shared" ref="J134:J139" si="13">SUM(D134:I134)</f>
        <v>0</v>
      </c>
    </row>
    <row r="135" spans="1:10" hidden="1" outlineLevel="1" x14ac:dyDescent="0.25">
      <c r="A135" s="76"/>
      <c r="B135" s="378" t="s">
        <v>8</v>
      </c>
      <c r="C135" s="379"/>
      <c r="D135" s="38"/>
      <c r="E135" s="38"/>
      <c r="F135" s="38"/>
      <c r="G135" s="38"/>
      <c r="H135" s="38"/>
      <c r="I135" s="38"/>
      <c r="J135" s="106">
        <f t="shared" si="13"/>
        <v>0</v>
      </c>
    </row>
    <row r="136" spans="1:10" hidden="1" outlineLevel="1" x14ac:dyDescent="0.25">
      <c r="A136" s="76"/>
      <c r="B136" s="378" t="s">
        <v>7</v>
      </c>
      <c r="C136" s="379"/>
      <c r="D136" s="38"/>
      <c r="E136" s="38"/>
      <c r="F136" s="38"/>
      <c r="G136" s="38"/>
      <c r="H136" s="38"/>
      <c r="I136" s="38"/>
      <c r="J136" s="106">
        <f t="shared" si="13"/>
        <v>0</v>
      </c>
    </row>
    <row r="137" spans="1:10" hidden="1" outlineLevel="1" x14ac:dyDescent="0.25">
      <c r="A137" s="76"/>
      <c r="B137" s="378" t="s">
        <v>6</v>
      </c>
      <c r="C137" s="379"/>
      <c r="D137" s="38"/>
      <c r="E137" s="38"/>
      <c r="F137" s="38"/>
      <c r="G137" s="38"/>
      <c r="H137" s="38"/>
      <c r="I137" s="38"/>
      <c r="J137" s="106">
        <f t="shared" si="13"/>
        <v>0</v>
      </c>
    </row>
    <row r="138" spans="1:10" hidden="1" outlineLevel="1" x14ac:dyDescent="0.25">
      <c r="A138" s="76"/>
      <c r="B138" s="378" t="s">
        <v>5</v>
      </c>
      <c r="C138" s="379"/>
      <c r="D138" s="38"/>
      <c r="E138" s="38"/>
      <c r="F138" s="38"/>
      <c r="G138" s="38"/>
      <c r="H138" s="38"/>
      <c r="I138" s="38"/>
      <c r="J138" s="106">
        <f t="shared" si="13"/>
        <v>0</v>
      </c>
    </row>
    <row r="139" spans="1:10" hidden="1" outlineLevel="1" x14ac:dyDescent="0.25">
      <c r="A139" s="76"/>
      <c r="B139" s="380" t="s">
        <v>4</v>
      </c>
      <c r="C139" s="381"/>
      <c r="D139" s="38"/>
      <c r="E139" s="38"/>
      <c r="F139" s="38"/>
      <c r="G139" s="38"/>
      <c r="H139" s="38"/>
      <c r="I139" s="38"/>
      <c r="J139" s="106">
        <f t="shared" si="13"/>
        <v>0</v>
      </c>
    </row>
    <row r="140" spans="1:10" s="5" customFormat="1" ht="15.75" hidden="1" outlineLevel="1" thickBot="1" x14ac:dyDescent="0.3">
      <c r="A140" s="131"/>
      <c r="B140" s="382" t="s">
        <v>3</v>
      </c>
      <c r="C140" s="383"/>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76"/>
      <c r="B141" s="103"/>
      <c r="C141" s="7"/>
      <c r="D141" s="7"/>
      <c r="E141" s="7"/>
      <c r="F141" s="7"/>
      <c r="G141" s="7"/>
      <c r="H141" s="7"/>
      <c r="I141" s="7"/>
      <c r="J141" s="71"/>
    </row>
    <row r="142" spans="1:10" hidden="1" collapsed="1" x14ac:dyDescent="0.25">
      <c r="A142" s="76"/>
      <c r="B142" s="103"/>
      <c r="C142" s="7"/>
      <c r="D142" s="7"/>
      <c r="E142" s="7"/>
      <c r="F142" s="7"/>
      <c r="G142" s="7"/>
      <c r="H142" s="7"/>
      <c r="I142" s="7"/>
      <c r="J142" s="71"/>
    </row>
    <row r="143" spans="1:10" hidden="1" x14ac:dyDescent="0.25">
      <c r="A143" s="76"/>
      <c r="B143" s="109" t="s">
        <v>2</v>
      </c>
      <c r="C143" s="7"/>
      <c r="D143" s="7"/>
      <c r="E143" s="7"/>
      <c r="F143" s="7"/>
      <c r="G143" s="7"/>
      <c r="H143" s="7"/>
      <c r="I143" s="7"/>
      <c r="J143" s="71"/>
    </row>
    <row r="144" spans="1:10" hidden="1" x14ac:dyDescent="0.25">
      <c r="A144" s="76"/>
      <c r="B144" s="76"/>
      <c r="C144" s="7"/>
      <c r="D144" s="7"/>
      <c r="E144" s="7"/>
      <c r="F144" s="7"/>
      <c r="G144" s="7"/>
      <c r="H144" s="7"/>
      <c r="I144" s="7"/>
      <c r="J144" s="71"/>
    </row>
    <row r="145" spans="1:10" s="5" customFormat="1" x14ac:dyDescent="0.25">
      <c r="A145" s="131" t="s">
        <v>1</v>
      </c>
      <c r="B145" s="130" t="s">
        <v>0</v>
      </c>
      <c r="C145" s="110"/>
      <c r="D145" s="110"/>
      <c r="E145" s="110"/>
      <c r="F145" s="110"/>
      <c r="G145" s="110"/>
      <c r="H145" s="110"/>
      <c r="I145" s="110"/>
      <c r="J145" s="319"/>
    </row>
    <row r="146" spans="1:10" x14ac:dyDescent="0.25">
      <c r="A146" s="76"/>
      <c r="B146" s="112"/>
      <c r="C146" s="7" t="s">
        <v>233</v>
      </c>
      <c r="D146" s="7">
        <v>250</v>
      </c>
      <c r="E146" s="7">
        <v>252</v>
      </c>
      <c r="F146" s="7"/>
      <c r="G146" s="7"/>
      <c r="H146" s="7"/>
      <c r="I146" s="7"/>
      <c r="J146" s="319"/>
    </row>
    <row r="147" spans="1:10" x14ac:dyDescent="0.25">
      <c r="A147" s="76"/>
      <c r="B147" s="112"/>
      <c r="C147" s="7" t="s">
        <v>231</v>
      </c>
      <c r="D147" s="7">
        <v>55</v>
      </c>
      <c r="E147" s="7">
        <v>55</v>
      </c>
      <c r="F147" s="7"/>
      <c r="G147" s="7"/>
      <c r="H147" s="7"/>
      <c r="I147" s="7"/>
      <c r="J147" s="319"/>
    </row>
    <row r="148" spans="1:10" x14ac:dyDescent="0.25">
      <c r="A148" s="76"/>
      <c r="B148" s="112"/>
      <c r="C148" s="7" t="s">
        <v>232</v>
      </c>
      <c r="D148" s="7">
        <v>53</v>
      </c>
      <c r="E148" s="7">
        <v>52</v>
      </c>
      <c r="F148" s="7"/>
      <c r="G148" s="7"/>
      <c r="H148" s="7"/>
      <c r="I148" s="7"/>
      <c r="J148" s="319"/>
    </row>
    <row r="149" spans="1:10" ht="15.75" customHeight="1" thickBot="1" x14ac:dyDescent="0.3">
      <c r="A149" s="129"/>
      <c r="B149" s="504" t="s">
        <v>234</v>
      </c>
      <c r="C149" s="505"/>
      <c r="D149" s="505"/>
      <c r="E149" s="505"/>
      <c r="F149" s="505"/>
      <c r="G149" s="505"/>
      <c r="H149" s="505"/>
      <c r="I149" s="505"/>
      <c r="J149" s="506"/>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F68:J68"/>
    <mergeCell ref="F69:J69"/>
    <mergeCell ref="B84:J84"/>
    <mergeCell ref="B83:J83"/>
    <mergeCell ref="B43:J43"/>
    <mergeCell ref="B47:J47"/>
    <mergeCell ref="B17:J17"/>
    <mergeCell ref="B48:C48"/>
    <mergeCell ref="B49:C49"/>
    <mergeCell ref="B50:C50"/>
    <mergeCell ref="D50:J50"/>
    <mergeCell ref="D48:J48"/>
    <mergeCell ref="B29:D29"/>
    <mergeCell ref="B11:C12"/>
    <mergeCell ref="D11:E12"/>
    <mergeCell ref="B2:C2"/>
    <mergeCell ref="B1:C1"/>
    <mergeCell ref="D3:H3"/>
    <mergeCell ref="I2:J3"/>
    <mergeCell ref="B62:J62"/>
    <mergeCell ref="F66:J66"/>
    <mergeCell ref="F67:J67"/>
    <mergeCell ref="B16:C16"/>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1133475</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6</xdr:col>
                    <xdr:colOff>904875</xdr:colOff>
                    <xdr:row>22</xdr:row>
                    <xdr:rowOff>0</xdr:rowOff>
                  </from>
                  <to>
                    <xdr:col>8</xdr:col>
                    <xdr:colOff>381000</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657225</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504825</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6</xdr:col>
                    <xdr:colOff>38100</xdr:colOff>
                    <xdr:row>22</xdr:row>
                    <xdr:rowOff>0</xdr:rowOff>
                  </from>
                  <to>
                    <xdr:col>7</xdr:col>
                    <xdr:colOff>314325</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1219200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1228725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1219200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57150</xdr:colOff>
                    <xdr:row>22</xdr:row>
                    <xdr:rowOff>0</xdr:rowOff>
                  </from>
                  <to>
                    <xdr:col>7</xdr:col>
                    <xdr:colOff>323850</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47625</xdr:colOff>
                    <xdr:row>22</xdr:row>
                    <xdr:rowOff>0</xdr:rowOff>
                  </from>
                  <to>
                    <xdr:col>7</xdr:col>
                    <xdr:colOff>314325</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419100</xdr:colOff>
                    <xdr:row>22</xdr:row>
                    <xdr:rowOff>0</xdr:rowOff>
                  </from>
                  <to>
                    <xdr:col>6</xdr:col>
                    <xdr:colOff>714375</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view="pageBreakPreview" topLeftCell="B1" zoomScale="90" zoomScaleNormal="85" zoomScaleSheetLayoutView="90" workbookViewId="0">
      <selection activeCell="H18" sqref="H18"/>
    </sheetView>
  </sheetViews>
  <sheetFormatPr defaultColWidth="8.625" defaultRowHeight="15" outlineLevelRow="1" outlineLevelCol="1" x14ac:dyDescent="0.25"/>
  <cols>
    <col min="1" max="1" width="7.875" style="22" hidden="1" customWidth="1"/>
    <col min="2" max="2" width="15.625" style="22" customWidth="1"/>
    <col min="3" max="10" width="17.625" style="22" customWidth="1"/>
    <col min="11" max="11" width="3.5" style="22" hidden="1" customWidth="1"/>
    <col min="12" max="21" width="19.25" style="22" customWidth="1"/>
    <col min="22" max="22" width="19.25" style="22" customWidth="1" outlineLevel="1"/>
    <col min="23" max="23" width="22" style="22" customWidth="1" outlineLevel="1"/>
    <col min="24" max="26" width="8.625" style="22" customWidth="1" outlineLevel="1"/>
    <col min="27" max="27" width="46.5" style="22" customWidth="1" outlineLevel="1"/>
    <col min="28" max="30" width="8.625" style="22" customWidth="1" outlineLevel="1"/>
    <col min="31" max="16384" width="8.625" style="22"/>
  </cols>
  <sheetData>
    <row r="1" spans="1:29" ht="17.45" customHeight="1" thickBot="1" x14ac:dyDescent="0.35">
      <c r="A1" s="24"/>
      <c r="B1" s="516" t="s">
        <v>235</v>
      </c>
      <c r="C1" s="517"/>
      <c r="D1" s="462" t="s">
        <v>204</v>
      </c>
      <c r="E1" s="463"/>
      <c r="F1" s="463"/>
      <c r="G1" s="463"/>
      <c r="H1" s="464"/>
      <c r="I1" s="247" t="s">
        <v>203</v>
      </c>
      <c r="J1" s="199">
        <v>43282</v>
      </c>
      <c r="W1" s="22" t="s">
        <v>202</v>
      </c>
    </row>
    <row r="2" spans="1:29" ht="18.75" customHeight="1" thickTop="1" x14ac:dyDescent="0.3">
      <c r="A2" s="24"/>
      <c r="B2" s="518" t="str">
        <f>CONCATENATE(C3,C4,"_",C5,C6)</f>
        <v>18GOT_TS4</v>
      </c>
      <c r="C2" s="519"/>
      <c r="D2" s="467" t="s">
        <v>224</v>
      </c>
      <c r="E2" s="468"/>
      <c r="F2" s="468"/>
      <c r="G2" s="468"/>
      <c r="H2" s="469"/>
      <c r="I2" s="591" t="s">
        <v>196</v>
      </c>
      <c r="J2" s="592"/>
      <c r="W2" s="22" t="s">
        <v>201</v>
      </c>
      <c r="X2" s="144" t="s">
        <v>200</v>
      </c>
      <c r="Y2" s="22" t="s">
        <v>199</v>
      </c>
      <c r="Z2" s="22" t="s">
        <v>198</v>
      </c>
      <c r="AA2" s="22" t="s">
        <v>197</v>
      </c>
      <c r="AC2" s="22" t="s">
        <v>196</v>
      </c>
    </row>
    <row r="3" spans="1:29" ht="17.25" customHeight="1" x14ac:dyDescent="0.3">
      <c r="A3" s="24"/>
      <c r="B3" s="200" t="s">
        <v>195</v>
      </c>
      <c r="C3" s="194">
        <v>18</v>
      </c>
      <c r="D3" s="520" t="s">
        <v>256</v>
      </c>
      <c r="E3" s="455"/>
      <c r="F3" s="455"/>
      <c r="G3" s="455"/>
      <c r="H3" s="456"/>
      <c r="I3" s="492"/>
      <c r="J3" s="493"/>
      <c r="X3" s="144">
        <v>16</v>
      </c>
      <c r="Y3" s="144" t="s">
        <v>194</v>
      </c>
      <c r="Z3" s="144" t="s">
        <v>121</v>
      </c>
      <c r="AA3" s="145">
        <v>1</v>
      </c>
      <c r="AC3" s="22" t="s">
        <v>193</v>
      </c>
    </row>
    <row r="4" spans="1:29" ht="17.25" hidden="1" x14ac:dyDescent="0.3">
      <c r="A4" s="24"/>
      <c r="B4" s="201" t="s">
        <v>192</v>
      </c>
      <c r="C4" s="298" t="s">
        <v>184</v>
      </c>
      <c r="D4" s="507" t="s">
        <v>191</v>
      </c>
      <c r="E4" s="508"/>
      <c r="F4" s="508"/>
      <c r="G4" s="508"/>
      <c r="H4" s="509"/>
      <c r="I4" s="147"/>
      <c r="J4" s="202"/>
      <c r="X4" s="144">
        <v>17</v>
      </c>
      <c r="Y4" s="144" t="s">
        <v>190</v>
      </c>
      <c r="Z4" s="144" t="s">
        <v>117</v>
      </c>
      <c r="AA4" s="145">
        <v>2</v>
      </c>
      <c r="AC4" s="22" t="s">
        <v>189</v>
      </c>
    </row>
    <row r="5" spans="1:29" ht="12.75" hidden="1" customHeight="1" x14ac:dyDescent="0.25">
      <c r="A5" s="24"/>
      <c r="B5" s="201" t="s">
        <v>188</v>
      </c>
      <c r="C5" s="146" t="s">
        <v>113</v>
      </c>
      <c r="D5" s="185"/>
      <c r="E5" s="185"/>
      <c r="F5" s="185"/>
      <c r="G5" s="185"/>
      <c r="H5" s="185"/>
      <c r="I5" s="185"/>
      <c r="J5" s="203"/>
      <c r="X5" s="144">
        <v>18</v>
      </c>
      <c r="Y5" s="144" t="s">
        <v>187</v>
      </c>
      <c r="Z5" s="144" t="s">
        <v>113</v>
      </c>
      <c r="AA5" s="145">
        <v>3</v>
      </c>
      <c r="AC5" s="22" t="s">
        <v>186</v>
      </c>
    </row>
    <row r="6" spans="1:29" hidden="1" x14ac:dyDescent="0.25">
      <c r="A6" s="149"/>
      <c r="B6" s="201" t="s">
        <v>185</v>
      </c>
      <c r="C6" s="150">
        <v>4</v>
      </c>
      <c r="D6" s="151"/>
      <c r="E6" s="151"/>
      <c r="F6" s="151"/>
      <c r="G6" s="151"/>
      <c r="H6" s="151"/>
      <c r="I6" s="151"/>
      <c r="J6" s="204"/>
      <c r="K6" s="152"/>
      <c r="L6" s="152"/>
      <c r="M6" s="152"/>
      <c r="N6" s="152"/>
      <c r="O6" s="152"/>
      <c r="P6" s="152"/>
      <c r="Q6" s="152"/>
      <c r="R6" s="152"/>
      <c r="S6" s="152"/>
      <c r="T6" s="152"/>
      <c r="U6" s="152"/>
      <c r="V6" s="152"/>
      <c r="X6" s="144">
        <v>19</v>
      </c>
      <c r="Y6" s="144" t="s">
        <v>184</v>
      </c>
      <c r="Z6" s="144" t="s">
        <v>109</v>
      </c>
      <c r="AA6" s="145">
        <v>4</v>
      </c>
      <c r="AC6" s="22" t="s">
        <v>183</v>
      </c>
    </row>
    <row r="7" spans="1:29" ht="30.6" hidden="1" customHeight="1" x14ac:dyDescent="0.4">
      <c r="A7" s="153"/>
      <c r="B7" s="205" t="s">
        <v>182</v>
      </c>
      <c r="C7" s="206"/>
      <c r="D7" s="206"/>
      <c r="E7" s="206"/>
      <c r="F7" s="206"/>
      <c r="G7" s="206"/>
      <c r="H7" s="206"/>
      <c r="I7" s="206"/>
      <c r="J7" s="207"/>
      <c r="K7" s="153"/>
      <c r="L7" s="153"/>
      <c r="M7" s="153"/>
      <c r="N7" s="153"/>
      <c r="O7" s="153"/>
      <c r="P7" s="153"/>
      <c r="Q7" s="153"/>
      <c r="R7" s="153"/>
      <c r="S7" s="153"/>
      <c r="T7" s="153"/>
      <c r="U7" s="153"/>
      <c r="V7" s="153"/>
      <c r="X7" s="144">
        <v>20</v>
      </c>
      <c r="Y7" s="144" t="s">
        <v>181</v>
      </c>
      <c r="Z7" s="144" t="s">
        <v>105</v>
      </c>
      <c r="AA7" s="145">
        <v>5</v>
      </c>
    </row>
    <row r="8" spans="1:29" ht="15" hidden="1" customHeight="1" x14ac:dyDescent="0.25">
      <c r="A8" s="154"/>
      <c r="B8" s="510" t="s">
        <v>180</v>
      </c>
      <c r="C8" s="511"/>
      <c r="D8" s="511"/>
      <c r="E8" s="511"/>
      <c r="F8" s="511"/>
      <c r="G8" s="511"/>
      <c r="H8" s="511"/>
      <c r="I8" s="511"/>
      <c r="J8" s="512"/>
      <c r="K8" s="154"/>
      <c r="L8" s="155"/>
      <c r="M8" s="155"/>
      <c r="N8" s="155"/>
      <c r="O8" s="155"/>
      <c r="P8" s="155"/>
      <c r="Q8" s="155"/>
      <c r="R8" s="155"/>
      <c r="S8" s="155"/>
      <c r="T8" s="155"/>
      <c r="U8" s="155"/>
      <c r="V8" s="155"/>
      <c r="X8" s="144">
        <v>21</v>
      </c>
      <c r="Y8" s="144" t="s">
        <v>179</v>
      </c>
      <c r="Z8" s="144" t="s">
        <v>103</v>
      </c>
      <c r="AA8" s="145">
        <v>6</v>
      </c>
    </row>
    <row r="9" spans="1:29" hidden="1" x14ac:dyDescent="0.25">
      <c r="A9" s="148"/>
      <c r="B9" s="208"/>
      <c r="C9" s="185"/>
      <c r="D9" s="185"/>
      <c r="E9" s="185"/>
      <c r="F9" s="185"/>
      <c r="G9" s="185"/>
      <c r="H9" s="185"/>
      <c r="I9" s="185"/>
      <c r="J9" s="203"/>
      <c r="X9" s="144">
        <v>22</v>
      </c>
      <c r="Y9" s="144" t="s">
        <v>178</v>
      </c>
      <c r="Z9" s="144"/>
      <c r="AA9" s="145">
        <v>7</v>
      </c>
    </row>
    <row r="10" spans="1:29" x14ac:dyDescent="0.25">
      <c r="A10" s="24"/>
      <c r="B10" s="513" t="s">
        <v>177</v>
      </c>
      <c r="C10" s="514"/>
      <c r="D10" s="514" t="s">
        <v>176</v>
      </c>
      <c r="E10" s="514"/>
      <c r="F10" s="514" t="s">
        <v>175</v>
      </c>
      <c r="G10" s="514"/>
      <c r="H10" s="514"/>
      <c r="I10" s="514" t="s">
        <v>174</v>
      </c>
      <c r="J10" s="515"/>
      <c r="X10" s="144">
        <v>23</v>
      </c>
      <c r="Y10" s="144" t="s">
        <v>173</v>
      </c>
      <c r="Z10" s="144"/>
      <c r="AA10" s="145">
        <v>8</v>
      </c>
    </row>
    <row r="11" spans="1:29" ht="18" customHeight="1" x14ac:dyDescent="0.25">
      <c r="A11" s="24"/>
      <c r="B11" s="533" t="s">
        <v>247</v>
      </c>
      <c r="C11" s="534"/>
      <c r="D11" s="534" t="s">
        <v>62</v>
      </c>
      <c r="E11" s="534"/>
      <c r="F11" s="535" t="s">
        <v>171</v>
      </c>
      <c r="G11" s="535"/>
      <c r="H11" s="535"/>
      <c r="I11" s="260" t="s">
        <v>165</v>
      </c>
      <c r="J11" s="140">
        <f>IF($I$2=$AC$2,IF($J$128&gt;0,$D$92*($D$128/($D$128+$D$140)),),)+IF($I$2=$AC$3,IF($J$128&gt;0,$E$92*($E$128/($E$128+$E$140)),),)</f>
        <v>112545</v>
      </c>
      <c r="X11" s="144">
        <v>24</v>
      </c>
      <c r="Y11" s="144"/>
      <c r="AA11" s="145">
        <v>9</v>
      </c>
    </row>
    <row r="12" spans="1:29" ht="18" customHeight="1" x14ac:dyDescent="0.25">
      <c r="A12" s="24"/>
      <c r="B12" s="533"/>
      <c r="C12" s="534"/>
      <c r="D12" s="534"/>
      <c r="E12" s="534"/>
      <c r="F12" s="536" t="s">
        <v>170</v>
      </c>
      <c r="G12" s="536"/>
      <c r="H12" s="536"/>
      <c r="I12" s="260" t="s">
        <v>164</v>
      </c>
      <c r="J12" s="140">
        <f>IF($J$128&gt;0,SUM($D$92:$I$92)*(SUM($D$128:$I$128)/(SUM($D$128:$I$128,$D$140:$I$140))),)</f>
        <v>721695</v>
      </c>
      <c r="X12" s="144">
        <v>25</v>
      </c>
      <c r="Y12" s="144"/>
      <c r="AA12" s="145">
        <v>10</v>
      </c>
    </row>
    <row r="13" spans="1:29" x14ac:dyDescent="0.25">
      <c r="A13" s="24"/>
      <c r="B13" s="513" t="s">
        <v>169</v>
      </c>
      <c r="C13" s="514"/>
      <c r="D13" s="514" t="s">
        <v>168</v>
      </c>
      <c r="E13" s="537"/>
      <c r="F13" s="538" t="s">
        <v>227</v>
      </c>
      <c r="G13" s="539"/>
      <c r="H13" s="540"/>
      <c r="I13" s="521" t="s">
        <v>167</v>
      </c>
      <c r="J13" s="515"/>
      <c r="AA13" s="145">
        <v>11</v>
      </c>
    </row>
    <row r="14" spans="1:29" ht="15.75" customHeight="1" x14ac:dyDescent="0.25">
      <c r="A14" s="24"/>
      <c r="B14" s="522" t="s">
        <v>77</v>
      </c>
      <c r="C14" s="523"/>
      <c r="D14" s="526" t="s">
        <v>166</v>
      </c>
      <c r="E14" s="527"/>
      <c r="F14" s="195"/>
      <c r="G14" s="589">
        <f>+J11</f>
        <v>112545</v>
      </c>
      <c r="H14" s="196"/>
      <c r="I14" s="141" t="s">
        <v>165</v>
      </c>
      <c r="J14" s="140">
        <f>IF($I$2=$AC$2,IF($J$140&gt;0,$D$92*($D$140/($D$128+$D$140)),),)+IF($I$2=$AC$3,IF($J$140&gt;0,$E$92*($E$140/($E$128+$E$140)),),)</f>
        <v>0</v>
      </c>
      <c r="AA14" s="145">
        <v>12</v>
      </c>
    </row>
    <row r="15" spans="1:29" ht="15.75" customHeight="1" x14ac:dyDescent="0.25">
      <c r="A15" s="24"/>
      <c r="B15" s="524"/>
      <c r="C15" s="525"/>
      <c r="D15" s="528"/>
      <c r="E15" s="529"/>
      <c r="F15" s="197"/>
      <c r="G15" s="590"/>
      <c r="H15" s="198"/>
      <c r="I15" s="142" t="s">
        <v>164</v>
      </c>
      <c r="J15" s="143">
        <f>IF($J$140&gt;0,SUM($D$92:$I$92)*(SUM($D$140:$I$140)/(SUM($D$128:$I$128,$D$140:$I$140))),)</f>
        <v>0</v>
      </c>
      <c r="AA15" s="145">
        <v>13</v>
      </c>
    </row>
    <row r="16" spans="1:29" ht="28.7" customHeight="1" x14ac:dyDescent="0.25">
      <c r="A16" s="24"/>
      <c r="B16" s="448" t="s">
        <v>163</v>
      </c>
      <c r="C16" s="449"/>
      <c r="D16" s="530" t="s">
        <v>226</v>
      </c>
      <c r="E16" s="530"/>
      <c r="F16" s="531"/>
      <c r="G16" s="531"/>
      <c r="H16" s="531"/>
      <c r="I16" s="530"/>
      <c r="J16" s="532"/>
      <c r="AA16" s="145">
        <v>14</v>
      </c>
    </row>
    <row r="17" spans="1:27" ht="30.75" customHeight="1" x14ac:dyDescent="0.25">
      <c r="A17" s="24"/>
      <c r="B17" s="550" t="s">
        <v>257</v>
      </c>
      <c r="C17" s="551"/>
      <c r="D17" s="551"/>
      <c r="E17" s="551"/>
      <c r="F17" s="551"/>
      <c r="G17" s="551"/>
      <c r="H17" s="551"/>
      <c r="I17" s="551"/>
      <c r="J17" s="552"/>
      <c r="AA17" s="22">
        <v>15</v>
      </c>
    </row>
    <row r="18" spans="1:27" s="1" customFormat="1" ht="15.75" customHeight="1" x14ac:dyDescent="0.25">
      <c r="A18" s="3"/>
      <c r="B18" s="482" t="s">
        <v>240</v>
      </c>
      <c r="C18" s="483"/>
      <c r="D18" s="483"/>
      <c r="E18" s="483"/>
      <c r="F18" s="483"/>
      <c r="G18" s="483"/>
      <c r="H18" s="347"/>
      <c r="I18" s="347"/>
      <c r="J18" s="348"/>
    </row>
    <row r="19" spans="1:27" s="158" customFormat="1" ht="17.25" hidden="1" customHeight="1" x14ac:dyDescent="0.25">
      <c r="A19" s="156"/>
      <c r="B19" s="209" t="s">
        <v>162</v>
      </c>
      <c r="C19" s="185"/>
      <c r="D19" s="185"/>
      <c r="E19" s="185"/>
      <c r="F19" s="185"/>
      <c r="G19" s="185"/>
      <c r="H19" s="185"/>
      <c r="I19" s="185"/>
      <c r="J19" s="203"/>
      <c r="K19" s="22"/>
      <c r="L19" s="22"/>
      <c r="M19" s="22"/>
      <c r="N19" s="22"/>
      <c r="O19" s="22"/>
      <c r="P19" s="22"/>
      <c r="Q19" s="22"/>
      <c r="R19" s="22"/>
      <c r="S19" s="22"/>
      <c r="T19" s="22"/>
      <c r="U19" s="22"/>
      <c r="V19" s="22"/>
      <c r="W19" s="157" t="s">
        <v>161</v>
      </c>
      <c r="X19" s="157" t="b">
        <v>1</v>
      </c>
    </row>
    <row r="20" spans="1:27" ht="15" customHeight="1" x14ac:dyDescent="0.25">
      <c r="A20" s="159" t="s">
        <v>160</v>
      </c>
      <c r="B20" s="210" t="s">
        <v>159</v>
      </c>
      <c r="C20" s="211"/>
      <c r="D20" s="211"/>
      <c r="E20" s="211"/>
      <c r="F20" s="211"/>
      <c r="G20" s="211"/>
      <c r="H20" s="211"/>
      <c r="I20" s="211"/>
      <c r="J20" s="212"/>
      <c r="W20" s="157" t="s">
        <v>158</v>
      </c>
      <c r="X20" s="157" t="b">
        <v>0</v>
      </c>
    </row>
    <row r="21" spans="1:27" s="158" customFormat="1" ht="16.7" customHeight="1" x14ac:dyDescent="0.25">
      <c r="A21" s="159"/>
      <c r="B21" s="213" t="s">
        <v>228</v>
      </c>
      <c r="C21" s="189"/>
      <c r="D21" s="188" t="s">
        <v>157</v>
      </c>
      <c r="E21" s="190"/>
      <c r="F21" s="189"/>
      <c r="G21" s="188" t="s">
        <v>156</v>
      </c>
      <c r="H21" s="191"/>
      <c r="I21" s="190"/>
      <c r="J21" s="214"/>
      <c r="W21" s="192" t="s">
        <v>155</v>
      </c>
      <c r="X21" s="167" t="b">
        <v>0</v>
      </c>
    </row>
    <row r="22" spans="1:27" ht="47.25" customHeight="1" x14ac:dyDescent="0.25">
      <c r="A22" s="159"/>
      <c r="B22" s="553" t="s">
        <v>248</v>
      </c>
      <c r="C22" s="554"/>
      <c r="D22" s="554" t="s">
        <v>249</v>
      </c>
      <c r="E22" s="554"/>
      <c r="F22" s="554"/>
      <c r="G22" s="554" t="s">
        <v>243</v>
      </c>
      <c r="H22" s="554"/>
      <c r="I22" s="554"/>
      <c r="J22" s="555"/>
      <c r="W22" s="157" t="s">
        <v>151</v>
      </c>
      <c r="X22" s="161" t="b">
        <v>0</v>
      </c>
    </row>
    <row r="23" spans="1:27" hidden="1" x14ac:dyDescent="0.25">
      <c r="A23" s="159"/>
      <c r="B23" s="208"/>
      <c r="C23" s="185"/>
      <c r="D23" s="185"/>
      <c r="E23" s="185"/>
      <c r="F23" s="185"/>
      <c r="G23" s="185"/>
      <c r="H23" s="185"/>
      <c r="I23" s="185"/>
      <c r="J23" s="203"/>
      <c r="W23" s="157" t="s">
        <v>150</v>
      </c>
      <c r="X23" s="161" t="b">
        <v>0</v>
      </c>
    </row>
    <row r="24" spans="1:27" hidden="1" x14ac:dyDescent="0.25">
      <c r="A24" s="159" t="s">
        <v>149</v>
      </c>
      <c r="B24" s="210" t="s">
        <v>148</v>
      </c>
      <c r="C24" s="211"/>
      <c r="D24" s="185"/>
      <c r="E24" s="185"/>
      <c r="F24" s="185"/>
      <c r="G24" s="185"/>
      <c r="H24" s="185"/>
      <c r="I24" s="185"/>
      <c r="J24" s="203"/>
      <c r="W24" s="157" t="s">
        <v>147</v>
      </c>
      <c r="X24" s="160" t="b">
        <v>0</v>
      </c>
    </row>
    <row r="25" spans="1:27" ht="15" hidden="1" customHeight="1" x14ac:dyDescent="0.25">
      <c r="A25" s="159"/>
      <c r="B25" s="215"/>
      <c r="C25" s="162"/>
      <c r="D25" s="162"/>
      <c r="E25" s="162"/>
      <c r="F25" s="162"/>
      <c r="G25" s="162"/>
      <c r="H25" s="162"/>
      <c r="I25" s="162"/>
      <c r="J25" s="216"/>
      <c r="W25" s="157" t="s">
        <v>146</v>
      </c>
      <c r="X25" s="160" t="b">
        <v>0</v>
      </c>
    </row>
    <row r="26" spans="1:27" ht="15" hidden="1" customHeight="1" x14ac:dyDescent="0.25">
      <c r="A26" s="159" t="s">
        <v>145</v>
      </c>
      <c r="B26" s="210" t="s">
        <v>144</v>
      </c>
      <c r="C26" s="211"/>
      <c r="D26" s="211"/>
      <c r="E26" s="211"/>
      <c r="F26" s="211"/>
      <c r="G26" s="211"/>
      <c r="H26" s="211"/>
      <c r="I26" s="211"/>
      <c r="J26" s="212"/>
      <c r="W26" s="157" t="s">
        <v>143</v>
      </c>
      <c r="X26" s="160" t="b">
        <v>0</v>
      </c>
    </row>
    <row r="27" spans="1:27" ht="26.25" hidden="1" customHeight="1" x14ac:dyDescent="0.25">
      <c r="A27" s="159"/>
      <c r="B27" s="210"/>
      <c r="C27" s="211"/>
      <c r="D27" s="211"/>
      <c r="E27" s="211"/>
      <c r="F27" s="211"/>
      <c r="G27" s="211"/>
      <c r="H27" s="211"/>
      <c r="I27" s="211"/>
      <c r="J27" s="212"/>
      <c r="W27" s="157" t="s">
        <v>142</v>
      </c>
      <c r="X27" s="161" t="b">
        <v>0</v>
      </c>
    </row>
    <row r="28" spans="1:27" hidden="1" x14ac:dyDescent="0.25">
      <c r="A28" s="159"/>
      <c r="B28" s="208"/>
      <c r="C28" s="185"/>
      <c r="D28" s="185"/>
      <c r="E28" s="185"/>
      <c r="F28" s="185"/>
      <c r="G28" s="185"/>
      <c r="H28" s="185"/>
      <c r="I28" s="185"/>
      <c r="J28" s="203"/>
    </row>
    <row r="29" spans="1:27" hidden="1" x14ac:dyDescent="0.25">
      <c r="A29" s="159" t="s">
        <v>141</v>
      </c>
      <c r="B29" s="556" t="s">
        <v>140</v>
      </c>
      <c r="C29" s="557"/>
      <c r="D29" s="557"/>
      <c r="E29" s="185"/>
      <c r="F29" s="185"/>
      <c r="G29" s="185"/>
      <c r="H29" s="185"/>
      <c r="I29" s="185"/>
      <c r="J29" s="217"/>
      <c r="W29" s="157" t="s">
        <v>139</v>
      </c>
      <c r="X29" s="161" t="b">
        <v>1</v>
      </c>
    </row>
    <row r="30" spans="1:27" hidden="1" x14ac:dyDescent="0.25">
      <c r="A30" s="159"/>
      <c r="B30" s="208"/>
      <c r="C30" s="185"/>
      <c r="D30" s="185"/>
      <c r="E30" s="185"/>
      <c r="F30" s="185"/>
      <c r="G30" s="185"/>
      <c r="H30" s="185"/>
      <c r="I30" s="185"/>
      <c r="J30" s="203"/>
      <c r="W30" s="157" t="s">
        <v>138</v>
      </c>
      <c r="X30" s="161" t="b">
        <v>0</v>
      </c>
    </row>
    <row r="31" spans="1:27" ht="26.25" hidden="1" x14ac:dyDescent="0.4">
      <c r="A31" s="153"/>
      <c r="B31" s="205" t="s">
        <v>137</v>
      </c>
      <c r="C31" s="206"/>
      <c r="D31" s="206"/>
      <c r="E31" s="206"/>
      <c r="F31" s="206"/>
      <c r="G31" s="206"/>
      <c r="H31" s="206"/>
      <c r="I31" s="206"/>
      <c r="J31" s="207"/>
      <c r="K31" s="153"/>
      <c r="L31" s="153"/>
      <c r="M31" s="153"/>
      <c r="N31" s="153"/>
      <c r="O31" s="153"/>
      <c r="P31" s="153"/>
      <c r="Q31" s="153"/>
      <c r="R31" s="153"/>
      <c r="S31" s="153"/>
      <c r="T31" s="153"/>
      <c r="U31" s="153"/>
      <c r="V31" s="153"/>
      <c r="W31" s="157" t="s">
        <v>136</v>
      </c>
      <c r="X31" s="160" t="b">
        <v>0</v>
      </c>
    </row>
    <row r="32" spans="1:27" ht="16.5" hidden="1" customHeight="1" x14ac:dyDescent="0.4">
      <c r="A32" s="153"/>
      <c r="B32" s="218"/>
      <c r="C32" s="206"/>
      <c r="D32" s="206"/>
      <c r="E32" s="206"/>
      <c r="F32" s="206"/>
      <c r="G32" s="206"/>
      <c r="H32" s="206"/>
      <c r="I32" s="206"/>
      <c r="J32" s="207"/>
      <c r="K32" s="153"/>
      <c r="L32" s="153"/>
      <c r="M32" s="153"/>
      <c r="N32" s="153"/>
      <c r="O32" s="153"/>
      <c r="P32" s="153"/>
      <c r="Q32" s="153"/>
      <c r="R32" s="153"/>
      <c r="S32" s="153"/>
      <c r="T32" s="153"/>
      <c r="U32" s="153"/>
      <c r="V32" s="153"/>
      <c r="W32" s="157" t="s">
        <v>135</v>
      </c>
      <c r="X32" s="160" t="b">
        <v>0</v>
      </c>
    </row>
    <row r="33" spans="1:34" ht="16.5" hidden="1" customHeight="1" x14ac:dyDescent="0.4">
      <c r="A33" s="159"/>
      <c r="B33" s="219"/>
      <c r="C33" s="185"/>
      <c r="D33" s="185"/>
      <c r="E33" s="185"/>
      <c r="F33" s="185"/>
      <c r="G33" s="185"/>
      <c r="H33" s="185"/>
      <c r="I33" s="185"/>
      <c r="J33" s="203"/>
      <c r="L33" s="153"/>
      <c r="M33" s="153"/>
      <c r="N33" s="153"/>
      <c r="O33" s="153"/>
      <c r="P33" s="153"/>
      <c r="Q33" s="153"/>
      <c r="R33" s="153"/>
      <c r="S33" s="153"/>
      <c r="T33" s="153"/>
      <c r="U33" s="153"/>
      <c r="V33" s="153"/>
      <c r="W33" s="157" t="s">
        <v>134</v>
      </c>
      <c r="X33" s="160" t="b">
        <v>1</v>
      </c>
    </row>
    <row r="34" spans="1:34" ht="15.75" customHeight="1" x14ac:dyDescent="0.4">
      <c r="A34" s="163" t="s">
        <v>133</v>
      </c>
      <c r="B34" s="220" t="s">
        <v>132</v>
      </c>
      <c r="C34" s="185"/>
      <c r="D34" s="185"/>
      <c r="E34" s="185"/>
      <c r="F34" s="185"/>
      <c r="G34" s="185"/>
      <c r="H34" s="185"/>
      <c r="I34" s="185"/>
      <c r="J34" s="203"/>
      <c r="L34" s="153"/>
      <c r="M34" s="153"/>
      <c r="N34" s="153"/>
      <c r="O34" s="153"/>
      <c r="P34" s="153"/>
      <c r="Q34" s="153"/>
      <c r="R34" s="153"/>
      <c r="S34" s="153"/>
      <c r="T34" s="153"/>
      <c r="U34" s="153"/>
      <c r="V34" s="153"/>
      <c r="W34" s="160"/>
      <c r="X34" s="160"/>
    </row>
    <row r="35" spans="1:34" ht="15.75" x14ac:dyDescent="0.25">
      <c r="A35" s="159"/>
      <c r="B35" s="219"/>
      <c r="C35" s="185"/>
      <c r="D35" s="185"/>
      <c r="E35" s="185"/>
      <c r="F35" s="185"/>
      <c r="G35" s="185"/>
      <c r="H35" s="185"/>
      <c r="I35" s="185"/>
      <c r="J35" s="203"/>
      <c r="W35" s="157" t="s">
        <v>40</v>
      </c>
      <c r="X35" s="157" t="b">
        <v>0</v>
      </c>
    </row>
    <row r="36" spans="1:34" ht="16.7" customHeight="1" x14ac:dyDescent="0.25">
      <c r="A36" s="163" t="s">
        <v>131</v>
      </c>
      <c r="B36" s="547" t="s">
        <v>130</v>
      </c>
      <c r="C36" s="548"/>
      <c r="D36" s="548"/>
      <c r="E36" s="548"/>
      <c r="F36" s="548"/>
      <c r="G36" s="548"/>
      <c r="H36" s="152"/>
      <c r="I36" s="152"/>
      <c r="J36" s="221"/>
      <c r="W36" s="157" t="s">
        <v>38</v>
      </c>
      <c r="X36" s="157" t="b">
        <v>0</v>
      </c>
    </row>
    <row r="37" spans="1:34" ht="30" hidden="1" customHeight="1" x14ac:dyDescent="0.25">
      <c r="A37" s="163"/>
      <c r="B37" s="541" t="s">
        <v>129</v>
      </c>
      <c r="C37" s="542"/>
      <c r="D37" s="542"/>
      <c r="E37" s="542"/>
      <c r="F37" s="542"/>
      <c r="G37" s="542"/>
      <c r="H37" s="542"/>
      <c r="I37" s="542"/>
      <c r="J37" s="543"/>
    </row>
    <row r="38" spans="1:34" ht="33" hidden="1" customHeight="1" x14ac:dyDescent="0.25">
      <c r="A38" s="163"/>
      <c r="B38" s="544"/>
      <c r="C38" s="545"/>
      <c r="D38" s="545"/>
      <c r="E38" s="545"/>
      <c r="F38" s="545"/>
      <c r="G38" s="545"/>
      <c r="H38" s="545"/>
      <c r="I38" s="545"/>
      <c r="J38" s="546"/>
    </row>
    <row r="39" spans="1:34" hidden="1" x14ac:dyDescent="0.25">
      <c r="A39" s="163"/>
      <c r="B39" s="222"/>
      <c r="C39" s="164"/>
      <c r="D39" s="164"/>
      <c r="E39" s="164"/>
      <c r="F39" s="164"/>
      <c r="G39" s="164"/>
      <c r="H39" s="164"/>
      <c r="I39" s="164"/>
      <c r="J39" s="223"/>
    </row>
    <row r="40" spans="1:34" s="158" customFormat="1" ht="15" customHeight="1" x14ac:dyDescent="0.25">
      <c r="A40" s="163" t="s">
        <v>128</v>
      </c>
      <c r="B40" s="547" t="s">
        <v>127</v>
      </c>
      <c r="C40" s="548"/>
      <c r="D40" s="548"/>
      <c r="E40" s="548"/>
      <c r="F40" s="548"/>
      <c r="G40" s="548"/>
      <c r="H40" s="548"/>
      <c r="I40" s="548"/>
      <c r="J40" s="549"/>
    </row>
    <row r="41" spans="1:34" hidden="1" x14ac:dyDescent="0.25">
      <c r="A41" s="163"/>
      <c r="B41" s="208"/>
      <c r="C41" s="185"/>
      <c r="D41" s="185"/>
      <c r="E41" s="185"/>
      <c r="F41" s="185"/>
      <c r="G41" s="185"/>
      <c r="H41" s="185"/>
      <c r="I41" s="185"/>
      <c r="J41" s="203"/>
      <c r="W41" s="22" t="s">
        <v>126</v>
      </c>
      <c r="X41" s="22" t="b">
        <v>0</v>
      </c>
    </row>
    <row r="42" spans="1:34" s="158" customFormat="1" ht="15" customHeight="1" x14ac:dyDescent="0.25">
      <c r="A42" s="163" t="s">
        <v>123</v>
      </c>
      <c r="B42" s="547" t="s">
        <v>125</v>
      </c>
      <c r="C42" s="548"/>
      <c r="D42" s="548"/>
      <c r="E42" s="548"/>
      <c r="F42" s="548"/>
      <c r="G42" s="548"/>
      <c r="H42" s="548"/>
      <c r="I42" s="548"/>
      <c r="J42" s="549"/>
      <c r="W42" s="22" t="s">
        <v>124</v>
      </c>
      <c r="X42" s="158" t="b">
        <v>1</v>
      </c>
    </row>
    <row r="43" spans="1:34" ht="11.25" customHeight="1" x14ac:dyDescent="0.25">
      <c r="A43" s="163"/>
      <c r="B43" s="544"/>
      <c r="C43" s="545"/>
      <c r="D43" s="545"/>
      <c r="E43" s="545"/>
      <c r="F43" s="545"/>
      <c r="G43" s="545"/>
      <c r="H43" s="545"/>
      <c r="I43" s="545"/>
      <c r="J43" s="546"/>
    </row>
    <row r="44" spans="1:34" s="158" customFormat="1" x14ac:dyDescent="0.25">
      <c r="A44" s="163" t="s">
        <v>123</v>
      </c>
      <c r="B44" s="547" t="s">
        <v>122</v>
      </c>
      <c r="C44" s="548"/>
      <c r="D44" s="548"/>
      <c r="E44" s="548"/>
      <c r="F44" s="548"/>
      <c r="G44" s="548"/>
      <c r="H44" s="548"/>
      <c r="I44" s="548"/>
      <c r="J44" s="549"/>
    </row>
    <row r="45" spans="1:34" ht="4.5" customHeight="1" x14ac:dyDescent="0.25">
      <c r="A45" s="163"/>
      <c r="B45" s="544"/>
      <c r="C45" s="545"/>
      <c r="D45" s="545"/>
      <c r="E45" s="545"/>
      <c r="F45" s="545"/>
      <c r="G45" s="545"/>
      <c r="H45" s="545"/>
      <c r="I45" s="545"/>
      <c r="J45" s="546"/>
    </row>
    <row r="46" spans="1:34" hidden="1" x14ac:dyDescent="0.25">
      <c r="A46" s="163"/>
      <c r="B46" s="222"/>
      <c r="C46" s="164"/>
      <c r="D46" s="164"/>
      <c r="E46" s="164"/>
      <c r="F46" s="164"/>
      <c r="G46" s="164"/>
      <c r="H46" s="164"/>
      <c r="I46" s="164"/>
      <c r="J46" s="223"/>
      <c r="Z46" s="144" t="s">
        <v>121</v>
      </c>
      <c r="AA46" s="165" t="s">
        <v>120</v>
      </c>
    </row>
    <row r="47" spans="1:34" s="158" customFormat="1" ht="30" customHeight="1" x14ac:dyDescent="0.25">
      <c r="A47" s="163" t="s">
        <v>119</v>
      </c>
      <c r="B47" s="547" t="s">
        <v>258</v>
      </c>
      <c r="C47" s="548"/>
      <c r="D47" s="548"/>
      <c r="E47" s="548"/>
      <c r="F47" s="548"/>
      <c r="G47" s="548"/>
      <c r="H47" s="548"/>
      <c r="I47" s="548"/>
      <c r="J47" s="549"/>
      <c r="Z47" s="144" t="s">
        <v>117</v>
      </c>
      <c r="AA47" s="165" t="s">
        <v>116</v>
      </c>
    </row>
    <row r="48" spans="1:34" ht="21" customHeight="1" x14ac:dyDescent="0.25">
      <c r="A48" s="166" t="s">
        <v>115</v>
      </c>
      <c r="B48" s="558" t="s">
        <v>95</v>
      </c>
      <c r="C48" s="559"/>
      <c r="D48" s="560" t="s">
        <v>250</v>
      </c>
      <c r="E48" s="560"/>
      <c r="F48" s="560"/>
      <c r="G48" s="560"/>
      <c r="H48" s="560"/>
      <c r="I48" s="560"/>
      <c r="J48" s="561"/>
      <c r="Z48" s="144" t="s">
        <v>113</v>
      </c>
      <c r="AA48" s="165" t="s">
        <v>112</v>
      </c>
      <c r="AB48" s="165"/>
      <c r="AC48" s="165"/>
      <c r="AD48" s="165"/>
      <c r="AE48" s="165"/>
      <c r="AF48" s="165"/>
      <c r="AG48" s="165"/>
      <c r="AH48" s="165"/>
    </row>
    <row r="49" spans="1:34" ht="21" customHeight="1" x14ac:dyDescent="0.25">
      <c r="A49" s="166" t="s">
        <v>111</v>
      </c>
      <c r="B49" s="558" t="s">
        <v>92</v>
      </c>
      <c r="C49" s="559"/>
      <c r="D49" s="560" t="s">
        <v>251</v>
      </c>
      <c r="E49" s="560"/>
      <c r="F49" s="560"/>
      <c r="G49" s="560"/>
      <c r="H49" s="560"/>
      <c r="I49" s="560"/>
      <c r="J49" s="561"/>
      <c r="Z49" s="144" t="s">
        <v>109</v>
      </c>
      <c r="AA49" s="165" t="s">
        <v>108</v>
      </c>
      <c r="AB49" s="165"/>
      <c r="AC49" s="165"/>
      <c r="AD49" s="165"/>
      <c r="AE49" s="165"/>
      <c r="AF49" s="165"/>
      <c r="AG49" s="165"/>
      <c r="AH49" s="165"/>
    </row>
    <row r="50" spans="1:34" ht="21" customHeight="1" x14ac:dyDescent="0.25">
      <c r="A50" s="166" t="s">
        <v>107</v>
      </c>
      <c r="B50" s="558" t="s">
        <v>91</v>
      </c>
      <c r="C50" s="559"/>
      <c r="D50" s="560" t="s">
        <v>106</v>
      </c>
      <c r="E50" s="560"/>
      <c r="F50" s="560"/>
      <c r="G50" s="560"/>
      <c r="H50" s="560"/>
      <c r="I50" s="560"/>
      <c r="J50" s="561"/>
      <c r="Z50" s="144" t="s">
        <v>105</v>
      </c>
      <c r="AA50" s="22" t="s">
        <v>104</v>
      </c>
      <c r="AB50" s="165"/>
      <c r="AC50" s="165"/>
      <c r="AD50" s="165"/>
      <c r="AE50" s="165"/>
      <c r="AF50" s="165"/>
      <c r="AG50" s="165"/>
      <c r="AH50" s="165"/>
    </row>
    <row r="51" spans="1:34" ht="21" hidden="1" customHeight="1" x14ac:dyDescent="0.25">
      <c r="B51" s="224"/>
      <c r="C51" s="152"/>
      <c r="D51" s="152"/>
      <c r="E51" s="152"/>
      <c r="F51" s="152"/>
      <c r="G51" s="152"/>
      <c r="H51" s="152"/>
      <c r="I51" s="152"/>
      <c r="J51" s="221"/>
      <c r="Z51" s="144" t="s">
        <v>103</v>
      </c>
      <c r="AA51" s="165" t="s">
        <v>102</v>
      </c>
    </row>
    <row r="52" spans="1:34" ht="26.25" hidden="1" customHeight="1" x14ac:dyDescent="0.4">
      <c r="A52" s="153"/>
      <c r="B52" s="205" t="s">
        <v>101</v>
      </c>
      <c r="C52" s="206"/>
      <c r="D52" s="206"/>
      <c r="E52" s="206"/>
      <c r="F52" s="206"/>
      <c r="G52" s="206"/>
      <c r="H52" s="206"/>
      <c r="I52" s="206"/>
      <c r="J52" s="207"/>
      <c r="K52" s="153"/>
      <c r="L52" s="153"/>
      <c r="M52" s="153"/>
      <c r="N52" s="153"/>
      <c r="O52" s="153"/>
      <c r="P52" s="153"/>
      <c r="Q52" s="153"/>
      <c r="R52" s="153"/>
      <c r="S52" s="153"/>
      <c r="T52" s="153"/>
      <c r="U52" s="153"/>
      <c r="V52" s="153"/>
      <c r="AA52" s="165" t="s">
        <v>100</v>
      </c>
    </row>
    <row r="53" spans="1:34" ht="5.25" hidden="1" customHeight="1" x14ac:dyDescent="0.4">
      <c r="A53" s="153"/>
      <c r="B53" s="218"/>
      <c r="C53" s="206"/>
      <c r="D53" s="206"/>
      <c r="E53" s="206"/>
      <c r="F53" s="206"/>
      <c r="G53" s="206"/>
      <c r="H53" s="206"/>
      <c r="I53" s="206"/>
      <c r="J53" s="207"/>
      <c r="K53" s="153"/>
      <c r="L53" s="153"/>
      <c r="M53" s="153"/>
      <c r="N53" s="153"/>
      <c r="O53" s="153"/>
      <c r="P53" s="153"/>
      <c r="Q53" s="153"/>
      <c r="R53" s="153"/>
      <c r="S53" s="153"/>
      <c r="T53" s="153"/>
      <c r="U53" s="153"/>
      <c r="V53" s="153"/>
      <c r="AA53" s="165" t="s">
        <v>99</v>
      </c>
    </row>
    <row r="54" spans="1:34" hidden="1" x14ac:dyDescent="0.25">
      <c r="A54" s="156"/>
      <c r="B54" s="208"/>
      <c r="C54" s="185"/>
      <c r="D54" s="185"/>
      <c r="E54" s="185"/>
      <c r="F54" s="185"/>
      <c r="G54" s="185"/>
      <c r="H54" s="185"/>
      <c r="I54" s="185"/>
      <c r="J54" s="203"/>
      <c r="AA54" s="165" t="s">
        <v>98</v>
      </c>
    </row>
    <row r="55" spans="1:34" hidden="1" outlineLevel="1" x14ac:dyDescent="0.25">
      <c r="A55" s="156"/>
      <c r="B55" s="209" t="s">
        <v>97</v>
      </c>
      <c r="C55" s="185"/>
      <c r="D55" s="185"/>
      <c r="E55" s="185"/>
      <c r="F55" s="185"/>
      <c r="G55" s="185"/>
      <c r="H55" s="185"/>
      <c r="I55" s="185"/>
      <c r="J55" s="203"/>
      <c r="AA55" s="165" t="s">
        <v>96</v>
      </c>
    </row>
    <row r="56" spans="1:34" hidden="1" outlineLevel="1" x14ac:dyDescent="0.25">
      <c r="A56" s="156"/>
      <c r="B56" s="225"/>
      <c r="C56" s="185"/>
      <c r="D56" s="185"/>
      <c r="E56" s="185"/>
      <c r="F56" s="185"/>
      <c r="G56" s="185"/>
      <c r="H56" s="185"/>
      <c r="I56" s="185"/>
      <c r="J56" s="203"/>
      <c r="AA56" s="165" t="s">
        <v>95</v>
      </c>
    </row>
    <row r="57" spans="1:34" hidden="1" outlineLevel="1" x14ac:dyDescent="0.25">
      <c r="A57" s="163" t="s">
        <v>94</v>
      </c>
      <c r="B57" s="547" t="s">
        <v>93</v>
      </c>
      <c r="C57" s="548"/>
      <c r="D57" s="548"/>
      <c r="E57" s="548"/>
      <c r="F57" s="548"/>
      <c r="G57" s="548"/>
      <c r="H57" s="548"/>
      <c r="I57" s="548"/>
      <c r="J57" s="549"/>
      <c r="AA57" s="165" t="s">
        <v>92</v>
      </c>
    </row>
    <row r="58" spans="1:34" ht="63.75" hidden="1" customHeight="1" outlineLevel="1" x14ac:dyDescent="0.25">
      <c r="B58" s="544"/>
      <c r="C58" s="545"/>
      <c r="D58" s="545"/>
      <c r="E58" s="545"/>
      <c r="F58" s="545"/>
      <c r="G58" s="545"/>
      <c r="H58" s="545"/>
      <c r="I58" s="545"/>
      <c r="J58" s="546"/>
      <c r="AA58" s="165" t="s">
        <v>91</v>
      </c>
    </row>
    <row r="59" spans="1:34" hidden="1" collapsed="1" x14ac:dyDescent="0.25">
      <c r="B59" s="224"/>
      <c r="C59" s="152"/>
      <c r="D59" s="152"/>
      <c r="E59" s="152"/>
      <c r="F59" s="152"/>
      <c r="G59" s="152"/>
      <c r="H59" s="152"/>
      <c r="I59" s="152"/>
      <c r="J59" s="221"/>
      <c r="AA59" s="22" t="s">
        <v>90</v>
      </c>
    </row>
    <row r="60" spans="1:34" hidden="1" outlineLevel="1" x14ac:dyDescent="0.25">
      <c r="A60" s="156"/>
      <c r="B60" s="209" t="s">
        <v>89</v>
      </c>
      <c r="C60" s="185"/>
      <c r="D60" s="185"/>
      <c r="E60" s="185"/>
      <c r="F60" s="185"/>
      <c r="G60" s="185"/>
      <c r="H60" s="185"/>
      <c r="I60" s="185"/>
      <c r="J60" s="203"/>
      <c r="AA60" s="165" t="s">
        <v>88</v>
      </c>
    </row>
    <row r="61" spans="1:34" hidden="1" outlineLevel="1" x14ac:dyDescent="0.25">
      <c r="A61" s="156"/>
      <c r="B61" s="225"/>
      <c r="C61" s="185"/>
      <c r="D61" s="185"/>
      <c r="E61" s="185"/>
      <c r="F61" s="185"/>
      <c r="G61" s="185"/>
      <c r="H61" s="185"/>
      <c r="I61" s="185"/>
      <c r="J61" s="203"/>
      <c r="AA61" s="165" t="s">
        <v>87</v>
      </c>
    </row>
    <row r="62" spans="1:34" outlineLevel="1" x14ac:dyDescent="0.25">
      <c r="A62" s="163" t="s">
        <v>86</v>
      </c>
      <c r="B62" s="547" t="s">
        <v>85</v>
      </c>
      <c r="C62" s="548"/>
      <c r="D62" s="548"/>
      <c r="E62" s="548"/>
      <c r="F62" s="548"/>
      <c r="G62" s="548"/>
      <c r="H62" s="548"/>
      <c r="I62" s="548"/>
      <c r="J62" s="549"/>
      <c r="AA62" s="165" t="s">
        <v>84</v>
      </c>
    </row>
    <row r="63" spans="1:34" ht="9" customHeight="1" outlineLevel="1" x14ac:dyDescent="0.25">
      <c r="A63" s="163"/>
      <c r="B63" s="544"/>
      <c r="C63" s="545"/>
      <c r="D63" s="545"/>
      <c r="E63" s="545"/>
      <c r="F63" s="545"/>
      <c r="G63" s="545"/>
      <c r="H63" s="545"/>
      <c r="I63" s="545"/>
      <c r="J63" s="546"/>
      <c r="AA63" s="22" t="s">
        <v>83</v>
      </c>
    </row>
    <row r="64" spans="1:34" hidden="1" outlineLevel="1" x14ac:dyDescent="0.25">
      <c r="A64" s="163"/>
      <c r="B64" s="225"/>
      <c r="C64" s="185"/>
      <c r="D64" s="185"/>
      <c r="E64" s="185"/>
      <c r="F64" s="185"/>
      <c r="G64" s="185"/>
      <c r="H64" s="185"/>
      <c r="I64" s="185"/>
      <c r="J64" s="203"/>
      <c r="AA64" s="165" t="s">
        <v>82</v>
      </c>
    </row>
    <row r="65" spans="1:27" s="158" customFormat="1" ht="14.45" customHeight="1" outlineLevel="1" x14ac:dyDescent="0.25">
      <c r="A65" s="163" t="s">
        <v>81</v>
      </c>
      <c r="B65" s="547" t="s">
        <v>80</v>
      </c>
      <c r="C65" s="548"/>
      <c r="D65" s="548"/>
      <c r="E65" s="548"/>
      <c r="F65" s="548"/>
      <c r="G65" s="548"/>
      <c r="H65" s="548"/>
      <c r="I65" s="548"/>
      <c r="J65" s="549"/>
      <c r="AA65" s="165" t="s">
        <v>79</v>
      </c>
    </row>
    <row r="66" spans="1:27" ht="17.25" customHeight="1" outlineLevel="1" x14ac:dyDescent="0.25">
      <c r="A66" s="163"/>
      <c r="B66" s="226"/>
      <c r="C66" s="562" t="s">
        <v>78</v>
      </c>
      <c r="D66" s="562"/>
      <c r="E66" s="562"/>
      <c r="F66" s="563" t="s">
        <v>77</v>
      </c>
      <c r="G66" s="563"/>
      <c r="H66" s="563"/>
      <c r="I66" s="563"/>
      <c r="J66" s="564"/>
    </row>
    <row r="67" spans="1:27" ht="17.25" customHeight="1" outlineLevel="1" x14ac:dyDescent="0.25">
      <c r="A67" s="163"/>
      <c r="B67" s="226"/>
      <c r="C67" s="562" t="s">
        <v>76</v>
      </c>
      <c r="D67" s="562"/>
      <c r="E67" s="562"/>
      <c r="F67" s="563" t="s">
        <v>252</v>
      </c>
      <c r="G67" s="563"/>
      <c r="H67" s="563"/>
      <c r="I67" s="563"/>
      <c r="J67" s="564"/>
    </row>
    <row r="68" spans="1:27" ht="17.25" customHeight="1" outlineLevel="1" x14ac:dyDescent="0.25">
      <c r="A68" s="163"/>
      <c r="B68" s="226"/>
      <c r="C68" s="562" t="s">
        <v>74</v>
      </c>
      <c r="D68" s="562"/>
      <c r="E68" s="562"/>
      <c r="F68" s="563" t="s">
        <v>209</v>
      </c>
      <c r="G68" s="563"/>
      <c r="H68" s="563"/>
      <c r="I68" s="563"/>
      <c r="J68" s="564"/>
    </row>
    <row r="69" spans="1:27" ht="17.25" customHeight="1" outlineLevel="1" x14ac:dyDescent="0.25">
      <c r="A69" s="163"/>
      <c r="B69" s="226"/>
      <c r="C69" s="562" t="s">
        <v>72</v>
      </c>
      <c r="D69" s="562"/>
      <c r="E69" s="562"/>
      <c r="F69" s="563" t="s">
        <v>71</v>
      </c>
      <c r="G69" s="563"/>
      <c r="H69" s="563"/>
      <c r="I69" s="563"/>
      <c r="J69" s="564"/>
    </row>
    <row r="70" spans="1:27" ht="17.25" customHeight="1" outlineLevel="1" x14ac:dyDescent="0.25">
      <c r="A70" s="163"/>
      <c r="B70" s="226"/>
      <c r="C70" s="562" t="s">
        <v>70</v>
      </c>
      <c r="D70" s="562"/>
      <c r="E70" s="562"/>
      <c r="F70" s="563" t="s">
        <v>253</v>
      </c>
      <c r="G70" s="563"/>
      <c r="H70" s="563"/>
      <c r="I70" s="563"/>
      <c r="J70" s="564"/>
    </row>
    <row r="71" spans="1:27" ht="17.25" customHeight="1" outlineLevel="1" x14ac:dyDescent="0.25">
      <c r="A71" s="163"/>
      <c r="B71" s="226"/>
      <c r="C71" s="562" t="s">
        <v>68</v>
      </c>
      <c r="D71" s="562"/>
      <c r="E71" s="562"/>
      <c r="F71" s="563" t="s">
        <v>254</v>
      </c>
      <c r="G71" s="563"/>
      <c r="H71" s="563"/>
      <c r="I71" s="563"/>
      <c r="J71" s="564"/>
    </row>
    <row r="72" spans="1:27" ht="17.25" customHeight="1" outlineLevel="1" x14ac:dyDescent="0.25">
      <c r="A72" s="163"/>
      <c r="B72" s="226"/>
      <c r="C72" s="562" t="s">
        <v>66</v>
      </c>
      <c r="D72" s="562"/>
      <c r="E72" s="562"/>
      <c r="F72" s="563" t="s">
        <v>255</v>
      </c>
      <c r="G72" s="563"/>
      <c r="H72" s="563"/>
      <c r="I72" s="563"/>
      <c r="J72" s="564"/>
    </row>
    <row r="73" spans="1:27" hidden="1" outlineLevel="1" x14ac:dyDescent="0.25">
      <c r="A73" s="163"/>
      <c r="B73" s="208"/>
      <c r="C73" s="185"/>
      <c r="D73" s="185"/>
      <c r="E73" s="185"/>
      <c r="F73" s="185"/>
      <c r="G73" s="185"/>
      <c r="H73" s="185"/>
      <c r="I73" s="185"/>
      <c r="J73" s="203"/>
    </row>
    <row r="74" spans="1:27" s="158" customFormat="1" outlineLevel="1" x14ac:dyDescent="0.25">
      <c r="A74" s="163" t="s">
        <v>64</v>
      </c>
      <c r="B74" s="556" t="s">
        <v>63</v>
      </c>
      <c r="C74" s="557"/>
      <c r="D74" s="557"/>
      <c r="E74" s="557"/>
      <c r="F74" s="557"/>
      <c r="G74" s="557"/>
      <c r="H74" s="557"/>
      <c r="I74" s="557"/>
      <c r="J74" s="572"/>
    </row>
    <row r="75" spans="1:27" ht="16.5" customHeight="1" outlineLevel="1" x14ac:dyDescent="0.25">
      <c r="A75" s="163"/>
      <c r="B75" s="544" t="s">
        <v>62</v>
      </c>
      <c r="C75" s="545"/>
      <c r="D75" s="545"/>
      <c r="E75" s="545"/>
      <c r="F75" s="545"/>
      <c r="G75" s="545"/>
      <c r="H75" s="545"/>
      <c r="I75" s="545"/>
      <c r="J75" s="546"/>
    </row>
    <row r="76" spans="1:27" hidden="1" x14ac:dyDescent="0.25">
      <c r="A76" s="156"/>
      <c r="B76" s="224"/>
      <c r="C76" s="185"/>
      <c r="D76" s="185"/>
      <c r="E76" s="185"/>
      <c r="F76" s="185"/>
      <c r="G76" s="185"/>
      <c r="H76" s="185"/>
      <c r="I76" s="185"/>
      <c r="J76" s="203"/>
    </row>
    <row r="77" spans="1:27" hidden="1" outlineLevel="1" x14ac:dyDescent="0.25">
      <c r="A77" s="156"/>
      <c r="B77" s="209" t="s">
        <v>61</v>
      </c>
      <c r="C77" s="185"/>
      <c r="D77" s="185"/>
      <c r="E77" s="185"/>
      <c r="F77" s="185"/>
      <c r="G77" s="185"/>
      <c r="H77" s="185"/>
      <c r="I77" s="185"/>
      <c r="J77" s="203"/>
    </row>
    <row r="78" spans="1:27" s="158" customFormat="1" ht="38.450000000000003" hidden="1" customHeight="1" outlineLevel="1" x14ac:dyDescent="0.25">
      <c r="A78" s="163" t="s">
        <v>60</v>
      </c>
      <c r="B78" s="547" t="s">
        <v>59</v>
      </c>
      <c r="C78" s="548"/>
      <c r="D78" s="548"/>
      <c r="E78" s="548"/>
      <c r="F78" s="548"/>
      <c r="G78" s="548"/>
      <c r="H78" s="548"/>
      <c r="I78" s="548"/>
      <c r="J78" s="549"/>
    </row>
    <row r="79" spans="1:27" ht="27.75" hidden="1" customHeight="1" outlineLevel="1" x14ac:dyDescent="0.25">
      <c r="A79" s="169"/>
      <c r="B79" s="544"/>
      <c r="C79" s="545"/>
      <c r="D79" s="545"/>
      <c r="E79" s="545"/>
      <c r="F79" s="545"/>
      <c r="G79" s="545"/>
      <c r="H79" s="545"/>
      <c r="I79" s="545"/>
      <c r="J79" s="546"/>
    </row>
    <row r="80" spans="1:27" hidden="1" collapsed="1" x14ac:dyDescent="0.25">
      <c r="A80" s="169"/>
      <c r="B80" s="226"/>
      <c r="C80" s="168"/>
      <c r="D80" s="168"/>
      <c r="E80" s="168"/>
      <c r="F80" s="168"/>
      <c r="G80" s="168"/>
      <c r="H80" s="168"/>
      <c r="I80" s="168"/>
      <c r="J80" s="227"/>
    </row>
    <row r="81" spans="1:22" ht="5.25" hidden="1" customHeight="1" x14ac:dyDescent="0.4">
      <c r="A81" s="153"/>
      <c r="B81" s="218"/>
      <c r="C81" s="206"/>
      <c r="D81" s="206"/>
      <c r="E81" s="206"/>
      <c r="F81" s="206"/>
      <c r="G81" s="206"/>
      <c r="H81" s="206"/>
      <c r="I81" s="206"/>
      <c r="J81" s="207"/>
      <c r="K81" s="153"/>
      <c r="L81" s="153"/>
      <c r="M81" s="153"/>
      <c r="N81" s="153"/>
      <c r="O81" s="153"/>
      <c r="P81" s="153"/>
      <c r="Q81" s="153"/>
      <c r="R81" s="153"/>
      <c r="S81" s="153"/>
      <c r="T81" s="153"/>
      <c r="U81" s="153"/>
      <c r="V81" s="153"/>
    </row>
    <row r="82" spans="1:22" s="24" customFormat="1" hidden="1" x14ac:dyDescent="0.25">
      <c r="B82" s="226"/>
      <c r="C82" s="168"/>
      <c r="D82" s="168"/>
      <c r="E82" s="168"/>
      <c r="F82" s="168"/>
      <c r="G82" s="168"/>
      <c r="H82" s="168"/>
      <c r="I82" s="168"/>
      <c r="J82" s="227"/>
    </row>
    <row r="83" spans="1:22" s="158" customFormat="1" hidden="1" x14ac:dyDescent="0.25">
      <c r="A83" s="159" t="s">
        <v>58</v>
      </c>
      <c r="B83" s="547" t="s">
        <v>57</v>
      </c>
      <c r="C83" s="548"/>
      <c r="D83" s="548"/>
      <c r="E83" s="548"/>
      <c r="F83" s="548"/>
      <c r="G83" s="548"/>
      <c r="H83" s="548"/>
      <c r="I83" s="548"/>
      <c r="J83" s="549"/>
    </row>
    <row r="84" spans="1:22" ht="30" hidden="1" customHeight="1" x14ac:dyDescent="0.25">
      <c r="A84" s="24"/>
      <c r="B84" s="544"/>
      <c r="C84" s="545"/>
      <c r="D84" s="545"/>
      <c r="E84" s="545"/>
      <c r="F84" s="545"/>
      <c r="G84" s="545"/>
      <c r="H84" s="545"/>
      <c r="I84" s="545"/>
      <c r="J84" s="546"/>
    </row>
    <row r="85" spans="1:22" hidden="1" x14ac:dyDescent="0.25">
      <c r="A85" s="24"/>
      <c r="B85" s="208"/>
      <c r="C85" s="185"/>
      <c r="D85" s="185"/>
      <c r="E85" s="185"/>
      <c r="F85" s="185"/>
      <c r="G85" s="185"/>
      <c r="H85" s="185"/>
      <c r="I85" s="185"/>
      <c r="J85" s="203"/>
    </row>
    <row r="86" spans="1:22" ht="26.25" hidden="1" x14ac:dyDescent="0.4">
      <c r="A86" s="153"/>
      <c r="B86" s="205" t="s">
        <v>56</v>
      </c>
      <c r="C86" s="206"/>
      <c r="D86" s="206"/>
      <c r="E86" s="206"/>
      <c r="F86" s="206"/>
      <c r="G86" s="206"/>
      <c r="H86" s="206"/>
      <c r="I86" s="206"/>
      <c r="J86" s="207"/>
      <c r="K86" s="153"/>
      <c r="L86" s="153"/>
      <c r="M86" s="153"/>
      <c r="N86" s="153"/>
      <c r="O86" s="153"/>
      <c r="P86" s="153"/>
      <c r="Q86" s="153"/>
      <c r="R86" s="153"/>
      <c r="S86" s="153"/>
      <c r="T86" s="153"/>
      <c r="U86" s="153"/>
      <c r="V86" s="153"/>
    </row>
    <row r="87" spans="1:22" ht="5.25" hidden="1" customHeight="1" x14ac:dyDescent="0.4">
      <c r="A87" s="153"/>
      <c r="B87" s="218"/>
      <c r="C87" s="206"/>
      <c r="D87" s="206"/>
      <c r="E87" s="206"/>
      <c r="F87" s="206"/>
      <c r="G87" s="206"/>
      <c r="H87" s="206"/>
      <c r="I87" s="206"/>
      <c r="J87" s="207"/>
      <c r="K87" s="153"/>
      <c r="L87" s="153"/>
      <c r="M87" s="153"/>
      <c r="N87" s="153"/>
      <c r="O87" s="153"/>
      <c r="P87" s="153"/>
      <c r="Q87" s="153"/>
      <c r="R87" s="153"/>
      <c r="S87" s="153"/>
      <c r="T87" s="153"/>
      <c r="U87" s="153"/>
      <c r="V87" s="153"/>
    </row>
    <row r="88" spans="1:22" s="158" customFormat="1" hidden="1" x14ac:dyDescent="0.25">
      <c r="A88" s="159" t="s">
        <v>55</v>
      </c>
      <c r="B88" s="547" t="s">
        <v>54</v>
      </c>
      <c r="C88" s="548"/>
      <c r="D88" s="548"/>
      <c r="E88" s="548"/>
      <c r="F88" s="548"/>
      <c r="G88" s="548"/>
      <c r="H88" s="548"/>
      <c r="I88" s="548"/>
      <c r="J88" s="549"/>
    </row>
    <row r="89" spans="1:22" ht="27.75" hidden="1" customHeight="1" x14ac:dyDescent="0.25">
      <c r="A89" s="148"/>
      <c r="B89" s="565" t="s">
        <v>53</v>
      </c>
      <c r="C89" s="566"/>
      <c r="D89" s="566"/>
      <c r="E89" s="566"/>
      <c r="F89" s="566"/>
      <c r="G89" s="566"/>
      <c r="H89" s="566"/>
      <c r="I89" s="566"/>
      <c r="J89" s="567"/>
    </row>
    <row r="90" spans="1:22" hidden="1" x14ac:dyDescent="0.25">
      <c r="A90" s="148"/>
      <c r="B90" s="228" t="s">
        <v>52</v>
      </c>
      <c r="C90" s="170"/>
      <c r="D90" s="170"/>
      <c r="E90" s="170"/>
      <c r="F90" s="170"/>
      <c r="G90" s="170"/>
      <c r="H90" s="170"/>
      <c r="I90" s="170"/>
      <c r="J90" s="229"/>
    </row>
    <row r="91" spans="1:22" x14ac:dyDescent="0.25">
      <c r="A91" s="148"/>
      <c r="B91" s="568" t="s">
        <v>259</v>
      </c>
      <c r="C91" s="569"/>
      <c r="D91" s="256" t="str">
        <f t="shared" ref="D91:I91" si="0">D$112</f>
        <v>FY19</v>
      </c>
      <c r="E91" s="258" t="str">
        <f t="shared" si="0"/>
        <v>FY20</v>
      </c>
      <c r="F91" s="258" t="str">
        <f t="shared" si="0"/>
        <v>FY21</v>
      </c>
      <c r="G91" s="258" t="str">
        <f t="shared" si="0"/>
        <v>FY22</v>
      </c>
      <c r="H91" s="258" t="str">
        <f t="shared" si="0"/>
        <v>FY23</v>
      </c>
      <c r="I91" s="258" t="str">
        <f t="shared" si="0"/>
        <v>FY24</v>
      </c>
      <c r="J91" s="259" t="s">
        <v>10</v>
      </c>
    </row>
    <row r="92" spans="1:22" ht="15" customHeight="1" x14ac:dyDescent="0.25">
      <c r="A92" s="148"/>
      <c r="B92" s="570" t="s">
        <v>260</v>
      </c>
      <c r="C92" s="571"/>
      <c r="D92" s="33">
        <f>((D128+D140)-SUM(D102))/2</f>
        <v>112545</v>
      </c>
      <c r="E92" s="171">
        <f t="shared" ref="E92:I92" si="1">((E128+E140)-SUM(E102))/2</f>
        <v>116250</v>
      </c>
      <c r="F92" s="171">
        <f t="shared" si="1"/>
        <v>119040</v>
      </c>
      <c r="G92" s="171">
        <f t="shared" si="1"/>
        <v>121830</v>
      </c>
      <c r="H92" s="171">
        <f t="shared" si="1"/>
        <v>124620</v>
      </c>
      <c r="I92" s="171">
        <f t="shared" si="1"/>
        <v>127410</v>
      </c>
      <c r="J92" s="230">
        <f>SUM(D92:I92)</f>
        <v>721695</v>
      </c>
    </row>
    <row r="93" spans="1:22" ht="15" customHeight="1" x14ac:dyDescent="0.25">
      <c r="A93" s="148"/>
      <c r="B93" s="570" t="s">
        <v>238</v>
      </c>
      <c r="C93" s="571"/>
      <c r="D93" s="33">
        <f>+D92</f>
        <v>112545</v>
      </c>
      <c r="E93" s="171">
        <f t="shared" ref="E93:I93" si="2">+E92</f>
        <v>116250</v>
      </c>
      <c r="F93" s="171">
        <f t="shared" si="2"/>
        <v>119040</v>
      </c>
      <c r="G93" s="171">
        <f t="shared" si="2"/>
        <v>121830</v>
      </c>
      <c r="H93" s="171">
        <f t="shared" si="2"/>
        <v>124620</v>
      </c>
      <c r="I93" s="171">
        <f t="shared" si="2"/>
        <v>127410</v>
      </c>
      <c r="J93" s="230">
        <f>SUM(D93:I93)</f>
        <v>721695</v>
      </c>
    </row>
    <row r="94" spans="1:22" ht="15" hidden="1" customHeight="1" outlineLevel="1" x14ac:dyDescent="0.25">
      <c r="A94" s="148"/>
      <c r="B94" s="582" t="s">
        <v>51</v>
      </c>
      <c r="C94" s="583"/>
      <c r="D94" s="172">
        <v>0</v>
      </c>
      <c r="E94" s="172">
        <v>0</v>
      </c>
      <c r="F94" s="172">
        <v>0</v>
      </c>
      <c r="G94" s="172">
        <v>0</v>
      </c>
      <c r="H94" s="172">
        <v>0</v>
      </c>
      <c r="I94" s="172">
        <v>0</v>
      </c>
      <c r="J94" s="230">
        <f t="shared" ref="J94:J97" si="3">SUM(D94:I94)</f>
        <v>0</v>
      </c>
    </row>
    <row r="95" spans="1:22" ht="15" hidden="1" customHeight="1" outlineLevel="1" x14ac:dyDescent="0.25">
      <c r="A95" s="148"/>
      <c r="B95" s="582" t="s">
        <v>50</v>
      </c>
      <c r="C95" s="583"/>
      <c r="D95" s="172">
        <v>0</v>
      </c>
      <c r="E95" s="172">
        <v>0</v>
      </c>
      <c r="F95" s="172">
        <v>0</v>
      </c>
      <c r="G95" s="172">
        <v>0</v>
      </c>
      <c r="H95" s="172">
        <v>0</v>
      </c>
      <c r="I95" s="172">
        <v>0</v>
      </c>
      <c r="J95" s="230">
        <f t="shared" si="3"/>
        <v>0</v>
      </c>
    </row>
    <row r="96" spans="1:22" ht="15" hidden="1" customHeight="1" outlineLevel="1" x14ac:dyDescent="0.25">
      <c r="A96" s="148"/>
      <c r="B96" s="582" t="s">
        <v>49</v>
      </c>
      <c r="C96" s="583"/>
      <c r="D96" s="172">
        <v>0</v>
      </c>
      <c r="E96" s="172">
        <v>0</v>
      </c>
      <c r="F96" s="172">
        <v>0</v>
      </c>
      <c r="G96" s="172">
        <v>0</v>
      </c>
      <c r="H96" s="172">
        <v>0</v>
      </c>
      <c r="I96" s="172">
        <v>0</v>
      </c>
      <c r="J96" s="230">
        <f t="shared" si="3"/>
        <v>0</v>
      </c>
    </row>
    <row r="97" spans="1:24" ht="15" hidden="1" customHeight="1" outlineLevel="1" x14ac:dyDescent="0.25">
      <c r="A97" s="148"/>
      <c r="B97" s="582" t="s">
        <v>48</v>
      </c>
      <c r="C97" s="583"/>
      <c r="D97" s="172">
        <v>0</v>
      </c>
      <c r="E97" s="172">
        <v>0</v>
      </c>
      <c r="F97" s="172">
        <v>0</v>
      </c>
      <c r="G97" s="172">
        <v>0</v>
      </c>
      <c r="H97" s="172">
        <v>0</v>
      </c>
      <c r="I97" s="172">
        <v>0</v>
      </c>
      <c r="J97" s="230">
        <f t="shared" si="3"/>
        <v>0</v>
      </c>
    </row>
    <row r="98" spans="1:24" ht="15" customHeight="1" collapsed="1" x14ac:dyDescent="0.25">
      <c r="A98" s="148"/>
      <c r="B98" s="568" t="s">
        <v>47</v>
      </c>
      <c r="C98" s="569"/>
      <c r="D98" s="173"/>
      <c r="E98" s="173"/>
      <c r="F98" s="174"/>
      <c r="G98" s="174"/>
      <c r="H98" s="174"/>
      <c r="I98" s="174"/>
      <c r="J98" s="231"/>
    </row>
    <row r="99" spans="1:24" x14ac:dyDescent="0.25">
      <c r="A99" s="148"/>
      <c r="B99" s="570" t="s">
        <v>46</v>
      </c>
      <c r="C99" s="571"/>
      <c r="D99" s="175"/>
      <c r="E99" s="175"/>
      <c r="F99" s="175"/>
      <c r="G99" s="175"/>
      <c r="H99" s="175"/>
      <c r="I99" s="175"/>
      <c r="J99" s="230">
        <f t="shared" ref="J99:J102" si="4">SUM(D99:I99)</f>
        <v>0</v>
      </c>
    </row>
    <row r="100" spans="1:24" x14ac:dyDescent="0.25">
      <c r="A100" s="148"/>
      <c r="B100" s="570" t="s">
        <v>45</v>
      </c>
      <c r="C100" s="571"/>
      <c r="D100" s="176">
        <f>D119*0.1</f>
        <v>30012</v>
      </c>
      <c r="E100" s="176">
        <f t="shared" ref="E100:I100" si="5">E119*0.1</f>
        <v>31000</v>
      </c>
      <c r="F100" s="176">
        <f t="shared" si="5"/>
        <v>31744</v>
      </c>
      <c r="G100" s="176">
        <f t="shared" si="5"/>
        <v>32488</v>
      </c>
      <c r="H100" s="176">
        <f t="shared" si="5"/>
        <v>33232</v>
      </c>
      <c r="I100" s="176">
        <f t="shared" si="5"/>
        <v>33976</v>
      </c>
      <c r="J100" s="230">
        <f t="shared" si="4"/>
        <v>192452</v>
      </c>
    </row>
    <row r="101" spans="1:24" x14ac:dyDescent="0.25">
      <c r="A101" s="148"/>
      <c r="B101" s="573" t="s">
        <v>44</v>
      </c>
      <c r="C101" s="574"/>
      <c r="D101" s="176">
        <f>D119*0.15</f>
        <v>45018</v>
      </c>
      <c r="E101" s="176">
        <f t="shared" ref="E101:I101" si="6">E119*0.15</f>
        <v>46500</v>
      </c>
      <c r="F101" s="176">
        <f t="shared" si="6"/>
        <v>47616</v>
      </c>
      <c r="G101" s="176">
        <f t="shared" si="6"/>
        <v>48732</v>
      </c>
      <c r="H101" s="176">
        <f t="shared" si="6"/>
        <v>49848</v>
      </c>
      <c r="I101" s="176">
        <f t="shared" si="6"/>
        <v>50964</v>
      </c>
      <c r="J101" s="230">
        <f t="shared" si="4"/>
        <v>288678</v>
      </c>
    </row>
    <row r="102" spans="1:24" x14ac:dyDescent="0.25">
      <c r="A102" s="148"/>
      <c r="B102" s="568" t="s">
        <v>43</v>
      </c>
      <c r="C102" s="569"/>
      <c r="D102" s="171">
        <f>SUM(D99:D101)</f>
        <v>75030</v>
      </c>
      <c r="E102" s="171">
        <f>SUM(E99:E101)</f>
        <v>77500</v>
      </c>
      <c r="F102" s="171">
        <f t="shared" ref="F102:I102" si="7">SUM(F99:F101)</f>
        <v>79360</v>
      </c>
      <c r="G102" s="171">
        <f t="shared" si="7"/>
        <v>81220</v>
      </c>
      <c r="H102" s="171">
        <f t="shared" si="7"/>
        <v>83080</v>
      </c>
      <c r="I102" s="171">
        <f t="shared" si="7"/>
        <v>84940</v>
      </c>
      <c r="J102" s="230">
        <f t="shared" si="4"/>
        <v>481130</v>
      </c>
    </row>
    <row r="103" spans="1:24" s="158" customFormat="1" ht="15.75" thickBot="1" x14ac:dyDescent="0.3">
      <c r="A103" s="159"/>
      <c r="B103" s="575" t="s">
        <v>42</v>
      </c>
      <c r="C103" s="576"/>
      <c r="D103" s="177">
        <f t="shared" ref="D103:I103" si="8">SUM(D92:D97)+D102</f>
        <v>300120</v>
      </c>
      <c r="E103" s="177">
        <f t="shared" si="8"/>
        <v>310000</v>
      </c>
      <c r="F103" s="177">
        <f t="shared" si="8"/>
        <v>317440</v>
      </c>
      <c r="G103" s="177">
        <f t="shared" si="8"/>
        <v>324880</v>
      </c>
      <c r="H103" s="177">
        <f t="shared" si="8"/>
        <v>332320</v>
      </c>
      <c r="I103" s="177">
        <f t="shared" si="8"/>
        <v>339760</v>
      </c>
      <c r="J103" s="232">
        <f>SUM(J92:J97)+J102</f>
        <v>1924520</v>
      </c>
    </row>
    <row r="104" spans="1:24" ht="15.75" hidden="1" thickTop="1" x14ac:dyDescent="0.25">
      <c r="A104" s="148"/>
      <c r="B104" s="233"/>
      <c r="C104" s="185"/>
      <c r="D104" s="185"/>
      <c r="E104" s="185"/>
      <c r="F104" s="185"/>
      <c r="G104" s="185"/>
      <c r="H104" s="185"/>
      <c r="I104" s="185"/>
      <c r="J104" s="203"/>
    </row>
    <row r="105" spans="1:24" ht="23.25" customHeight="1" thickTop="1" x14ac:dyDescent="0.25">
      <c r="A105" s="163" t="s">
        <v>36</v>
      </c>
      <c r="B105" s="577" t="s">
        <v>41</v>
      </c>
      <c r="C105" s="578"/>
      <c r="D105" s="578"/>
      <c r="E105" s="578"/>
      <c r="F105" s="578"/>
      <c r="G105" s="578"/>
      <c r="H105" s="578"/>
      <c r="I105" s="578"/>
      <c r="J105" s="579"/>
      <c r="W105" s="157" t="s">
        <v>40</v>
      </c>
      <c r="X105" s="157" t="b">
        <v>1</v>
      </c>
    </row>
    <row r="106" spans="1:24" ht="15" customHeight="1" x14ac:dyDescent="0.25">
      <c r="A106" s="148"/>
      <c r="B106" s="565" t="s">
        <v>39</v>
      </c>
      <c r="C106" s="566"/>
      <c r="D106" s="566"/>
      <c r="E106" s="566"/>
      <c r="F106" s="566"/>
      <c r="G106" s="566"/>
      <c r="H106" s="580">
        <v>220433</v>
      </c>
      <c r="I106" s="581"/>
      <c r="J106" s="221"/>
      <c r="W106" s="157" t="s">
        <v>38</v>
      </c>
      <c r="X106" s="157" t="b">
        <v>0</v>
      </c>
    </row>
    <row r="107" spans="1:24" ht="15" hidden="1" customHeight="1" x14ac:dyDescent="0.25">
      <c r="A107" s="148"/>
      <c r="B107" s="565" t="s">
        <v>37</v>
      </c>
      <c r="C107" s="566"/>
      <c r="D107" s="566"/>
      <c r="E107" s="566"/>
      <c r="F107" s="566"/>
      <c r="G107" s="566"/>
      <c r="H107" s="152"/>
      <c r="I107" s="152"/>
      <c r="J107" s="221"/>
      <c r="W107" s="157"/>
      <c r="X107" s="157"/>
    </row>
    <row r="108" spans="1:24" hidden="1" x14ac:dyDescent="0.25">
      <c r="A108" s="148"/>
      <c r="B108" s="208"/>
      <c r="C108" s="185"/>
      <c r="D108" s="185"/>
      <c r="E108" s="185"/>
      <c r="F108" s="185"/>
      <c r="G108" s="185"/>
      <c r="H108" s="185"/>
      <c r="I108" s="185"/>
      <c r="J108" s="203"/>
    </row>
    <row r="109" spans="1:24" s="158" customFormat="1" ht="15" hidden="1" customHeight="1" outlineLevel="1" x14ac:dyDescent="0.25">
      <c r="A109" s="159" t="s">
        <v>36</v>
      </c>
      <c r="B109" s="577" t="s">
        <v>35</v>
      </c>
      <c r="C109" s="578"/>
      <c r="D109" s="578"/>
      <c r="E109" s="578"/>
      <c r="F109" s="578"/>
      <c r="G109" s="578"/>
      <c r="H109" s="578"/>
      <c r="I109" s="578"/>
      <c r="J109" s="579"/>
    </row>
    <row r="110" spans="1:24" ht="30.75" hidden="1" customHeight="1" outlineLevel="1" x14ac:dyDescent="0.25">
      <c r="A110" s="148"/>
      <c r="B110" s="565" t="s">
        <v>34</v>
      </c>
      <c r="C110" s="566"/>
      <c r="D110" s="566"/>
      <c r="E110" s="566"/>
      <c r="F110" s="566"/>
      <c r="G110" s="566"/>
      <c r="H110" s="566"/>
      <c r="I110" s="566"/>
      <c r="J110" s="567"/>
    </row>
    <row r="111" spans="1:24" hidden="1" outlineLevel="1" x14ac:dyDescent="0.25">
      <c r="A111" s="148"/>
      <c r="B111" s="228" t="s">
        <v>18</v>
      </c>
      <c r="C111" s="170"/>
      <c r="D111" s="170"/>
      <c r="E111" s="170"/>
      <c r="F111" s="170"/>
      <c r="G111" s="170"/>
      <c r="H111" s="170"/>
      <c r="I111" s="170"/>
      <c r="J111" s="229"/>
    </row>
    <row r="112" spans="1:24" outlineLevel="1" x14ac:dyDescent="0.25">
      <c r="A112" s="148"/>
      <c r="B112" s="586" t="s">
        <v>33</v>
      </c>
      <c r="C112" s="587"/>
      <c r="D112" s="261" t="s">
        <v>16</v>
      </c>
      <c r="E112" s="178" t="s">
        <v>15</v>
      </c>
      <c r="F112" s="178" t="s">
        <v>14</v>
      </c>
      <c r="G112" s="178" t="s">
        <v>13</v>
      </c>
      <c r="H112" s="178" t="s">
        <v>12</v>
      </c>
      <c r="I112" s="178" t="s">
        <v>11</v>
      </c>
      <c r="J112" s="259" t="s">
        <v>10</v>
      </c>
    </row>
    <row r="113" spans="1:10" ht="15.75" hidden="1" outlineLevel="1" thickBot="1" x14ac:dyDescent="0.3">
      <c r="A113" s="148"/>
      <c r="B113" s="584" t="s">
        <v>32</v>
      </c>
      <c r="C113" s="585"/>
      <c r="D113" s="336"/>
      <c r="E113" s="179">
        <v>2.5000000000000001E-2</v>
      </c>
      <c r="F113" s="179">
        <v>2.5000000000000001E-2</v>
      </c>
      <c r="G113" s="179">
        <f>$F113</f>
        <v>2.5000000000000001E-2</v>
      </c>
      <c r="H113" s="179">
        <f>$F113</f>
        <v>2.5000000000000001E-2</v>
      </c>
      <c r="I113" s="179">
        <f>$F113</f>
        <v>2.5000000000000001E-2</v>
      </c>
      <c r="J113" s="234"/>
    </row>
    <row r="114" spans="1:10" hidden="1" outlineLevel="1" x14ac:dyDescent="0.25">
      <c r="A114" s="148"/>
      <c r="B114" s="584" t="s">
        <v>31</v>
      </c>
      <c r="C114" s="585"/>
      <c r="D114" s="337"/>
      <c r="E114" s="180"/>
      <c r="F114" s="181">
        <f>E114*(1+$G$113)</f>
        <v>0</v>
      </c>
      <c r="G114" s="181">
        <f>F114*(1+$G$113)</f>
        <v>0</v>
      </c>
      <c r="H114" s="181">
        <f>G114*(1+$H$113)</f>
        <v>0</v>
      </c>
      <c r="I114" s="181">
        <f>H114*(1+$I$113)</f>
        <v>0</v>
      </c>
      <c r="J114" s="235">
        <f t="shared" ref="J114:J127" si="9">SUM(D114:I114)</f>
        <v>0</v>
      </c>
    </row>
    <row r="115" spans="1:10" ht="15.95" hidden="1" customHeight="1" outlineLevel="1" x14ac:dyDescent="0.25">
      <c r="A115" s="148"/>
      <c r="B115" s="597" t="s">
        <v>30</v>
      </c>
      <c r="C115" s="598"/>
      <c r="D115" s="337"/>
      <c r="E115" s="180"/>
      <c r="F115" s="182">
        <f>E115*(1+$G$113)</f>
        <v>0</v>
      </c>
      <c r="G115" s="182">
        <f>F115*(1+$G$113)</f>
        <v>0</v>
      </c>
      <c r="H115" s="182">
        <f>G115*(1+$H$113)</f>
        <v>0</v>
      </c>
      <c r="I115" s="182">
        <f>H115*(1+$I$113)</f>
        <v>0</v>
      </c>
      <c r="J115" s="235">
        <f t="shared" si="9"/>
        <v>0</v>
      </c>
    </row>
    <row r="116" spans="1:10" outlineLevel="1" x14ac:dyDescent="0.25">
      <c r="A116" s="148"/>
      <c r="B116" s="584" t="s">
        <v>29</v>
      </c>
      <c r="C116" s="585"/>
      <c r="D116" s="338"/>
      <c r="E116" s="183"/>
      <c r="F116" s="184"/>
      <c r="G116" s="184"/>
      <c r="H116" s="184"/>
      <c r="I116" s="184"/>
      <c r="J116" s="236"/>
    </row>
    <row r="117" spans="1:10" outlineLevel="1" x14ac:dyDescent="0.25">
      <c r="A117" s="148"/>
      <c r="B117" s="584" t="s">
        <v>28</v>
      </c>
      <c r="C117" s="585"/>
      <c r="D117" s="339">
        <v>2460</v>
      </c>
      <c r="E117" s="61">
        <v>2480</v>
      </c>
      <c r="F117" s="62">
        <f>E117</f>
        <v>2480</v>
      </c>
      <c r="G117" s="62">
        <f>F117</f>
        <v>2480</v>
      </c>
      <c r="H117" s="62">
        <f t="shared" ref="H117:I117" si="10">G117</f>
        <v>2480</v>
      </c>
      <c r="I117" s="62">
        <f t="shared" si="10"/>
        <v>2480</v>
      </c>
      <c r="J117" s="235"/>
    </row>
    <row r="118" spans="1:10" outlineLevel="1" x14ac:dyDescent="0.25">
      <c r="A118" s="148"/>
      <c r="B118" s="584" t="s">
        <v>27</v>
      </c>
      <c r="C118" s="585"/>
      <c r="D118" s="337">
        <v>122</v>
      </c>
      <c r="E118" s="180">
        <v>125</v>
      </c>
      <c r="F118" s="182">
        <f t="shared" ref="F118:I118" si="11">ROUND(E118*(1+F113),0)</f>
        <v>128</v>
      </c>
      <c r="G118" s="182">
        <f t="shared" si="11"/>
        <v>131</v>
      </c>
      <c r="H118" s="182">
        <f t="shared" si="11"/>
        <v>134</v>
      </c>
      <c r="I118" s="182">
        <f t="shared" si="11"/>
        <v>137</v>
      </c>
      <c r="J118" s="235"/>
    </row>
    <row r="119" spans="1:10" outlineLevel="1" x14ac:dyDescent="0.25">
      <c r="A119" s="148"/>
      <c r="B119" s="584" t="s">
        <v>26</v>
      </c>
      <c r="C119" s="585"/>
      <c r="D119" s="262">
        <f>D117*D118</f>
        <v>300120</v>
      </c>
      <c r="E119" s="33">
        <f>E117*E118</f>
        <v>310000</v>
      </c>
      <c r="F119" s="33">
        <f t="shared" ref="F119:I119" si="12">F117*F118</f>
        <v>317440</v>
      </c>
      <c r="G119" s="33">
        <f t="shared" si="12"/>
        <v>324880</v>
      </c>
      <c r="H119" s="33">
        <f t="shared" si="12"/>
        <v>332320</v>
      </c>
      <c r="I119" s="33">
        <f t="shared" si="12"/>
        <v>339760</v>
      </c>
      <c r="J119" s="100">
        <f t="shared" si="9"/>
        <v>1924520</v>
      </c>
    </row>
    <row r="120" spans="1:10" outlineLevel="1" x14ac:dyDescent="0.25">
      <c r="A120" s="148"/>
      <c r="B120" s="584" t="s">
        <v>25</v>
      </c>
      <c r="C120" s="585"/>
      <c r="D120" s="340"/>
      <c r="E120" s="64"/>
      <c r="F120" s="33">
        <f t="shared" ref="F120:G123" si="13">E120*(1+$G$113)</f>
        <v>0</v>
      </c>
      <c r="G120" s="33">
        <f t="shared" si="13"/>
        <v>0</v>
      </c>
      <c r="H120" s="33">
        <f t="shared" ref="H120:H123" si="14">G120*(1+$H$113)</f>
        <v>0</v>
      </c>
      <c r="I120" s="33">
        <f t="shared" ref="I120:I123" si="15">H120*(1+$I$113)</f>
        <v>0</v>
      </c>
      <c r="J120" s="100"/>
    </row>
    <row r="121" spans="1:10" outlineLevel="1" x14ac:dyDescent="0.25">
      <c r="A121" s="148"/>
      <c r="B121" s="584" t="s">
        <v>24</v>
      </c>
      <c r="C121" s="585"/>
      <c r="D121" s="340"/>
      <c r="E121" s="64"/>
      <c r="F121" s="33">
        <f t="shared" si="13"/>
        <v>0</v>
      </c>
      <c r="G121" s="33">
        <f t="shared" si="13"/>
        <v>0</v>
      </c>
      <c r="H121" s="33">
        <f t="shared" si="14"/>
        <v>0</v>
      </c>
      <c r="I121" s="33">
        <f t="shared" si="15"/>
        <v>0</v>
      </c>
      <c r="J121" s="100"/>
    </row>
    <row r="122" spans="1:10" outlineLevel="1" x14ac:dyDescent="0.25">
      <c r="A122" s="148"/>
      <c r="B122" s="573" t="s">
        <v>23</v>
      </c>
      <c r="C122" s="574"/>
      <c r="D122" s="340"/>
      <c r="E122" s="64"/>
      <c r="F122" s="33">
        <f t="shared" si="13"/>
        <v>0</v>
      </c>
      <c r="G122" s="33">
        <f t="shared" si="13"/>
        <v>0</v>
      </c>
      <c r="H122" s="33">
        <f t="shared" si="14"/>
        <v>0</v>
      </c>
      <c r="I122" s="33">
        <f t="shared" si="15"/>
        <v>0</v>
      </c>
      <c r="J122" s="100"/>
    </row>
    <row r="123" spans="1:10" hidden="1" outlineLevel="1" x14ac:dyDescent="0.25">
      <c r="A123" s="148"/>
      <c r="B123" s="573" t="s">
        <v>23</v>
      </c>
      <c r="C123" s="574"/>
      <c r="D123" s="340"/>
      <c r="E123" s="64"/>
      <c r="F123" s="33">
        <f t="shared" si="13"/>
        <v>0</v>
      </c>
      <c r="G123" s="33">
        <f t="shared" si="13"/>
        <v>0</v>
      </c>
      <c r="H123" s="33">
        <f t="shared" si="14"/>
        <v>0</v>
      </c>
      <c r="I123" s="33">
        <f t="shared" si="15"/>
        <v>0</v>
      </c>
      <c r="J123" s="100"/>
    </row>
    <row r="124" spans="1:10" outlineLevel="1" x14ac:dyDescent="0.25">
      <c r="A124" s="148"/>
      <c r="B124" s="584" t="s">
        <v>22</v>
      </c>
      <c r="C124" s="585"/>
      <c r="D124" s="262">
        <f>SUM(D119:D123)</f>
        <v>300120</v>
      </c>
      <c r="E124" s="33">
        <f>SUM(E119:E123)</f>
        <v>310000</v>
      </c>
      <c r="F124" s="33">
        <f t="shared" ref="F124:H124" si="16">SUM(F119:F123)</f>
        <v>317440</v>
      </c>
      <c r="G124" s="33">
        <f t="shared" si="16"/>
        <v>324880</v>
      </c>
      <c r="H124" s="33">
        <f t="shared" si="16"/>
        <v>332320</v>
      </c>
      <c r="I124" s="33">
        <f>SUM(I119:I123)</f>
        <v>339760</v>
      </c>
      <c r="J124" s="100">
        <f t="shared" si="9"/>
        <v>1924520</v>
      </c>
    </row>
    <row r="125" spans="1:10" ht="15" customHeight="1" outlineLevel="1" x14ac:dyDescent="0.25">
      <c r="A125" s="148"/>
      <c r="B125" s="573" t="s">
        <v>4</v>
      </c>
      <c r="C125" s="574"/>
      <c r="D125" s="337"/>
      <c r="E125" s="180"/>
      <c r="F125" s="182">
        <f t="shared" ref="F125:G127" si="17">E125*(1+$G$113)</f>
        <v>0</v>
      </c>
      <c r="G125" s="182">
        <f t="shared" si="17"/>
        <v>0</v>
      </c>
      <c r="H125" s="182">
        <f t="shared" ref="H125:H127" si="18">G125*(1+$H$113)</f>
        <v>0</v>
      </c>
      <c r="I125" s="182">
        <f t="shared" ref="I125:I127" si="19">H125*(1+$I$113)</f>
        <v>0</v>
      </c>
      <c r="J125" s="235">
        <f t="shared" si="9"/>
        <v>0</v>
      </c>
    </row>
    <row r="126" spans="1:10" ht="15" hidden="1" customHeight="1" outlineLevel="1" x14ac:dyDescent="0.25">
      <c r="A126" s="148"/>
      <c r="B126" s="573" t="s">
        <v>4</v>
      </c>
      <c r="C126" s="574"/>
      <c r="D126" s="337"/>
      <c r="E126" s="180"/>
      <c r="F126" s="182">
        <f t="shared" si="17"/>
        <v>0</v>
      </c>
      <c r="G126" s="182">
        <f t="shared" si="17"/>
        <v>0</v>
      </c>
      <c r="H126" s="182">
        <f t="shared" si="18"/>
        <v>0</v>
      </c>
      <c r="I126" s="182">
        <f t="shared" si="19"/>
        <v>0</v>
      </c>
      <c r="J126" s="235">
        <f t="shared" si="9"/>
        <v>0</v>
      </c>
    </row>
    <row r="127" spans="1:10" ht="15" hidden="1" customHeight="1" outlineLevel="1" x14ac:dyDescent="0.25">
      <c r="A127" s="148"/>
      <c r="B127" s="573" t="s">
        <v>4</v>
      </c>
      <c r="C127" s="574"/>
      <c r="D127" s="337"/>
      <c r="E127" s="180"/>
      <c r="F127" s="182">
        <f t="shared" si="17"/>
        <v>0</v>
      </c>
      <c r="G127" s="182">
        <f t="shared" si="17"/>
        <v>0</v>
      </c>
      <c r="H127" s="182">
        <f t="shared" si="18"/>
        <v>0</v>
      </c>
      <c r="I127" s="182">
        <f t="shared" si="19"/>
        <v>0</v>
      </c>
      <c r="J127" s="235">
        <f t="shared" si="9"/>
        <v>0</v>
      </c>
    </row>
    <row r="128" spans="1:10" s="158" customFormat="1" ht="15.75" outlineLevel="1" thickBot="1" x14ac:dyDescent="0.3">
      <c r="A128" s="159"/>
      <c r="B128" s="575" t="s">
        <v>21</v>
      </c>
      <c r="C128" s="576"/>
      <c r="D128" s="344">
        <f t="shared" ref="D128:J128" si="20">D114+D115+D124+D125+D127+D126</f>
        <v>300120</v>
      </c>
      <c r="E128" s="193">
        <f t="shared" si="20"/>
        <v>310000</v>
      </c>
      <c r="F128" s="193">
        <f t="shared" si="20"/>
        <v>317440</v>
      </c>
      <c r="G128" s="193">
        <f t="shared" si="20"/>
        <v>324880</v>
      </c>
      <c r="H128" s="193">
        <f t="shared" si="20"/>
        <v>332320</v>
      </c>
      <c r="I128" s="193">
        <f t="shared" si="20"/>
        <v>339760</v>
      </c>
      <c r="J128" s="237">
        <f t="shared" si="20"/>
        <v>1924520</v>
      </c>
    </row>
    <row r="129" spans="1:10" ht="15.75" hidden="1" outlineLevel="1" thickTop="1" x14ac:dyDescent="0.25">
      <c r="A129" s="148"/>
      <c r="B129" s="233"/>
      <c r="C129" s="185"/>
      <c r="D129" s="185"/>
      <c r="E129" s="185"/>
      <c r="F129" s="185"/>
      <c r="G129" s="185"/>
      <c r="H129" s="185"/>
      <c r="I129" s="185"/>
      <c r="J129" s="203"/>
    </row>
    <row r="130" spans="1:10" ht="15.75" hidden="1" thickTop="1" x14ac:dyDescent="0.25">
      <c r="A130" s="148"/>
      <c r="B130" s="233"/>
      <c r="C130" s="185"/>
      <c r="D130" s="185"/>
      <c r="E130" s="185"/>
      <c r="F130" s="185"/>
      <c r="G130" s="185"/>
      <c r="H130" s="185"/>
      <c r="I130" s="185"/>
      <c r="J130" s="203"/>
    </row>
    <row r="131" spans="1:10" s="158" customFormat="1" ht="15" hidden="1" customHeight="1" outlineLevel="1" x14ac:dyDescent="0.25">
      <c r="A131" s="159" t="s">
        <v>20</v>
      </c>
      <c r="B131" s="577" t="s">
        <v>19</v>
      </c>
      <c r="C131" s="578"/>
      <c r="D131" s="578"/>
      <c r="E131" s="578"/>
      <c r="F131" s="578"/>
      <c r="G131" s="578"/>
      <c r="H131" s="578"/>
      <c r="I131" s="578"/>
      <c r="J131" s="579"/>
    </row>
    <row r="132" spans="1:10" ht="15.75" hidden="1" outlineLevel="1" thickTop="1" x14ac:dyDescent="0.25">
      <c r="A132" s="148"/>
      <c r="B132" s="228" t="s">
        <v>18</v>
      </c>
      <c r="C132" s="170"/>
      <c r="D132" s="170"/>
      <c r="E132" s="170"/>
      <c r="F132" s="170"/>
      <c r="G132" s="170"/>
      <c r="H132" s="170"/>
      <c r="I132" s="170"/>
      <c r="J132" s="229"/>
    </row>
    <row r="133" spans="1:10" ht="15.75" hidden="1" outlineLevel="1" thickTop="1" x14ac:dyDescent="0.25">
      <c r="A133" s="148"/>
      <c r="B133" s="586" t="s">
        <v>17</v>
      </c>
      <c r="C133" s="587"/>
      <c r="D133" s="258" t="s">
        <v>16</v>
      </c>
      <c r="E133" s="178" t="s">
        <v>15</v>
      </c>
      <c r="F133" s="178" t="s">
        <v>14</v>
      </c>
      <c r="G133" s="178" t="s">
        <v>13</v>
      </c>
      <c r="H133" s="178" t="s">
        <v>12</v>
      </c>
      <c r="I133" s="178" t="s">
        <v>11</v>
      </c>
      <c r="J133" s="238" t="s">
        <v>10</v>
      </c>
    </row>
    <row r="134" spans="1:10" ht="15.75" hidden="1" outlineLevel="1" thickTop="1" x14ac:dyDescent="0.25">
      <c r="A134" s="148"/>
      <c r="B134" s="593" t="s">
        <v>9</v>
      </c>
      <c r="C134" s="594"/>
      <c r="D134" s="175"/>
      <c r="E134" s="175"/>
      <c r="F134" s="175"/>
      <c r="G134" s="175"/>
      <c r="H134" s="175"/>
      <c r="I134" s="175"/>
      <c r="J134" s="239">
        <f t="shared" ref="J134:J139" si="21">SUM(D134:I134)</f>
        <v>0</v>
      </c>
    </row>
    <row r="135" spans="1:10" ht="15.75" hidden="1" outlineLevel="1" thickTop="1" x14ac:dyDescent="0.25">
      <c r="A135" s="148"/>
      <c r="B135" s="593" t="s">
        <v>8</v>
      </c>
      <c r="C135" s="594"/>
      <c r="D135" s="175"/>
      <c r="E135" s="175"/>
      <c r="F135" s="175"/>
      <c r="G135" s="175"/>
      <c r="H135" s="175"/>
      <c r="I135" s="175"/>
      <c r="J135" s="239">
        <f t="shared" si="21"/>
        <v>0</v>
      </c>
    </row>
    <row r="136" spans="1:10" ht="15.75" hidden="1" outlineLevel="1" thickTop="1" x14ac:dyDescent="0.25">
      <c r="A136" s="148"/>
      <c r="B136" s="593" t="s">
        <v>7</v>
      </c>
      <c r="C136" s="594"/>
      <c r="D136" s="175"/>
      <c r="E136" s="175"/>
      <c r="F136" s="175"/>
      <c r="G136" s="175"/>
      <c r="H136" s="175"/>
      <c r="I136" s="175"/>
      <c r="J136" s="239">
        <f t="shared" si="21"/>
        <v>0</v>
      </c>
    </row>
    <row r="137" spans="1:10" ht="15.75" hidden="1" outlineLevel="1" thickTop="1" x14ac:dyDescent="0.25">
      <c r="A137" s="148"/>
      <c r="B137" s="593" t="s">
        <v>6</v>
      </c>
      <c r="C137" s="594"/>
      <c r="D137" s="175"/>
      <c r="E137" s="175"/>
      <c r="F137" s="175"/>
      <c r="G137" s="175"/>
      <c r="H137" s="175"/>
      <c r="I137" s="175"/>
      <c r="J137" s="239">
        <f t="shared" si="21"/>
        <v>0</v>
      </c>
    </row>
    <row r="138" spans="1:10" ht="15.75" hidden="1" outlineLevel="1" thickTop="1" x14ac:dyDescent="0.25">
      <c r="A138" s="148"/>
      <c r="B138" s="593" t="s">
        <v>5</v>
      </c>
      <c r="C138" s="594"/>
      <c r="D138" s="175"/>
      <c r="E138" s="175"/>
      <c r="F138" s="175"/>
      <c r="G138" s="175"/>
      <c r="H138" s="175"/>
      <c r="I138" s="175"/>
      <c r="J138" s="239">
        <f t="shared" si="21"/>
        <v>0</v>
      </c>
    </row>
    <row r="139" spans="1:10" ht="15.75" hidden="1" outlineLevel="1" thickTop="1" x14ac:dyDescent="0.25">
      <c r="A139" s="148"/>
      <c r="B139" s="573" t="s">
        <v>4</v>
      </c>
      <c r="C139" s="574"/>
      <c r="D139" s="175"/>
      <c r="E139" s="175"/>
      <c r="F139" s="175"/>
      <c r="G139" s="175"/>
      <c r="H139" s="175"/>
      <c r="I139" s="175"/>
      <c r="J139" s="239">
        <f t="shared" si="21"/>
        <v>0</v>
      </c>
    </row>
    <row r="140" spans="1:10" s="158" customFormat="1" ht="16.5" hidden="1" outlineLevel="1" thickTop="1" thickBot="1" x14ac:dyDescent="0.3">
      <c r="A140" s="159"/>
      <c r="B140" s="595" t="s">
        <v>3</v>
      </c>
      <c r="C140" s="596"/>
      <c r="D140" s="186">
        <f>SUM(D134:D139)</f>
        <v>0</v>
      </c>
      <c r="E140" s="186">
        <f t="shared" ref="E140:J140" si="22">SUM(E134:E139)</f>
        <v>0</v>
      </c>
      <c r="F140" s="186">
        <f t="shared" si="22"/>
        <v>0</v>
      </c>
      <c r="G140" s="186">
        <f t="shared" si="22"/>
        <v>0</v>
      </c>
      <c r="H140" s="186">
        <f t="shared" si="22"/>
        <v>0</v>
      </c>
      <c r="I140" s="186">
        <f t="shared" si="22"/>
        <v>0</v>
      </c>
      <c r="J140" s="240">
        <f t="shared" si="22"/>
        <v>0</v>
      </c>
    </row>
    <row r="141" spans="1:10" ht="15.75" hidden="1" outlineLevel="1" thickTop="1" x14ac:dyDescent="0.25">
      <c r="A141" s="148"/>
      <c r="B141" s="233"/>
      <c r="C141" s="185"/>
      <c r="D141" s="185"/>
      <c r="E141" s="185"/>
      <c r="F141" s="185"/>
      <c r="G141" s="185"/>
      <c r="H141" s="185"/>
      <c r="I141" s="185"/>
      <c r="J141" s="203"/>
    </row>
    <row r="142" spans="1:10" ht="15.75" hidden="1" collapsed="1" thickTop="1" x14ac:dyDescent="0.25">
      <c r="A142" s="148"/>
      <c r="B142" s="233"/>
      <c r="C142" s="185"/>
      <c r="D142" s="185"/>
      <c r="E142" s="185"/>
      <c r="F142" s="185"/>
      <c r="G142" s="185"/>
      <c r="H142" s="185"/>
      <c r="I142" s="185"/>
      <c r="J142" s="203"/>
    </row>
    <row r="143" spans="1:10" ht="15.75" hidden="1" thickTop="1" x14ac:dyDescent="0.25">
      <c r="A143" s="148"/>
      <c r="B143" s="241" t="s">
        <v>2</v>
      </c>
      <c r="C143" s="185"/>
      <c r="D143" s="185"/>
      <c r="E143" s="185"/>
      <c r="F143" s="185"/>
      <c r="G143" s="185"/>
      <c r="H143" s="185"/>
      <c r="I143" s="185"/>
      <c r="J143" s="203"/>
    </row>
    <row r="144" spans="1:10" ht="15.75" hidden="1" thickTop="1" x14ac:dyDescent="0.25">
      <c r="A144" s="148"/>
      <c r="B144" s="208"/>
      <c r="C144" s="185"/>
      <c r="D144" s="185"/>
      <c r="E144" s="185"/>
      <c r="F144" s="185"/>
      <c r="G144" s="185"/>
      <c r="H144" s="185"/>
      <c r="I144" s="185"/>
      <c r="J144" s="203"/>
    </row>
    <row r="145" spans="1:10" s="158" customFormat="1" ht="16.5" hidden="1" thickTop="1" thickBot="1" x14ac:dyDescent="0.3">
      <c r="A145" s="159" t="s">
        <v>1</v>
      </c>
      <c r="B145" s="316" t="s">
        <v>0</v>
      </c>
      <c r="C145" s="317"/>
      <c r="D145" s="317"/>
      <c r="E145" s="317"/>
      <c r="F145" s="317"/>
      <c r="G145" s="317"/>
      <c r="H145" s="317"/>
      <c r="I145" s="317"/>
      <c r="J145" s="318"/>
    </row>
    <row r="146" spans="1:10" ht="76.5" hidden="1" customHeight="1" thickTop="1" x14ac:dyDescent="0.25">
      <c r="A146" s="148"/>
      <c r="B146" s="544" t="s">
        <v>205</v>
      </c>
      <c r="C146" s="545"/>
      <c r="D146" s="545"/>
      <c r="E146" s="545"/>
      <c r="F146" s="545"/>
      <c r="G146" s="545"/>
      <c r="H146" s="545"/>
      <c r="I146" s="545"/>
      <c r="J146" s="546"/>
    </row>
    <row r="147" spans="1:10" ht="15.75" hidden="1" thickTop="1" x14ac:dyDescent="0.25">
      <c r="A147" s="148"/>
      <c r="B147" s="208"/>
      <c r="C147" s="185"/>
      <c r="D147" s="185"/>
      <c r="E147" s="185"/>
      <c r="F147" s="185"/>
      <c r="G147" s="185"/>
      <c r="H147" s="185"/>
      <c r="I147" s="185"/>
      <c r="J147" s="203"/>
    </row>
    <row r="148" spans="1:10" ht="15.75" hidden="1" thickTop="1" x14ac:dyDescent="0.25">
      <c r="A148" s="148"/>
      <c r="B148" s="242"/>
      <c r="C148" s="185"/>
      <c r="D148" s="185"/>
      <c r="E148" s="185"/>
      <c r="F148" s="185"/>
      <c r="G148" s="185"/>
      <c r="H148" s="185"/>
      <c r="I148" s="185"/>
      <c r="J148" s="203"/>
    </row>
    <row r="149" spans="1:10" ht="15.75" hidden="1" thickTop="1" x14ac:dyDescent="0.25">
      <c r="A149" s="148"/>
      <c r="B149" s="242"/>
      <c r="C149" s="185"/>
      <c r="D149" s="243"/>
      <c r="E149" s="185"/>
      <c r="F149" s="243"/>
      <c r="G149" s="185"/>
      <c r="H149" s="185"/>
      <c r="I149" s="185"/>
      <c r="J149" s="203"/>
    </row>
    <row r="150" spans="1:10" ht="15.75" hidden="1" thickTop="1" x14ac:dyDescent="0.25">
      <c r="A150" s="148"/>
      <c r="B150" s="208"/>
      <c r="C150" s="185"/>
      <c r="D150" s="185"/>
      <c r="E150" s="185"/>
      <c r="F150" s="185"/>
      <c r="G150" s="185"/>
      <c r="H150" s="185"/>
      <c r="I150" s="185"/>
      <c r="J150" s="203"/>
    </row>
    <row r="151" spans="1:10" ht="15.75" hidden="1" thickTop="1" x14ac:dyDescent="0.25">
      <c r="A151" s="24"/>
      <c r="B151" s="208"/>
      <c r="C151" s="185"/>
      <c r="D151" s="185"/>
      <c r="E151" s="185"/>
      <c r="F151" s="185"/>
      <c r="G151" s="185"/>
      <c r="H151" s="185"/>
      <c r="I151" s="185"/>
      <c r="J151" s="203"/>
    </row>
    <row r="152" spans="1:10" ht="15.75" hidden="1" thickTop="1" x14ac:dyDescent="0.25">
      <c r="B152" s="208"/>
      <c r="C152" s="185"/>
      <c r="D152" s="185"/>
      <c r="E152" s="185"/>
      <c r="F152" s="185"/>
      <c r="G152" s="185"/>
      <c r="H152" s="185"/>
      <c r="I152" s="185"/>
      <c r="J152" s="203"/>
    </row>
    <row r="153" spans="1:10" ht="15.75" hidden="1" thickTop="1" x14ac:dyDescent="0.25">
      <c r="B153" s="208"/>
      <c r="C153" s="185"/>
      <c r="D153" s="185"/>
      <c r="E153" s="185"/>
      <c r="F153" s="185"/>
      <c r="G153" s="185"/>
      <c r="H153" s="185"/>
      <c r="I153" s="185"/>
      <c r="J153" s="203"/>
    </row>
    <row r="154" spans="1:10" ht="15.75" hidden="1" thickTop="1" x14ac:dyDescent="0.25">
      <c r="B154" s="208"/>
      <c r="C154" s="185"/>
      <c r="D154" s="185"/>
      <c r="E154" s="185"/>
      <c r="F154" s="185"/>
      <c r="G154" s="185"/>
      <c r="H154" s="185"/>
      <c r="I154" s="185"/>
      <c r="J154" s="203"/>
    </row>
    <row r="155" spans="1:10" ht="15.75" hidden="1" thickTop="1" x14ac:dyDescent="0.25">
      <c r="B155" s="244"/>
      <c r="C155" s="245"/>
      <c r="D155" s="245"/>
      <c r="E155" s="245"/>
      <c r="F155" s="245"/>
      <c r="G155" s="245"/>
      <c r="H155" s="245"/>
      <c r="I155" s="245"/>
      <c r="J155" s="246"/>
    </row>
    <row r="156" spans="1:10" ht="15.75" hidden="1" thickTop="1" x14ac:dyDescent="0.25">
      <c r="B156" s="244"/>
      <c r="C156" s="245"/>
      <c r="D156" s="245"/>
      <c r="E156" s="245"/>
      <c r="F156" s="245"/>
      <c r="G156" s="245"/>
      <c r="H156" s="245"/>
      <c r="I156" s="245"/>
      <c r="J156" s="246"/>
    </row>
    <row r="157" spans="1:10" ht="15.75" hidden="1" thickTop="1" x14ac:dyDescent="0.25">
      <c r="B157" s="244"/>
      <c r="C157" s="245"/>
      <c r="D157" s="245"/>
      <c r="E157" s="245"/>
      <c r="F157" s="245"/>
      <c r="G157" s="245"/>
      <c r="H157" s="245"/>
      <c r="I157" s="245"/>
      <c r="J157" s="246"/>
    </row>
    <row r="158" spans="1:10" ht="15.75" hidden="1" thickTop="1" x14ac:dyDescent="0.25">
      <c r="B158" s="244"/>
      <c r="C158" s="245"/>
      <c r="D158" s="245"/>
      <c r="E158" s="245"/>
      <c r="F158" s="245"/>
      <c r="G158" s="245"/>
      <c r="H158" s="245"/>
      <c r="I158" s="245"/>
      <c r="J158" s="246"/>
    </row>
    <row r="159" spans="1:10" ht="15.75" hidden="1" thickTop="1" x14ac:dyDescent="0.25">
      <c r="B159" s="244"/>
      <c r="C159" s="245"/>
      <c r="D159" s="245"/>
      <c r="E159" s="245"/>
      <c r="F159" s="245"/>
      <c r="G159" s="245"/>
      <c r="H159" s="245"/>
      <c r="I159" s="245"/>
      <c r="J159" s="246"/>
    </row>
    <row r="160" spans="1:10" ht="15.75" hidden="1" thickTop="1" x14ac:dyDescent="0.25">
      <c r="B160" s="244"/>
      <c r="C160" s="245"/>
      <c r="D160" s="245"/>
      <c r="E160" s="245"/>
      <c r="F160" s="245"/>
      <c r="G160" s="245"/>
      <c r="H160" s="245"/>
      <c r="I160" s="245"/>
      <c r="J160" s="246"/>
    </row>
    <row r="161" spans="1:10" ht="15.75" hidden="1" thickTop="1" x14ac:dyDescent="0.25">
      <c r="B161" s="244"/>
      <c r="C161" s="245"/>
      <c r="D161" s="245"/>
      <c r="E161" s="245"/>
      <c r="F161" s="245"/>
      <c r="G161" s="245"/>
      <c r="H161" s="245"/>
      <c r="I161" s="245"/>
      <c r="J161" s="246"/>
    </row>
    <row r="162" spans="1:10" s="5" customFormat="1" ht="15.75" thickTop="1" x14ac:dyDescent="0.25">
      <c r="A162" s="6" t="s">
        <v>1</v>
      </c>
      <c r="B162" s="90" t="s">
        <v>0</v>
      </c>
      <c r="C162" s="110"/>
      <c r="D162" s="110"/>
      <c r="E162" s="110"/>
      <c r="F162" s="110"/>
      <c r="G162" s="110"/>
      <c r="H162" s="110"/>
      <c r="I162" s="110"/>
      <c r="J162" s="111"/>
    </row>
    <row r="163" spans="1:10" s="1" customFormat="1" x14ac:dyDescent="0.25">
      <c r="A163" s="2"/>
      <c r="B163" s="112"/>
      <c r="C163" s="7" t="s">
        <v>233</v>
      </c>
      <c r="D163" s="7">
        <v>250</v>
      </c>
      <c r="E163" s="7">
        <v>252</v>
      </c>
      <c r="F163" s="7"/>
      <c r="G163" s="7"/>
      <c r="H163" s="7"/>
      <c r="I163" s="7"/>
      <c r="J163" s="71"/>
    </row>
    <row r="164" spans="1:10" s="1" customFormat="1" x14ac:dyDescent="0.25">
      <c r="A164" s="2"/>
      <c r="B164" s="112"/>
      <c r="C164" s="7" t="s">
        <v>231</v>
      </c>
      <c r="D164" s="7">
        <v>55</v>
      </c>
      <c r="E164" s="7">
        <v>55</v>
      </c>
      <c r="F164" s="7"/>
      <c r="G164" s="7"/>
      <c r="H164" s="7"/>
      <c r="I164" s="7"/>
      <c r="J164" s="71"/>
    </row>
    <row r="165" spans="1:10" s="1" customFormat="1" x14ac:dyDescent="0.25">
      <c r="A165" s="2"/>
      <c r="B165" s="112"/>
      <c r="C165" s="7" t="s">
        <v>232</v>
      </c>
      <c r="D165" s="7">
        <v>53</v>
      </c>
      <c r="E165" s="7">
        <v>52</v>
      </c>
      <c r="F165" s="7"/>
      <c r="G165" s="7"/>
      <c r="H165" s="7"/>
      <c r="I165" s="7"/>
      <c r="J165" s="71"/>
    </row>
    <row r="166" spans="1:10" s="1" customFormat="1" ht="15.75" customHeight="1" thickBot="1" x14ac:dyDescent="0.3">
      <c r="A166" s="2"/>
      <c r="B166" s="504" t="s">
        <v>234</v>
      </c>
      <c r="C166" s="505"/>
      <c r="D166" s="505"/>
      <c r="E166" s="505"/>
      <c r="F166" s="505"/>
      <c r="G166" s="505"/>
      <c r="H166" s="505"/>
      <c r="I166" s="505"/>
      <c r="J166" s="588"/>
    </row>
    <row r="167" spans="1:10" x14ac:dyDescent="0.25">
      <c r="B167" s="187"/>
      <c r="C167" s="187"/>
      <c r="D167" s="187"/>
      <c r="E167" s="187"/>
      <c r="F167" s="187"/>
      <c r="G167" s="187"/>
      <c r="H167" s="187"/>
      <c r="I167" s="187"/>
      <c r="J167" s="18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I101" name="Range8_1"/>
    <protectedRange sqref="D100:I100" name="Range7_1"/>
    <protectedRange sqref="B166:J166" name="Range6_1"/>
  </protectedRanges>
  <mergeCells count="120">
    <mergeCell ref="B93:C93"/>
    <mergeCell ref="B166:J166"/>
    <mergeCell ref="G14:G15"/>
    <mergeCell ref="I2:J3"/>
    <mergeCell ref="B136:C136"/>
    <mergeCell ref="B137:C137"/>
    <mergeCell ref="B138:C138"/>
    <mergeCell ref="B139:C139"/>
    <mergeCell ref="B140:C140"/>
    <mergeCell ref="B146:J146"/>
    <mergeCell ref="B127:C127"/>
    <mergeCell ref="B128:C128"/>
    <mergeCell ref="B131:J131"/>
    <mergeCell ref="B133:C133"/>
    <mergeCell ref="B134:C134"/>
    <mergeCell ref="B135:C135"/>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07:G107"/>
    <mergeCell ref="B109:J109"/>
    <mergeCell ref="B110:J110"/>
    <mergeCell ref="B112:C112"/>
    <mergeCell ref="B113:C113"/>
    <mergeCell ref="B114:C114"/>
    <mergeCell ref="B100:C100"/>
    <mergeCell ref="B101:C101"/>
    <mergeCell ref="B102:C102"/>
    <mergeCell ref="B103:C103"/>
    <mergeCell ref="B105:J105"/>
    <mergeCell ref="B106:G106"/>
    <mergeCell ref="H106:I106"/>
    <mergeCell ref="B94:C94"/>
    <mergeCell ref="B95:C95"/>
    <mergeCell ref="B96:C96"/>
    <mergeCell ref="B97:C97"/>
    <mergeCell ref="B98:C98"/>
    <mergeCell ref="B99:C99"/>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B18:G18"/>
    <mergeCell ref="I13:J13"/>
    <mergeCell ref="B14:C15"/>
    <mergeCell ref="D14:E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D3:H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1076325</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495300</xdr:colOff>
                    <xdr:row>34</xdr:row>
                    <xdr:rowOff>161925</xdr:rowOff>
                  </from>
                  <to>
                    <xdr:col>6</xdr:col>
                    <xdr:colOff>771525</xdr:colOff>
                    <xdr:row>35</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xdr:col>
                    <xdr:colOff>209550</xdr:colOff>
                    <xdr:row>24</xdr:row>
                    <xdr:rowOff>123825</xdr:rowOff>
                  </from>
                  <to>
                    <xdr:col>5</xdr:col>
                    <xdr:colOff>923925</xdr:colOff>
                    <xdr:row>33</xdr:row>
                    <xdr:rowOff>66675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xdr:col>
                    <xdr:colOff>219075</xdr:colOff>
                    <xdr:row>24</xdr:row>
                    <xdr:rowOff>9525</xdr:rowOff>
                  </from>
                  <to>
                    <xdr:col>5</xdr:col>
                    <xdr:colOff>914400</xdr:colOff>
                    <xdr:row>33</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4</xdr:col>
                    <xdr:colOff>209550</xdr:colOff>
                    <xdr:row>22</xdr:row>
                    <xdr:rowOff>9525</xdr:rowOff>
                  </from>
                  <to>
                    <xdr:col>5</xdr:col>
                    <xdr:colOff>914400</xdr:colOff>
                    <xdr:row>33</xdr:row>
                    <xdr:rowOff>76200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5</xdr:col>
                    <xdr:colOff>1171575</xdr:colOff>
                    <xdr:row>24</xdr:row>
                    <xdr:rowOff>9525</xdr:rowOff>
                  </from>
                  <to>
                    <xdr:col>7</xdr:col>
                    <xdr:colOff>523875</xdr:colOff>
                    <xdr:row>33</xdr:row>
                    <xdr:rowOff>66675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7</xdr:col>
                    <xdr:colOff>800100</xdr:colOff>
                    <xdr:row>22</xdr:row>
                    <xdr:rowOff>9525</xdr:rowOff>
                  </from>
                  <to>
                    <xdr:col>9</xdr:col>
                    <xdr:colOff>171450</xdr:colOff>
                    <xdr:row>33</xdr:row>
                    <xdr:rowOff>76200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4</xdr:col>
                    <xdr:colOff>209550</xdr:colOff>
                    <xdr:row>23</xdr:row>
                    <xdr:rowOff>114300</xdr:rowOff>
                  </from>
                  <to>
                    <xdr:col>5</xdr:col>
                    <xdr:colOff>914400</xdr:colOff>
                    <xdr:row>33</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7</xdr:col>
                    <xdr:colOff>809625</xdr:colOff>
                    <xdr:row>24</xdr:row>
                    <xdr:rowOff>9525</xdr:rowOff>
                  </from>
                  <to>
                    <xdr:col>9</xdr:col>
                    <xdr:colOff>180975</xdr:colOff>
                    <xdr:row>33</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7</xdr:col>
                    <xdr:colOff>800100</xdr:colOff>
                    <xdr:row>23</xdr:row>
                    <xdr:rowOff>114300</xdr:rowOff>
                  </from>
                  <to>
                    <xdr:col>9</xdr:col>
                    <xdr:colOff>161925</xdr:colOff>
                    <xdr:row>33</xdr:row>
                    <xdr:rowOff>57150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5</xdr:col>
                    <xdr:colOff>1190625</xdr:colOff>
                    <xdr:row>22</xdr:row>
                    <xdr:rowOff>9525</xdr:rowOff>
                  </from>
                  <to>
                    <xdr:col>7</xdr:col>
                    <xdr:colOff>533400</xdr:colOff>
                    <xdr:row>33</xdr:row>
                    <xdr:rowOff>76200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5</xdr:col>
                    <xdr:colOff>1181100</xdr:colOff>
                    <xdr:row>23</xdr:row>
                    <xdr:rowOff>114300</xdr:rowOff>
                  </from>
                  <to>
                    <xdr:col>7</xdr:col>
                    <xdr:colOff>523875</xdr:colOff>
                    <xdr:row>33</xdr:row>
                    <xdr:rowOff>66675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5</xdr:col>
                    <xdr:colOff>1171575</xdr:colOff>
                    <xdr:row>24</xdr:row>
                    <xdr:rowOff>123825</xdr:rowOff>
                  </from>
                  <to>
                    <xdr:col>7</xdr:col>
                    <xdr:colOff>533400</xdr:colOff>
                    <xdr:row>33</xdr:row>
                    <xdr:rowOff>66675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view="pageBreakPreview" topLeftCell="B1" zoomScale="90" zoomScaleNormal="85" zoomScaleSheetLayoutView="90" workbookViewId="0">
      <selection activeCell="B17" sqref="B17:J17"/>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488" t="s">
        <v>236</v>
      </c>
      <c r="C1" s="489"/>
      <c r="D1" s="462" t="s">
        <v>204</v>
      </c>
      <c r="E1" s="463"/>
      <c r="F1" s="463"/>
      <c r="G1" s="463"/>
      <c r="H1" s="464"/>
      <c r="I1" s="66" t="s">
        <v>203</v>
      </c>
      <c r="J1" s="67">
        <v>43282</v>
      </c>
      <c r="W1" s="1" t="s">
        <v>202</v>
      </c>
    </row>
    <row r="2" spans="1:29" ht="18.75" customHeight="1" thickTop="1" x14ac:dyDescent="0.3">
      <c r="A2" s="3"/>
      <c r="B2" s="602" t="str">
        <f>CONCATENATE(C3,C4,"_",C5,C6)</f>
        <v>18GOT_TS5</v>
      </c>
      <c r="C2" s="603"/>
      <c r="D2" s="467" t="s">
        <v>224</v>
      </c>
      <c r="E2" s="468"/>
      <c r="F2" s="468"/>
      <c r="G2" s="468"/>
      <c r="H2" s="469"/>
      <c r="I2" s="490" t="s">
        <v>196</v>
      </c>
      <c r="J2" s="491"/>
      <c r="W2" s="1" t="s">
        <v>201</v>
      </c>
      <c r="X2" s="25" t="s">
        <v>200</v>
      </c>
      <c r="Y2" s="1" t="s">
        <v>199</v>
      </c>
      <c r="Z2" s="1" t="s">
        <v>198</v>
      </c>
      <c r="AA2" s="1" t="s">
        <v>197</v>
      </c>
      <c r="AC2" s="1" t="s">
        <v>196</v>
      </c>
    </row>
    <row r="3" spans="1:29" ht="17.25" customHeight="1" x14ac:dyDescent="0.3">
      <c r="A3" s="3"/>
      <c r="B3" s="68" t="s">
        <v>195</v>
      </c>
      <c r="C3" s="55">
        <v>18</v>
      </c>
      <c r="D3" s="467" t="s">
        <v>225</v>
      </c>
      <c r="E3" s="468"/>
      <c r="F3" s="468"/>
      <c r="G3" s="468"/>
      <c r="H3" s="469"/>
      <c r="I3" s="492"/>
      <c r="J3" s="493"/>
      <c r="X3" s="25">
        <v>16</v>
      </c>
      <c r="Y3" s="25" t="s">
        <v>194</v>
      </c>
      <c r="Z3" s="25" t="s">
        <v>121</v>
      </c>
      <c r="AA3" s="26">
        <v>1</v>
      </c>
      <c r="AC3" s="1" t="s">
        <v>193</v>
      </c>
    </row>
    <row r="4" spans="1:29" ht="17.25" hidden="1" x14ac:dyDescent="0.3">
      <c r="A4" s="3"/>
      <c r="B4" s="68" t="s">
        <v>192</v>
      </c>
      <c r="C4" s="55" t="s">
        <v>184</v>
      </c>
      <c r="D4" s="496" t="s">
        <v>226</v>
      </c>
      <c r="E4" s="497"/>
      <c r="F4" s="497"/>
      <c r="G4" s="497"/>
      <c r="H4" s="498"/>
      <c r="I4" s="19"/>
      <c r="J4" s="70"/>
      <c r="X4" s="25">
        <v>17</v>
      </c>
      <c r="Y4" s="25" t="s">
        <v>190</v>
      </c>
      <c r="Z4" s="25" t="s">
        <v>117</v>
      </c>
      <c r="AA4" s="26">
        <v>2</v>
      </c>
      <c r="AC4" s="1" t="s">
        <v>189</v>
      </c>
    </row>
    <row r="5" spans="1:29" ht="12.75" hidden="1" customHeight="1" x14ac:dyDescent="0.25">
      <c r="A5" s="3"/>
      <c r="B5" s="68" t="s">
        <v>188</v>
      </c>
      <c r="C5" s="55" t="s">
        <v>113</v>
      </c>
      <c r="D5" s="49"/>
      <c r="E5" s="50"/>
      <c r="F5" s="50"/>
      <c r="G5" s="50"/>
      <c r="H5" s="51"/>
      <c r="I5" s="7"/>
      <c r="J5" s="71"/>
      <c r="X5" s="25">
        <v>18</v>
      </c>
      <c r="Y5" s="25" t="s">
        <v>187</v>
      </c>
      <c r="Z5" s="25" t="s">
        <v>113</v>
      </c>
      <c r="AA5" s="26">
        <v>3</v>
      </c>
      <c r="AC5" s="1" t="s">
        <v>186</v>
      </c>
    </row>
    <row r="6" spans="1:29" hidden="1" x14ac:dyDescent="0.25">
      <c r="A6" s="18"/>
      <c r="B6" s="68" t="s">
        <v>185</v>
      </c>
      <c r="C6" s="56">
        <v>5</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21"/>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27"/>
      <c r="B8" s="475" t="s">
        <v>180</v>
      </c>
      <c r="C8" s="476"/>
      <c r="D8" s="476"/>
      <c r="E8" s="476"/>
      <c r="F8" s="476"/>
      <c r="G8" s="476"/>
      <c r="H8" s="476"/>
      <c r="I8" s="476"/>
      <c r="J8" s="477"/>
      <c r="K8" s="27"/>
      <c r="L8" s="28"/>
      <c r="M8" s="28"/>
      <c r="N8" s="28"/>
      <c r="O8" s="28"/>
      <c r="P8" s="28"/>
      <c r="Q8" s="28"/>
      <c r="R8" s="28"/>
      <c r="S8" s="28"/>
      <c r="T8" s="28"/>
      <c r="U8" s="28"/>
      <c r="V8" s="28"/>
      <c r="X8" s="25">
        <v>21</v>
      </c>
      <c r="Y8" s="25" t="s">
        <v>179</v>
      </c>
      <c r="Z8" s="25" t="s">
        <v>103</v>
      </c>
      <c r="AA8" s="26">
        <v>6</v>
      </c>
    </row>
    <row r="9" spans="1:29" hidden="1" x14ac:dyDescent="0.25">
      <c r="A9" s="2"/>
      <c r="B9" s="76"/>
      <c r="C9" s="7"/>
      <c r="D9" s="7"/>
      <c r="E9" s="7"/>
      <c r="F9" s="7"/>
      <c r="G9" s="7"/>
      <c r="H9" s="7"/>
      <c r="I9" s="7"/>
      <c r="J9" s="71"/>
      <c r="X9" s="25">
        <v>22</v>
      </c>
      <c r="Y9" s="25" t="s">
        <v>178</v>
      </c>
      <c r="Z9" s="25"/>
      <c r="AA9" s="26">
        <v>7</v>
      </c>
    </row>
    <row r="10" spans="1:29" x14ac:dyDescent="0.25">
      <c r="A10" s="3"/>
      <c r="B10" s="452" t="s">
        <v>177</v>
      </c>
      <c r="C10" s="437"/>
      <c r="D10" s="437" t="s">
        <v>176</v>
      </c>
      <c r="E10" s="437"/>
      <c r="F10" s="437" t="s">
        <v>175</v>
      </c>
      <c r="G10" s="437"/>
      <c r="H10" s="437"/>
      <c r="I10" s="437" t="s">
        <v>174</v>
      </c>
      <c r="J10" s="438"/>
      <c r="X10" s="25">
        <v>23</v>
      </c>
      <c r="Y10" s="25" t="s">
        <v>173</v>
      </c>
      <c r="Z10" s="25"/>
      <c r="AA10" s="26">
        <v>8</v>
      </c>
    </row>
    <row r="11" spans="1:29" ht="18" customHeight="1" x14ac:dyDescent="0.25">
      <c r="A11" s="3"/>
      <c r="B11" s="472" t="s">
        <v>245</v>
      </c>
      <c r="C11" s="473"/>
      <c r="D11" s="473" t="s">
        <v>62</v>
      </c>
      <c r="E11" s="473"/>
      <c r="F11" s="474" t="s">
        <v>171</v>
      </c>
      <c r="G11" s="474"/>
      <c r="H11" s="474"/>
      <c r="I11" s="255" t="s">
        <v>165</v>
      </c>
      <c r="J11" s="77">
        <f>IF($I$2=$AC$2,IF($J$128&gt;0,$D$92*($D$128/($D$128+$D$140)),),)+IF($I$2=$AC$3,IF($J$128&gt;0,$E$92*($E$128/($E$128+$E$140)),),)</f>
        <v>124806</v>
      </c>
      <c r="X11" s="25">
        <v>24</v>
      </c>
      <c r="Y11" s="25"/>
      <c r="AA11" s="26">
        <v>9</v>
      </c>
    </row>
    <row r="12" spans="1:29" ht="18" customHeight="1" x14ac:dyDescent="0.25">
      <c r="A12" s="3"/>
      <c r="B12" s="472"/>
      <c r="C12" s="473"/>
      <c r="D12" s="473"/>
      <c r="E12" s="473"/>
      <c r="F12" s="478" t="s">
        <v>170</v>
      </c>
      <c r="G12" s="478"/>
      <c r="H12" s="478"/>
      <c r="I12" s="255" t="s">
        <v>164</v>
      </c>
      <c r="J12" s="77">
        <f>IF($J$128&gt;0,SUM($D$92:$I$92)*(SUM($D$128:$I$128)/(SUM($D$128:$I$128,$D$140:$I$140))),)</f>
        <v>800029.125</v>
      </c>
      <c r="X12" s="25">
        <v>25</v>
      </c>
      <c r="Y12" s="25"/>
      <c r="AA12" s="26">
        <v>10</v>
      </c>
    </row>
    <row r="13" spans="1:29" ht="15.75" x14ac:dyDescent="0.25">
      <c r="A13" s="3"/>
      <c r="B13" s="452" t="s">
        <v>169</v>
      </c>
      <c r="C13" s="437"/>
      <c r="D13" s="437" t="s">
        <v>168</v>
      </c>
      <c r="E13" s="485"/>
      <c r="F13" s="599" t="s">
        <v>227</v>
      </c>
      <c r="G13" s="600"/>
      <c r="H13" s="601"/>
      <c r="I13" s="484" t="s">
        <v>167</v>
      </c>
      <c r="J13" s="438"/>
      <c r="AA13" s="26">
        <v>11</v>
      </c>
    </row>
    <row r="14" spans="1:29" ht="15.75" customHeight="1" x14ac:dyDescent="0.25">
      <c r="A14" s="3"/>
      <c r="B14" s="439" t="s">
        <v>77</v>
      </c>
      <c r="C14" s="440"/>
      <c r="D14" s="443" t="s">
        <v>166</v>
      </c>
      <c r="E14" s="499"/>
      <c r="F14" s="119"/>
      <c r="G14" s="604">
        <f>+J11+J14</f>
        <v>124806</v>
      </c>
      <c r="H14" s="126"/>
      <c r="I14" s="117" t="s">
        <v>165</v>
      </c>
      <c r="J14" s="77">
        <f>IF($I$2=$AC$2,IF($J$140&gt;0,$D$92*($D$140/($D$128+$D$140)),),)+IF($I$2=$AC$3,IF($J$140&gt;0,$E$92*($E$140/($E$128+$E$140)),),)</f>
        <v>0</v>
      </c>
      <c r="AA14" s="26">
        <v>12</v>
      </c>
    </row>
    <row r="15" spans="1:29" ht="15.75" customHeight="1" x14ac:dyDescent="0.25">
      <c r="A15" s="3"/>
      <c r="B15" s="441"/>
      <c r="C15" s="442"/>
      <c r="D15" s="444"/>
      <c r="E15" s="500"/>
      <c r="F15" s="127"/>
      <c r="G15" s="503"/>
      <c r="H15" s="128"/>
      <c r="I15" s="118" t="s">
        <v>164</v>
      </c>
      <c r="J15" s="78">
        <f>IF($J$140&gt;0,SUM($D$92:$I$92)*(SUM($D$140:$I$140)/(SUM($D$128:$I$128,$D$140:$I$140))),)</f>
        <v>0</v>
      </c>
      <c r="AA15" s="26">
        <v>13</v>
      </c>
    </row>
    <row r="16" spans="1:29" ht="28.7" customHeight="1" x14ac:dyDescent="0.25">
      <c r="A16" s="3"/>
      <c r="B16" s="448" t="s">
        <v>163</v>
      </c>
      <c r="C16" s="449"/>
      <c r="D16" s="450" t="s">
        <v>226</v>
      </c>
      <c r="E16" s="450"/>
      <c r="F16" s="501"/>
      <c r="G16" s="501"/>
      <c r="H16" s="501"/>
      <c r="I16" s="450"/>
      <c r="J16" s="451"/>
      <c r="AA16" s="26">
        <v>14</v>
      </c>
    </row>
    <row r="17" spans="1:27" ht="94.5" customHeight="1" x14ac:dyDescent="0.25">
      <c r="A17" s="3"/>
      <c r="B17" s="431" t="s">
        <v>241</v>
      </c>
      <c r="C17" s="432"/>
      <c r="D17" s="432"/>
      <c r="E17" s="432"/>
      <c r="F17" s="432"/>
      <c r="G17" s="432"/>
      <c r="H17" s="432"/>
      <c r="I17" s="432"/>
      <c r="J17" s="433"/>
      <c r="AA17" s="1">
        <v>15</v>
      </c>
    </row>
    <row r="18" spans="1:27" ht="15.75" customHeight="1" x14ac:dyDescent="0.25">
      <c r="A18" s="3"/>
      <c r="B18" s="482" t="s">
        <v>240</v>
      </c>
      <c r="C18" s="483"/>
      <c r="D18" s="483"/>
      <c r="E18" s="483"/>
      <c r="F18" s="483"/>
      <c r="G18" s="483"/>
      <c r="H18" s="345"/>
      <c r="I18" s="345"/>
      <c r="J18" s="346"/>
    </row>
    <row r="19" spans="1:27" s="5" customFormat="1" ht="17.25" hidden="1" customHeight="1" x14ac:dyDescent="0.25">
      <c r="A19" s="12"/>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6" t="s">
        <v>160</v>
      </c>
      <c r="B20" s="80" t="s">
        <v>159</v>
      </c>
      <c r="C20" s="81"/>
      <c r="D20" s="81"/>
      <c r="E20" s="81"/>
      <c r="F20" s="81"/>
      <c r="G20" s="81"/>
      <c r="H20" s="81"/>
      <c r="I20" s="81"/>
      <c r="J20" s="82"/>
      <c r="W20" s="29" t="s">
        <v>158</v>
      </c>
      <c r="X20" s="29" t="b">
        <v>0</v>
      </c>
    </row>
    <row r="21" spans="1:27" ht="16.7" customHeight="1" x14ac:dyDescent="0.25">
      <c r="A21" s="6"/>
      <c r="B21" s="83" t="s">
        <v>228</v>
      </c>
      <c r="C21" s="58"/>
      <c r="D21" s="57" t="s">
        <v>157</v>
      </c>
      <c r="E21" s="59"/>
      <c r="F21" s="58"/>
      <c r="G21" s="57" t="s">
        <v>156</v>
      </c>
      <c r="H21" s="60"/>
      <c r="I21" s="59"/>
      <c r="J21" s="84"/>
      <c r="W21" s="29" t="s">
        <v>155</v>
      </c>
      <c r="X21" s="23" t="b">
        <v>0</v>
      </c>
    </row>
    <row r="22" spans="1:27" ht="47.25" customHeight="1" x14ac:dyDescent="0.25">
      <c r="A22" s="6"/>
      <c r="B22" s="434" t="s">
        <v>215</v>
      </c>
      <c r="C22" s="435"/>
      <c r="D22" s="435" t="s">
        <v>214</v>
      </c>
      <c r="E22" s="435"/>
      <c r="F22" s="435"/>
      <c r="G22" s="435" t="s">
        <v>213</v>
      </c>
      <c r="H22" s="435"/>
      <c r="I22" s="435"/>
      <c r="J22" s="436"/>
      <c r="W22" s="29" t="s">
        <v>151</v>
      </c>
      <c r="X22" s="30" t="b">
        <v>0</v>
      </c>
    </row>
    <row r="23" spans="1:27" hidden="1" x14ac:dyDescent="0.25">
      <c r="A23" s="6"/>
      <c r="B23" s="76"/>
      <c r="C23" s="7"/>
      <c r="D23" s="7"/>
      <c r="E23" s="7"/>
      <c r="F23" s="7"/>
      <c r="G23" s="7"/>
      <c r="H23" s="7"/>
      <c r="I23" s="7"/>
      <c r="J23" s="71"/>
      <c r="W23" s="29" t="s">
        <v>150</v>
      </c>
      <c r="X23" s="30" t="b">
        <v>0</v>
      </c>
    </row>
    <row r="24" spans="1:27" hidden="1" x14ac:dyDescent="0.25">
      <c r="A24" s="6" t="s">
        <v>149</v>
      </c>
      <c r="B24" s="80" t="s">
        <v>148</v>
      </c>
      <c r="C24" s="81"/>
      <c r="D24" s="7"/>
      <c r="E24" s="7"/>
      <c r="F24" s="7"/>
      <c r="G24" s="7"/>
      <c r="H24" s="7"/>
      <c r="I24" s="7"/>
      <c r="J24" s="71"/>
      <c r="W24" s="29" t="s">
        <v>147</v>
      </c>
      <c r="X24" s="23" t="b">
        <v>0</v>
      </c>
    </row>
    <row r="25" spans="1:27" ht="15" hidden="1" customHeight="1" x14ac:dyDescent="0.25">
      <c r="A25" s="6"/>
      <c r="B25" s="85"/>
      <c r="C25" s="15"/>
      <c r="D25" s="15"/>
      <c r="E25" s="15"/>
      <c r="F25" s="15"/>
      <c r="G25" s="15"/>
      <c r="H25" s="15"/>
      <c r="I25" s="15"/>
      <c r="J25" s="86"/>
      <c r="W25" s="29" t="s">
        <v>146</v>
      </c>
      <c r="X25" s="23" t="b">
        <v>0</v>
      </c>
    </row>
    <row r="26" spans="1:27" ht="15" hidden="1" customHeight="1" x14ac:dyDescent="0.25">
      <c r="A26" s="6" t="s">
        <v>145</v>
      </c>
      <c r="B26" s="80" t="s">
        <v>144</v>
      </c>
      <c r="C26" s="81"/>
      <c r="D26" s="81"/>
      <c r="E26" s="81"/>
      <c r="F26" s="81"/>
      <c r="G26" s="81"/>
      <c r="H26" s="81"/>
      <c r="I26" s="81"/>
      <c r="J26" s="82"/>
      <c r="W26" s="29" t="s">
        <v>143</v>
      </c>
      <c r="X26" s="23" t="b">
        <v>0</v>
      </c>
    </row>
    <row r="27" spans="1:27" ht="26.25" hidden="1" customHeight="1" x14ac:dyDescent="0.25">
      <c r="A27" s="6"/>
      <c r="B27" s="80"/>
      <c r="C27" s="81"/>
      <c r="D27" s="81"/>
      <c r="E27" s="81"/>
      <c r="F27" s="81"/>
      <c r="G27" s="81"/>
      <c r="H27" s="81"/>
      <c r="I27" s="81"/>
      <c r="J27" s="82"/>
      <c r="W27" s="29" t="s">
        <v>142</v>
      </c>
      <c r="X27" s="30" t="b">
        <v>0</v>
      </c>
    </row>
    <row r="28" spans="1:27" hidden="1" x14ac:dyDescent="0.25">
      <c r="A28" s="6"/>
      <c r="B28" s="76"/>
      <c r="C28" s="7"/>
      <c r="D28" s="7"/>
      <c r="E28" s="7"/>
      <c r="F28" s="7"/>
      <c r="G28" s="7"/>
      <c r="H28" s="7"/>
      <c r="I28" s="7"/>
      <c r="J28" s="71"/>
    </row>
    <row r="29" spans="1:27" hidden="1" x14ac:dyDescent="0.25">
      <c r="A29" s="6" t="s">
        <v>141</v>
      </c>
      <c r="B29" s="421" t="s">
        <v>140</v>
      </c>
      <c r="C29" s="422"/>
      <c r="D29" s="422"/>
      <c r="E29" s="7"/>
      <c r="F29" s="7"/>
      <c r="G29" s="7"/>
      <c r="H29" s="7"/>
      <c r="I29" s="7"/>
      <c r="J29" s="87"/>
      <c r="W29" s="29" t="s">
        <v>139</v>
      </c>
      <c r="X29" s="30" t="b">
        <v>1</v>
      </c>
    </row>
    <row r="30" spans="1:27" hidden="1" x14ac:dyDescent="0.25">
      <c r="A30" s="6"/>
      <c r="B30" s="76"/>
      <c r="C30" s="7"/>
      <c r="D30" s="7"/>
      <c r="E30" s="7"/>
      <c r="F30" s="7"/>
      <c r="G30" s="7"/>
      <c r="H30" s="7"/>
      <c r="I30" s="7"/>
      <c r="J30" s="71"/>
      <c r="W30" s="29" t="s">
        <v>138</v>
      </c>
      <c r="X30" s="30" t="b">
        <v>0</v>
      </c>
    </row>
    <row r="31" spans="1:27" ht="26.25" hidden="1" x14ac:dyDescent="0.4">
      <c r="A31" s="21"/>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21"/>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6"/>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9"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6"/>
      <c r="B35" s="89"/>
      <c r="C35" s="7"/>
      <c r="D35" s="7"/>
      <c r="E35" s="7"/>
      <c r="F35" s="7"/>
      <c r="G35" s="7"/>
      <c r="H35" s="7"/>
      <c r="I35" s="7"/>
      <c r="J35" s="71"/>
      <c r="W35" s="29" t="s">
        <v>40</v>
      </c>
      <c r="X35" s="29" t="b">
        <v>0</v>
      </c>
    </row>
    <row r="36" spans="1:34" ht="16.7" customHeight="1" x14ac:dyDescent="0.25">
      <c r="A36" s="9" t="s">
        <v>131</v>
      </c>
      <c r="B36" s="410" t="s">
        <v>130</v>
      </c>
      <c r="C36" s="411"/>
      <c r="D36" s="411"/>
      <c r="E36" s="411"/>
      <c r="F36" s="411"/>
      <c r="G36" s="411"/>
      <c r="H36" s="17"/>
      <c r="I36" s="17"/>
      <c r="J36" s="91"/>
      <c r="W36" s="29" t="s">
        <v>38</v>
      </c>
      <c r="X36" s="29" t="b">
        <v>0</v>
      </c>
    </row>
    <row r="37" spans="1:34" ht="30" hidden="1" customHeight="1" x14ac:dyDescent="0.25">
      <c r="A37" s="9"/>
      <c r="B37" s="428" t="s">
        <v>129</v>
      </c>
      <c r="C37" s="429"/>
      <c r="D37" s="429"/>
      <c r="E37" s="429"/>
      <c r="F37" s="429"/>
      <c r="G37" s="429"/>
      <c r="H37" s="429"/>
      <c r="I37" s="429"/>
      <c r="J37" s="430"/>
    </row>
    <row r="38" spans="1:34" ht="33" hidden="1" customHeight="1" x14ac:dyDescent="0.25">
      <c r="A38" s="9"/>
      <c r="B38" s="413"/>
      <c r="C38" s="414"/>
      <c r="D38" s="414"/>
      <c r="E38" s="414"/>
      <c r="F38" s="414"/>
      <c r="G38" s="414"/>
      <c r="H38" s="414"/>
      <c r="I38" s="414"/>
      <c r="J38" s="415"/>
    </row>
    <row r="39" spans="1:34" hidden="1" x14ac:dyDescent="0.25">
      <c r="A39" s="9"/>
      <c r="B39" s="92"/>
      <c r="C39" s="14"/>
      <c r="D39" s="14"/>
      <c r="E39" s="14"/>
      <c r="F39" s="14"/>
      <c r="G39" s="14"/>
      <c r="H39" s="14"/>
      <c r="I39" s="14"/>
      <c r="J39" s="93"/>
    </row>
    <row r="40" spans="1:34" s="5" customFormat="1" ht="15" customHeight="1" x14ac:dyDescent="0.25">
      <c r="A40" s="9" t="s">
        <v>128</v>
      </c>
      <c r="B40" s="410" t="s">
        <v>127</v>
      </c>
      <c r="C40" s="411"/>
      <c r="D40" s="411"/>
      <c r="E40" s="411"/>
      <c r="F40" s="411"/>
      <c r="G40" s="411"/>
      <c r="H40" s="411"/>
      <c r="I40" s="411"/>
      <c r="J40" s="412"/>
    </row>
    <row r="41" spans="1:34" hidden="1" x14ac:dyDescent="0.25">
      <c r="A41" s="9"/>
      <c r="B41" s="76"/>
      <c r="C41" s="7"/>
      <c r="D41" s="7"/>
      <c r="E41" s="7"/>
      <c r="F41" s="7"/>
      <c r="G41" s="7"/>
      <c r="H41" s="7"/>
      <c r="I41" s="7"/>
      <c r="J41" s="71"/>
      <c r="W41" s="1" t="s">
        <v>126</v>
      </c>
      <c r="X41" s="1" t="b">
        <v>0</v>
      </c>
    </row>
    <row r="42" spans="1:34" s="5" customFormat="1" ht="15" customHeight="1" x14ac:dyDescent="0.25">
      <c r="A42" s="9" t="s">
        <v>123</v>
      </c>
      <c r="B42" s="410" t="s">
        <v>125</v>
      </c>
      <c r="C42" s="411"/>
      <c r="D42" s="411"/>
      <c r="E42" s="411"/>
      <c r="F42" s="411"/>
      <c r="G42" s="411"/>
      <c r="H42" s="411"/>
      <c r="I42" s="411"/>
      <c r="J42" s="412"/>
      <c r="W42" s="1" t="s">
        <v>124</v>
      </c>
      <c r="X42" s="5" t="b">
        <v>1</v>
      </c>
    </row>
    <row r="43" spans="1:34" ht="14.25" customHeight="1" x14ac:dyDescent="0.25">
      <c r="A43" s="9"/>
      <c r="B43" s="413"/>
      <c r="C43" s="414"/>
      <c r="D43" s="414"/>
      <c r="E43" s="414"/>
      <c r="F43" s="414"/>
      <c r="G43" s="414"/>
      <c r="H43" s="414"/>
      <c r="I43" s="414"/>
      <c r="J43" s="415"/>
    </row>
    <row r="44" spans="1:34" s="5" customFormat="1" x14ac:dyDescent="0.25">
      <c r="A44" s="9" t="s">
        <v>123</v>
      </c>
      <c r="B44" s="410" t="s">
        <v>122</v>
      </c>
      <c r="C44" s="411"/>
      <c r="D44" s="411"/>
      <c r="E44" s="411"/>
      <c r="F44" s="411"/>
      <c r="G44" s="411"/>
      <c r="H44" s="411"/>
      <c r="I44" s="411"/>
      <c r="J44" s="412"/>
    </row>
    <row r="45" spans="1:34" ht="11.25" customHeight="1" x14ac:dyDescent="0.25">
      <c r="A45" s="9"/>
      <c r="B45" s="413"/>
      <c r="C45" s="414"/>
      <c r="D45" s="414"/>
      <c r="E45" s="414"/>
      <c r="F45" s="414"/>
      <c r="G45" s="414"/>
      <c r="H45" s="414"/>
      <c r="I45" s="414"/>
      <c r="J45" s="415"/>
    </row>
    <row r="46" spans="1:34" hidden="1" x14ac:dyDescent="0.25">
      <c r="A46" s="9"/>
      <c r="B46" s="92"/>
      <c r="C46" s="14"/>
      <c r="D46" s="14"/>
      <c r="E46" s="14"/>
      <c r="F46" s="14"/>
      <c r="G46" s="14"/>
      <c r="H46" s="14"/>
      <c r="I46" s="14"/>
      <c r="J46" s="93"/>
      <c r="Z46" s="25" t="s">
        <v>121</v>
      </c>
      <c r="AA46" s="31" t="s">
        <v>120</v>
      </c>
    </row>
    <row r="47" spans="1:34" s="5" customFormat="1" ht="15.75" customHeight="1" x14ac:dyDescent="0.25">
      <c r="A47" s="9" t="s">
        <v>119</v>
      </c>
      <c r="B47" s="410" t="s">
        <v>229</v>
      </c>
      <c r="C47" s="411"/>
      <c r="D47" s="411"/>
      <c r="E47" s="411"/>
      <c r="F47" s="411"/>
      <c r="G47" s="411"/>
      <c r="H47" s="411"/>
      <c r="I47" s="411"/>
      <c r="J47" s="412"/>
      <c r="Z47" s="25" t="s">
        <v>117</v>
      </c>
      <c r="AA47" s="31" t="s">
        <v>116</v>
      </c>
    </row>
    <row r="48" spans="1:34" ht="21" customHeight="1" x14ac:dyDescent="0.25">
      <c r="A48" s="13" t="s">
        <v>115</v>
      </c>
      <c r="B48" s="424" t="s">
        <v>95</v>
      </c>
      <c r="C48" s="425"/>
      <c r="D48" s="426" t="s">
        <v>212</v>
      </c>
      <c r="E48" s="426"/>
      <c r="F48" s="426"/>
      <c r="G48" s="426"/>
      <c r="H48" s="426"/>
      <c r="I48" s="426"/>
      <c r="J48" s="427"/>
      <c r="Z48" s="25" t="s">
        <v>113</v>
      </c>
      <c r="AA48" s="31" t="s">
        <v>112</v>
      </c>
      <c r="AB48" s="31"/>
      <c r="AC48" s="31"/>
      <c r="AD48" s="31"/>
      <c r="AE48" s="31"/>
      <c r="AF48" s="31"/>
      <c r="AG48" s="31"/>
      <c r="AH48" s="31"/>
    </row>
    <row r="49" spans="1:34" ht="21" customHeight="1" x14ac:dyDescent="0.25">
      <c r="A49" s="13" t="s">
        <v>111</v>
      </c>
      <c r="B49" s="424" t="s">
        <v>92</v>
      </c>
      <c r="C49" s="425"/>
      <c r="D49" s="426" t="s">
        <v>211</v>
      </c>
      <c r="E49" s="426"/>
      <c r="F49" s="426"/>
      <c r="G49" s="426"/>
      <c r="H49" s="426"/>
      <c r="I49" s="426"/>
      <c r="J49" s="427"/>
      <c r="Z49" s="25" t="s">
        <v>109</v>
      </c>
      <c r="AA49" s="31" t="s">
        <v>108</v>
      </c>
      <c r="AB49" s="31"/>
      <c r="AC49" s="31"/>
      <c r="AD49" s="31"/>
      <c r="AE49" s="31"/>
      <c r="AF49" s="31"/>
      <c r="AG49" s="31"/>
      <c r="AH49" s="31"/>
    </row>
    <row r="50" spans="1:34" ht="21" customHeight="1" x14ac:dyDescent="0.25">
      <c r="A50" s="13" t="s">
        <v>107</v>
      </c>
      <c r="B50" s="424" t="s">
        <v>91</v>
      </c>
      <c r="C50" s="425"/>
      <c r="D50" s="426" t="s">
        <v>106</v>
      </c>
      <c r="E50" s="426"/>
      <c r="F50" s="426"/>
      <c r="G50" s="426"/>
      <c r="H50" s="426"/>
      <c r="I50" s="426"/>
      <c r="J50" s="427"/>
      <c r="Z50" s="25" t="s">
        <v>105</v>
      </c>
      <c r="AA50" s="1" t="s">
        <v>104</v>
      </c>
      <c r="AB50" s="31"/>
      <c r="AC50" s="31"/>
      <c r="AD50" s="31"/>
      <c r="AE50" s="31"/>
      <c r="AF50" s="31"/>
      <c r="AG50" s="31"/>
      <c r="AH50" s="31"/>
    </row>
    <row r="51" spans="1:34" ht="21" hidden="1" customHeight="1" x14ac:dyDescent="0.25">
      <c r="B51" s="94"/>
      <c r="C51" s="17"/>
      <c r="D51" s="17"/>
      <c r="E51" s="17"/>
      <c r="F51" s="17"/>
      <c r="G51" s="17"/>
      <c r="H51" s="17"/>
      <c r="I51" s="17"/>
      <c r="J51" s="91"/>
      <c r="Z51" s="25" t="s">
        <v>103</v>
      </c>
      <c r="AA51" s="31" t="s">
        <v>102</v>
      </c>
    </row>
    <row r="52" spans="1:34" ht="26.25" hidden="1" customHeight="1" x14ac:dyDescent="0.4">
      <c r="A52" s="21"/>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21"/>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2"/>
      <c r="B54" s="76"/>
      <c r="C54" s="7"/>
      <c r="D54" s="7"/>
      <c r="E54" s="7"/>
      <c r="F54" s="7"/>
      <c r="G54" s="7"/>
      <c r="H54" s="7"/>
      <c r="I54" s="7"/>
      <c r="J54" s="71"/>
      <c r="AA54" s="31" t="s">
        <v>98</v>
      </c>
    </row>
    <row r="55" spans="1:34" hidden="1" outlineLevel="1" x14ac:dyDescent="0.25">
      <c r="A55" s="12"/>
      <c r="B55" s="79" t="s">
        <v>97</v>
      </c>
      <c r="C55" s="7"/>
      <c r="D55" s="7"/>
      <c r="E55" s="7"/>
      <c r="F55" s="7"/>
      <c r="G55" s="7"/>
      <c r="H55" s="7"/>
      <c r="I55" s="7"/>
      <c r="J55" s="71"/>
      <c r="AA55" s="31" t="s">
        <v>96</v>
      </c>
    </row>
    <row r="56" spans="1:34" hidden="1" outlineLevel="1" x14ac:dyDescent="0.25">
      <c r="A56" s="12"/>
      <c r="B56" s="95"/>
      <c r="C56" s="7"/>
      <c r="D56" s="7"/>
      <c r="E56" s="7"/>
      <c r="F56" s="7"/>
      <c r="G56" s="7"/>
      <c r="H56" s="7"/>
      <c r="I56" s="7"/>
      <c r="J56" s="71"/>
      <c r="AA56" s="31" t="s">
        <v>95</v>
      </c>
    </row>
    <row r="57" spans="1:34" hidden="1" outlineLevel="1" x14ac:dyDescent="0.25">
      <c r="A57" s="9" t="s">
        <v>94</v>
      </c>
      <c r="B57" s="410" t="s">
        <v>93</v>
      </c>
      <c r="C57" s="411"/>
      <c r="D57" s="411"/>
      <c r="E57" s="411"/>
      <c r="F57" s="411"/>
      <c r="G57" s="411"/>
      <c r="H57" s="411"/>
      <c r="I57" s="411"/>
      <c r="J57" s="412"/>
      <c r="AA57" s="31" t="s">
        <v>92</v>
      </c>
    </row>
    <row r="58" spans="1:34" ht="63.75" hidden="1" customHeight="1" outlineLevel="1" x14ac:dyDescent="0.25">
      <c r="B58" s="413"/>
      <c r="C58" s="414"/>
      <c r="D58" s="414"/>
      <c r="E58" s="414"/>
      <c r="F58" s="414"/>
      <c r="G58" s="414"/>
      <c r="H58" s="414"/>
      <c r="I58" s="414"/>
      <c r="J58" s="415"/>
      <c r="AA58" s="31" t="s">
        <v>91</v>
      </c>
    </row>
    <row r="59" spans="1:34" hidden="1" collapsed="1" x14ac:dyDescent="0.25">
      <c r="B59" s="94"/>
      <c r="C59" s="17"/>
      <c r="D59" s="17"/>
      <c r="E59" s="17"/>
      <c r="F59" s="17"/>
      <c r="G59" s="17"/>
      <c r="H59" s="17"/>
      <c r="I59" s="17"/>
      <c r="J59" s="91"/>
      <c r="AA59" s="1" t="s">
        <v>90</v>
      </c>
    </row>
    <row r="60" spans="1:34" hidden="1" outlineLevel="1" x14ac:dyDescent="0.25">
      <c r="A60" s="12"/>
      <c r="B60" s="79" t="s">
        <v>89</v>
      </c>
      <c r="C60" s="7"/>
      <c r="D60" s="7"/>
      <c r="E60" s="7"/>
      <c r="F60" s="7"/>
      <c r="G60" s="7"/>
      <c r="H60" s="7"/>
      <c r="I60" s="7"/>
      <c r="J60" s="71"/>
      <c r="AA60" s="31" t="s">
        <v>88</v>
      </c>
    </row>
    <row r="61" spans="1:34" hidden="1" outlineLevel="1" x14ac:dyDescent="0.25">
      <c r="A61" s="12"/>
      <c r="B61" s="95"/>
      <c r="C61" s="7"/>
      <c r="D61" s="7"/>
      <c r="E61" s="7"/>
      <c r="F61" s="7"/>
      <c r="G61" s="7"/>
      <c r="H61" s="7"/>
      <c r="I61" s="7"/>
      <c r="J61" s="71"/>
      <c r="AA61" s="31" t="s">
        <v>87</v>
      </c>
    </row>
    <row r="62" spans="1:34" outlineLevel="1" x14ac:dyDescent="0.25">
      <c r="A62" s="9" t="s">
        <v>86</v>
      </c>
      <c r="B62" s="410" t="s">
        <v>85</v>
      </c>
      <c r="C62" s="411"/>
      <c r="D62" s="411"/>
      <c r="E62" s="411"/>
      <c r="F62" s="411"/>
      <c r="G62" s="411"/>
      <c r="H62" s="411"/>
      <c r="I62" s="411"/>
      <c r="J62" s="412"/>
      <c r="AA62" s="31" t="s">
        <v>84</v>
      </c>
    </row>
    <row r="63" spans="1:34" ht="9.75" customHeight="1" outlineLevel="1" x14ac:dyDescent="0.25">
      <c r="A63" s="9"/>
      <c r="B63" s="413"/>
      <c r="C63" s="414"/>
      <c r="D63" s="414"/>
      <c r="E63" s="414"/>
      <c r="F63" s="414"/>
      <c r="G63" s="414"/>
      <c r="H63" s="414"/>
      <c r="I63" s="414"/>
      <c r="J63" s="415"/>
      <c r="AA63" s="1" t="s">
        <v>83</v>
      </c>
    </row>
    <row r="64" spans="1:34" hidden="1" outlineLevel="1" x14ac:dyDescent="0.25">
      <c r="A64" s="9"/>
      <c r="B64" s="95"/>
      <c r="C64" s="7"/>
      <c r="D64" s="7"/>
      <c r="E64" s="7"/>
      <c r="F64" s="7"/>
      <c r="G64" s="7"/>
      <c r="H64" s="7"/>
      <c r="I64" s="7"/>
      <c r="J64" s="71"/>
      <c r="AA64" s="31" t="s">
        <v>82</v>
      </c>
    </row>
    <row r="65" spans="1:27" s="5" customFormat="1" ht="14.45" customHeight="1" outlineLevel="1" x14ac:dyDescent="0.25">
      <c r="A65" s="9" t="s">
        <v>81</v>
      </c>
      <c r="B65" s="410" t="s">
        <v>80</v>
      </c>
      <c r="C65" s="411"/>
      <c r="D65" s="411"/>
      <c r="E65" s="411"/>
      <c r="F65" s="411"/>
      <c r="G65" s="411"/>
      <c r="H65" s="411"/>
      <c r="I65" s="411"/>
      <c r="J65" s="412"/>
      <c r="AA65" s="31" t="s">
        <v>79</v>
      </c>
    </row>
    <row r="66" spans="1:27" ht="16.5" customHeight="1" outlineLevel="1" x14ac:dyDescent="0.25">
      <c r="A66" s="9"/>
      <c r="B66" s="96"/>
      <c r="C66" s="418" t="s">
        <v>78</v>
      </c>
      <c r="D66" s="418"/>
      <c r="E66" s="418"/>
      <c r="F66" s="419" t="s">
        <v>77</v>
      </c>
      <c r="G66" s="419"/>
      <c r="H66" s="419"/>
      <c r="I66" s="419"/>
      <c r="J66" s="420"/>
    </row>
    <row r="67" spans="1:27" ht="16.5" customHeight="1" outlineLevel="1" x14ac:dyDescent="0.25">
      <c r="A67" s="9"/>
      <c r="B67" s="96"/>
      <c r="C67" s="418" t="s">
        <v>76</v>
      </c>
      <c r="D67" s="418"/>
      <c r="E67" s="418"/>
      <c r="F67" s="419" t="s">
        <v>210</v>
      </c>
      <c r="G67" s="419"/>
      <c r="H67" s="419"/>
      <c r="I67" s="419"/>
      <c r="J67" s="420"/>
    </row>
    <row r="68" spans="1:27" ht="16.5" customHeight="1" outlineLevel="1" x14ac:dyDescent="0.25">
      <c r="A68" s="9"/>
      <c r="B68" s="96"/>
      <c r="C68" s="418" t="s">
        <v>74</v>
      </c>
      <c r="D68" s="418"/>
      <c r="E68" s="418"/>
      <c r="F68" s="419" t="s">
        <v>209</v>
      </c>
      <c r="G68" s="419"/>
      <c r="H68" s="419"/>
      <c r="I68" s="419"/>
      <c r="J68" s="420"/>
    </row>
    <row r="69" spans="1:27" ht="16.5" customHeight="1" outlineLevel="1" x14ac:dyDescent="0.25">
      <c r="A69" s="9"/>
      <c r="B69" s="96"/>
      <c r="C69" s="418" t="s">
        <v>72</v>
      </c>
      <c r="D69" s="418"/>
      <c r="E69" s="418"/>
      <c r="F69" s="419" t="s">
        <v>71</v>
      </c>
      <c r="G69" s="419"/>
      <c r="H69" s="419"/>
      <c r="I69" s="419"/>
      <c r="J69" s="420"/>
    </row>
    <row r="70" spans="1:27" ht="16.5" customHeight="1" outlineLevel="1" x14ac:dyDescent="0.25">
      <c r="A70" s="9"/>
      <c r="B70" s="96"/>
      <c r="C70" s="418" t="s">
        <v>70</v>
      </c>
      <c r="D70" s="418"/>
      <c r="E70" s="418"/>
      <c r="F70" s="419" t="s">
        <v>208</v>
      </c>
      <c r="G70" s="419"/>
      <c r="H70" s="419"/>
      <c r="I70" s="419"/>
      <c r="J70" s="420"/>
    </row>
    <row r="71" spans="1:27" ht="16.5" customHeight="1" outlineLevel="1" x14ac:dyDescent="0.25">
      <c r="A71" s="9"/>
      <c r="B71" s="96"/>
      <c r="C71" s="418" t="s">
        <v>68</v>
      </c>
      <c r="D71" s="418"/>
      <c r="E71" s="418"/>
      <c r="F71" s="419" t="s">
        <v>207</v>
      </c>
      <c r="G71" s="419"/>
      <c r="H71" s="419"/>
      <c r="I71" s="419"/>
      <c r="J71" s="420"/>
    </row>
    <row r="72" spans="1:27" ht="16.5" customHeight="1" outlineLevel="1" x14ac:dyDescent="0.25">
      <c r="A72" s="9"/>
      <c r="B72" s="96"/>
      <c r="C72" s="418" t="s">
        <v>66</v>
      </c>
      <c r="D72" s="418"/>
      <c r="E72" s="418"/>
      <c r="F72" s="419" t="s">
        <v>206</v>
      </c>
      <c r="G72" s="419"/>
      <c r="H72" s="419"/>
      <c r="I72" s="419"/>
      <c r="J72" s="420"/>
    </row>
    <row r="73" spans="1:27" hidden="1" outlineLevel="1" x14ac:dyDescent="0.25">
      <c r="A73" s="9"/>
      <c r="B73" s="76"/>
      <c r="C73" s="7"/>
      <c r="D73" s="7"/>
      <c r="E73" s="7"/>
      <c r="F73" s="7"/>
      <c r="G73" s="7"/>
      <c r="H73" s="7"/>
      <c r="I73" s="7"/>
      <c r="J73" s="71"/>
    </row>
    <row r="74" spans="1:27" s="5" customFormat="1" outlineLevel="1" x14ac:dyDescent="0.25">
      <c r="A74" s="9" t="s">
        <v>64</v>
      </c>
      <c r="B74" s="421" t="s">
        <v>63</v>
      </c>
      <c r="C74" s="422"/>
      <c r="D74" s="422"/>
      <c r="E74" s="422"/>
      <c r="F74" s="422"/>
      <c r="G74" s="422"/>
      <c r="H74" s="422"/>
      <c r="I74" s="422"/>
      <c r="J74" s="423"/>
    </row>
    <row r="75" spans="1:27" ht="20.25" customHeight="1" outlineLevel="1" x14ac:dyDescent="0.25">
      <c r="A75" s="9"/>
      <c r="B75" s="413" t="s">
        <v>62</v>
      </c>
      <c r="C75" s="414"/>
      <c r="D75" s="414"/>
      <c r="E75" s="414"/>
      <c r="F75" s="414"/>
      <c r="G75" s="414"/>
      <c r="H75" s="414"/>
      <c r="I75" s="414"/>
      <c r="J75" s="415"/>
    </row>
    <row r="76" spans="1:27" hidden="1" x14ac:dyDescent="0.25">
      <c r="A76" s="12"/>
      <c r="B76" s="94"/>
      <c r="C76" s="7"/>
      <c r="D76" s="7"/>
      <c r="E76" s="7"/>
      <c r="F76" s="7"/>
      <c r="G76" s="7"/>
      <c r="H76" s="7"/>
      <c r="I76" s="7"/>
      <c r="J76" s="71"/>
    </row>
    <row r="77" spans="1:27" hidden="1" outlineLevel="1" x14ac:dyDescent="0.25">
      <c r="A77" s="12"/>
      <c r="B77" s="79" t="s">
        <v>61</v>
      </c>
      <c r="C77" s="7"/>
      <c r="D77" s="7"/>
      <c r="E77" s="7"/>
      <c r="F77" s="7"/>
      <c r="G77" s="7"/>
      <c r="H77" s="7"/>
      <c r="I77" s="7"/>
      <c r="J77" s="71"/>
    </row>
    <row r="78" spans="1:27" s="5" customFormat="1" ht="38.450000000000003" hidden="1" customHeight="1" outlineLevel="1" x14ac:dyDescent="0.25">
      <c r="A78" s="9" t="s">
        <v>60</v>
      </c>
      <c r="B78" s="410" t="s">
        <v>59</v>
      </c>
      <c r="C78" s="411"/>
      <c r="D78" s="411"/>
      <c r="E78" s="411"/>
      <c r="F78" s="411"/>
      <c r="G78" s="411"/>
      <c r="H78" s="411"/>
      <c r="I78" s="411"/>
      <c r="J78" s="412"/>
    </row>
    <row r="79" spans="1:27" ht="27.75" hidden="1" customHeight="1" outlineLevel="1" x14ac:dyDescent="0.25">
      <c r="A79" s="11"/>
      <c r="B79" s="413"/>
      <c r="C79" s="414"/>
      <c r="D79" s="414"/>
      <c r="E79" s="414"/>
      <c r="F79" s="414"/>
      <c r="G79" s="414"/>
      <c r="H79" s="414"/>
      <c r="I79" s="414"/>
      <c r="J79" s="415"/>
    </row>
    <row r="80" spans="1:27" hidden="1" collapsed="1" x14ac:dyDescent="0.25">
      <c r="A80" s="11"/>
      <c r="B80" s="96"/>
      <c r="C80" s="10"/>
      <c r="D80" s="10"/>
      <c r="E80" s="10"/>
      <c r="F80" s="10"/>
      <c r="G80" s="10"/>
      <c r="H80" s="10"/>
      <c r="I80" s="10"/>
      <c r="J80" s="97"/>
    </row>
    <row r="81" spans="1:22" ht="5.25" hidden="1" customHeight="1" x14ac:dyDescent="0.4">
      <c r="A81" s="21"/>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B82" s="96"/>
      <c r="C82" s="10"/>
      <c r="D82" s="10"/>
      <c r="E82" s="10"/>
      <c r="F82" s="10"/>
      <c r="G82" s="10"/>
      <c r="H82" s="10"/>
      <c r="I82" s="10"/>
      <c r="J82" s="97"/>
    </row>
    <row r="83" spans="1:22" s="5" customFormat="1" hidden="1" x14ac:dyDescent="0.25">
      <c r="A83" s="6" t="s">
        <v>58</v>
      </c>
      <c r="B83" s="410" t="s">
        <v>57</v>
      </c>
      <c r="C83" s="411"/>
      <c r="D83" s="411"/>
      <c r="E83" s="411"/>
      <c r="F83" s="411"/>
      <c r="G83" s="411"/>
      <c r="H83" s="411"/>
      <c r="I83" s="411"/>
      <c r="J83" s="412"/>
    </row>
    <row r="84" spans="1:22" ht="30" hidden="1" customHeight="1" x14ac:dyDescent="0.25">
      <c r="A84" s="3"/>
      <c r="B84" s="413"/>
      <c r="C84" s="414"/>
      <c r="D84" s="414"/>
      <c r="E84" s="414"/>
      <c r="F84" s="414"/>
      <c r="G84" s="414"/>
      <c r="H84" s="414"/>
      <c r="I84" s="414"/>
      <c r="J84" s="415"/>
    </row>
    <row r="85" spans="1:22" hidden="1" x14ac:dyDescent="0.25">
      <c r="A85" s="3"/>
      <c r="B85" s="76"/>
      <c r="C85" s="7"/>
      <c r="D85" s="7"/>
      <c r="E85" s="7"/>
      <c r="F85" s="7"/>
      <c r="G85" s="7"/>
      <c r="H85" s="7"/>
      <c r="I85" s="7"/>
      <c r="J85" s="71"/>
    </row>
    <row r="86" spans="1:22" ht="26.25" hidden="1" x14ac:dyDescent="0.4">
      <c r="A86" s="21"/>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21"/>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6" t="s">
        <v>55</v>
      </c>
      <c r="B88" s="410" t="s">
        <v>54</v>
      </c>
      <c r="C88" s="411"/>
      <c r="D88" s="411"/>
      <c r="E88" s="411"/>
      <c r="F88" s="411"/>
      <c r="G88" s="411"/>
      <c r="H88" s="411"/>
      <c r="I88" s="411"/>
      <c r="J88" s="412"/>
    </row>
    <row r="89" spans="1:22" ht="27.75" hidden="1" customHeight="1" x14ac:dyDescent="0.25">
      <c r="A89" s="2"/>
      <c r="B89" s="397" t="s">
        <v>53</v>
      </c>
      <c r="C89" s="398"/>
      <c r="D89" s="398"/>
      <c r="E89" s="398"/>
      <c r="F89" s="398"/>
      <c r="G89" s="398"/>
      <c r="H89" s="398"/>
      <c r="I89" s="398"/>
      <c r="J89" s="399"/>
    </row>
    <row r="90" spans="1:22" hidden="1" x14ac:dyDescent="0.25">
      <c r="A90" s="2"/>
      <c r="B90" s="98" t="s">
        <v>52</v>
      </c>
      <c r="C90" s="32"/>
      <c r="D90" s="32"/>
      <c r="E90" s="32"/>
      <c r="F90" s="32"/>
      <c r="G90" s="32"/>
      <c r="H90" s="32"/>
      <c r="I90" s="32"/>
      <c r="J90" s="99"/>
    </row>
    <row r="91" spans="1:22" x14ac:dyDescent="0.25">
      <c r="A91" s="2"/>
      <c r="B91" s="402" t="s">
        <v>230</v>
      </c>
      <c r="C91" s="403"/>
      <c r="D91" s="256" t="str">
        <f t="shared" ref="D91:I91" si="0">D$112</f>
        <v>FY19</v>
      </c>
      <c r="E91" s="256" t="str">
        <f t="shared" si="0"/>
        <v>FY20</v>
      </c>
      <c r="F91" s="256" t="str">
        <f t="shared" si="0"/>
        <v>FY21</v>
      </c>
      <c r="G91" s="256" t="str">
        <f t="shared" si="0"/>
        <v>FY22</v>
      </c>
      <c r="H91" s="256" t="str">
        <f t="shared" si="0"/>
        <v>FY23</v>
      </c>
      <c r="I91" s="256" t="str">
        <f t="shared" si="0"/>
        <v>FY24</v>
      </c>
      <c r="J91" s="257" t="s">
        <v>10</v>
      </c>
    </row>
    <row r="92" spans="1:22" ht="15" customHeight="1" x14ac:dyDescent="0.25">
      <c r="A92" s="2"/>
      <c r="B92" s="400" t="s">
        <v>239</v>
      </c>
      <c r="C92" s="401"/>
      <c r="D92" s="33">
        <f>((D128+D140)-SUM(D102))/2</f>
        <v>124806</v>
      </c>
      <c r="E92" s="33">
        <f t="shared" ref="E92:I92" si="1">((E128+E140)-SUM(E102))/2</f>
        <v>128859.375</v>
      </c>
      <c r="F92" s="33">
        <f t="shared" si="1"/>
        <v>131952</v>
      </c>
      <c r="G92" s="33">
        <f t="shared" si="1"/>
        <v>135044.625</v>
      </c>
      <c r="H92" s="33">
        <f t="shared" si="1"/>
        <v>138137.25</v>
      </c>
      <c r="I92" s="33">
        <f t="shared" si="1"/>
        <v>141229.875</v>
      </c>
      <c r="J92" s="100">
        <f t="shared" ref="J92:J97" si="2">SUM(D92:I92)</f>
        <v>800029.125</v>
      </c>
    </row>
    <row r="93" spans="1:22" ht="15" customHeight="1" x14ac:dyDescent="0.25">
      <c r="A93" s="2"/>
      <c r="B93" s="400" t="s">
        <v>238</v>
      </c>
      <c r="C93" s="401"/>
      <c r="D93" s="33">
        <f>D92</f>
        <v>124806</v>
      </c>
      <c r="E93" s="33">
        <f t="shared" ref="E93:I93" si="3">E92</f>
        <v>128859.375</v>
      </c>
      <c r="F93" s="33">
        <f t="shared" si="3"/>
        <v>131952</v>
      </c>
      <c r="G93" s="33">
        <f t="shared" si="3"/>
        <v>135044.625</v>
      </c>
      <c r="H93" s="33">
        <f t="shared" si="3"/>
        <v>138137.25</v>
      </c>
      <c r="I93" s="33">
        <f t="shared" si="3"/>
        <v>141229.875</v>
      </c>
      <c r="J93" s="100">
        <f t="shared" si="2"/>
        <v>800029.125</v>
      </c>
    </row>
    <row r="94" spans="1:22" ht="15" hidden="1" customHeight="1" outlineLevel="1" x14ac:dyDescent="0.25">
      <c r="A94" s="2"/>
      <c r="B94" s="408" t="s">
        <v>51</v>
      </c>
      <c r="C94" s="409"/>
      <c r="D94" s="35">
        <v>0</v>
      </c>
      <c r="E94" s="35">
        <v>0</v>
      </c>
      <c r="F94" s="35">
        <v>0</v>
      </c>
      <c r="G94" s="35">
        <v>0</v>
      </c>
      <c r="H94" s="35">
        <v>0</v>
      </c>
      <c r="I94" s="35">
        <v>0</v>
      </c>
      <c r="J94" s="100">
        <f t="shared" si="2"/>
        <v>0</v>
      </c>
    </row>
    <row r="95" spans="1:22" ht="15" hidden="1" customHeight="1" outlineLevel="1" x14ac:dyDescent="0.25">
      <c r="A95" s="2"/>
      <c r="B95" s="408" t="s">
        <v>50</v>
      </c>
      <c r="C95" s="409"/>
      <c r="D95" s="35">
        <v>0</v>
      </c>
      <c r="E95" s="35">
        <v>0</v>
      </c>
      <c r="F95" s="35">
        <v>0</v>
      </c>
      <c r="G95" s="35">
        <v>0</v>
      </c>
      <c r="H95" s="35">
        <v>0</v>
      </c>
      <c r="I95" s="35">
        <v>0</v>
      </c>
      <c r="J95" s="100">
        <f t="shared" si="2"/>
        <v>0</v>
      </c>
    </row>
    <row r="96" spans="1:22" ht="15" hidden="1" customHeight="1" outlineLevel="1" x14ac:dyDescent="0.25">
      <c r="A96" s="2"/>
      <c r="B96" s="408" t="s">
        <v>49</v>
      </c>
      <c r="C96" s="409"/>
      <c r="D96" s="35">
        <v>0</v>
      </c>
      <c r="E96" s="35">
        <v>0</v>
      </c>
      <c r="F96" s="35">
        <v>0</v>
      </c>
      <c r="G96" s="35">
        <v>0</v>
      </c>
      <c r="H96" s="35">
        <v>0</v>
      </c>
      <c r="I96" s="35">
        <v>0</v>
      </c>
      <c r="J96" s="100">
        <f t="shared" si="2"/>
        <v>0</v>
      </c>
    </row>
    <row r="97" spans="1:24" ht="15" hidden="1" customHeight="1" outlineLevel="1" x14ac:dyDescent="0.25">
      <c r="A97" s="2"/>
      <c r="B97" s="408" t="s">
        <v>48</v>
      </c>
      <c r="C97" s="409"/>
      <c r="D97" s="35">
        <v>0</v>
      </c>
      <c r="E97" s="35">
        <v>0</v>
      </c>
      <c r="F97" s="35">
        <v>0</v>
      </c>
      <c r="G97" s="35">
        <v>0</v>
      </c>
      <c r="H97" s="35">
        <v>0</v>
      </c>
      <c r="I97" s="35">
        <v>0</v>
      </c>
      <c r="J97" s="100">
        <f t="shared" si="2"/>
        <v>0</v>
      </c>
    </row>
    <row r="98" spans="1:24" ht="15" customHeight="1" collapsed="1" x14ac:dyDescent="0.25">
      <c r="A98" s="2"/>
      <c r="B98" s="402" t="s">
        <v>47</v>
      </c>
      <c r="C98" s="403"/>
      <c r="D98" s="36"/>
      <c r="E98" s="36"/>
      <c r="F98" s="37"/>
      <c r="G98" s="37"/>
      <c r="H98" s="37"/>
      <c r="I98" s="37"/>
      <c r="J98" s="101"/>
    </row>
    <row r="99" spans="1:24" x14ac:dyDescent="0.25">
      <c r="A99" s="2"/>
      <c r="B99" s="400" t="s">
        <v>46</v>
      </c>
      <c r="C99" s="401"/>
      <c r="D99" s="38"/>
      <c r="E99" s="38"/>
      <c r="F99" s="38"/>
      <c r="G99" s="38"/>
      <c r="H99" s="38"/>
      <c r="I99" s="38"/>
      <c r="J99" s="100">
        <f>SUM(D99:I99)</f>
        <v>0</v>
      </c>
    </row>
    <row r="100" spans="1:24" x14ac:dyDescent="0.25">
      <c r="A100" s="2"/>
      <c r="B100" s="400" t="s">
        <v>45</v>
      </c>
      <c r="C100" s="401"/>
      <c r="D100" s="39">
        <f t="shared" ref="D100:I100" si="4">D119*0.1</f>
        <v>33281.599999999999</v>
      </c>
      <c r="E100" s="39">
        <f t="shared" si="4"/>
        <v>34362.5</v>
      </c>
      <c r="F100" s="39">
        <f t="shared" si="4"/>
        <v>35187.200000000004</v>
      </c>
      <c r="G100" s="39">
        <f t="shared" si="4"/>
        <v>36011.9</v>
      </c>
      <c r="H100" s="39">
        <f t="shared" si="4"/>
        <v>36836.6</v>
      </c>
      <c r="I100" s="39">
        <f t="shared" si="4"/>
        <v>37661.300000000003</v>
      </c>
      <c r="J100" s="100">
        <f>SUM(D100:I100)</f>
        <v>213341.10000000003</v>
      </c>
    </row>
    <row r="101" spans="1:24" x14ac:dyDescent="0.25">
      <c r="A101" s="2"/>
      <c r="B101" s="380" t="s">
        <v>44</v>
      </c>
      <c r="C101" s="381"/>
      <c r="D101" s="39">
        <f t="shared" ref="D101:I101" si="5">D119*0.15</f>
        <v>49922.400000000001</v>
      </c>
      <c r="E101" s="39">
        <f t="shared" si="5"/>
        <v>51543.75</v>
      </c>
      <c r="F101" s="39">
        <f t="shared" si="5"/>
        <v>52780.799999999996</v>
      </c>
      <c r="G101" s="39">
        <f t="shared" si="5"/>
        <v>54017.85</v>
      </c>
      <c r="H101" s="39">
        <f t="shared" si="5"/>
        <v>55254.9</v>
      </c>
      <c r="I101" s="39">
        <f t="shared" si="5"/>
        <v>56491.95</v>
      </c>
      <c r="J101" s="100">
        <f>SUM(D101:I101)</f>
        <v>320011.65000000002</v>
      </c>
    </row>
    <row r="102" spans="1:24" x14ac:dyDescent="0.25">
      <c r="A102" s="2"/>
      <c r="B102" s="402" t="s">
        <v>43</v>
      </c>
      <c r="C102" s="403"/>
      <c r="D102" s="33">
        <f t="shared" ref="D102:I102" si="6">SUM(D99:D101)</f>
        <v>83204</v>
      </c>
      <c r="E102" s="33">
        <f t="shared" si="6"/>
        <v>85906.25</v>
      </c>
      <c r="F102" s="33">
        <f t="shared" si="6"/>
        <v>87968</v>
      </c>
      <c r="G102" s="33">
        <f t="shared" si="6"/>
        <v>90029.75</v>
      </c>
      <c r="H102" s="33">
        <f t="shared" si="6"/>
        <v>92091.5</v>
      </c>
      <c r="I102" s="33">
        <f t="shared" si="6"/>
        <v>94153.25</v>
      </c>
      <c r="J102" s="100">
        <f>SUM(D102:I102)</f>
        <v>533352.75</v>
      </c>
    </row>
    <row r="103" spans="1:24" s="5" customFormat="1" ht="15.75" thickBot="1" x14ac:dyDescent="0.3">
      <c r="A103" s="6"/>
      <c r="B103" s="404" t="s">
        <v>42</v>
      </c>
      <c r="C103" s="405"/>
      <c r="D103" s="40">
        <f t="shared" ref="D103:J103" si="7">SUM(D92:D97)+D102</f>
        <v>332816</v>
      </c>
      <c r="E103" s="40">
        <f t="shared" si="7"/>
        <v>343625</v>
      </c>
      <c r="F103" s="40">
        <f t="shared" si="7"/>
        <v>351872</v>
      </c>
      <c r="G103" s="40">
        <f t="shared" si="7"/>
        <v>360119</v>
      </c>
      <c r="H103" s="40">
        <f t="shared" si="7"/>
        <v>368366</v>
      </c>
      <c r="I103" s="40">
        <f t="shared" si="7"/>
        <v>376613</v>
      </c>
      <c r="J103" s="102">
        <f t="shared" si="7"/>
        <v>2133411</v>
      </c>
    </row>
    <row r="104" spans="1:24" ht="15.75" hidden="1" thickTop="1" x14ac:dyDescent="0.25">
      <c r="A104" s="2"/>
      <c r="B104" s="103"/>
      <c r="C104" s="7"/>
      <c r="D104" s="7"/>
      <c r="E104" s="7"/>
      <c r="F104" s="7"/>
      <c r="G104" s="7"/>
      <c r="H104" s="7"/>
      <c r="I104" s="7"/>
      <c r="J104" s="71"/>
    </row>
    <row r="105" spans="1:24" ht="23.25" customHeight="1" thickTop="1" x14ac:dyDescent="0.25">
      <c r="A105" s="9" t="s">
        <v>36</v>
      </c>
      <c r="B105" s="388" t="s">
        <v>41</v>
      </c>
      <c r="C105" s="389"/>
      <c r="D105" s="389"/>
      <c r="E105" s="389"/>
      <c r="F105" s="389"/>
      <c r="G105" s="389"/>
      <c r="H105" s="389"/>
      <c r="I105" s="389"/>
      <c r="J105" s="390"/>
      <c r="W105" s="29" t="s">
        <v>40</v>
      </c>
      <c r="X105" s="29" t="b">
        <v>1</v>
      </c>
    </row>
    <row r="106" spans="1:24" ht="15" customHeight="1" x14ac:dyDescent="0.25">
      <c r="A106" s="2"/>
      <c r="B106" s="397" t="s">
        <v>39</v>
      </c>
      <c r="C106" s="398"/>
      <c r="D106" s="398"/>
      <c r="E106" s="398"/>
      <c r="F106" s="398"/>
      <c r="G106" s="398"/>
      <c r="H106" s="406">
        <v>244403</v>
      </c>
      <c r="I106" s="407"/>
      <c r="J106" s="91"/>
      <c r="W106" s="29" t="s">
        <v>38</v>
      </c>
      <c r="X106" s="29" t="b">
        <v>0</v>
      </c>
    </row>
    <row r="107" spans="1:24" ht="15" hidden="1" customHeight="1" x14ac:dyDescent="0.25">
      <c r="A107" s="2"/>
      <c r="B107" s="397" t="s">
        <v>37</v>
      </c>
      <c r="C107" s="398"/>
      <c r="D107" s="398"/>
      <c r="E107" s="398"/>
      <c r="F107" s="398"/>
      <c r="G107" s="398"/>
      <c r="H107" s="17"/>
      <c r="I107" s="17"/>
      <c r="J107" s="91"/>
      <c r="W107" s="29"/>
      <c r="X107" s="29"/>
    </row>
    <row r="108" spans="1:24" hidden="1" x14ac:dyDescent="0.25">
      <c r="A108" s="2"/>
      <c r="B108" s="76"/>
      <c r="C108" s="7"/>
      <c r="D108" s="7"/>
      <c r="E108" s="7"/>
      <c r="F108" s="7"/>
      <c r="G108" s="7"/>
      <c r="H108" s="7"/>
      <c r="I108" s="7"/>
      <c r="J108" s="71"/>
    </row>
    <row r="109" spans="1:24" s="5" customFormat="1" ht="15" hidden="1" customHeight="1" outlineLevel="1" x14ac:dyDescent="0.25">
      <c r="A109" s="6" t="s">
        <v>36</v>
      </c>
      <c r="B109" s="388" t="s">
        <v>35</v>
      </c>
      <c r="C109" s="389"/>
      <c r="D109" s="389"/>
      <c r="E109" s="389"/>
      <c r="F109" s="389"/>
      <c r="G109" s="389"/>
      <c r="H109" s="389"/>
      <c r="I109" s="389"/>
      <c r="J109" s="390"/>
    </row>
    <row r="110" spans="1:24" ht="30.75" hidden="1" customHeight="1" outlineLevel="1" x14ac:dyDescent="0.25">
      <c r="A110" s="2"/>
      <c r="B110" s="397" t="s">
        <v>34</v>
      </c>
      <c r="C110" s="398"/>
      <c r="D110" s="398"/>
      <c r="E110" s="398"/>
      <c r="F110" s="398"/>
      <c r="G110" s="398"/>
      <c r="H110" s="398"/>
      <c r="I110" s="398"/>
      <c r="J110" s="399"/>
    </row>
    <row r="111" spans="1:24" hidden="1" outlineLevel="1" x14ac:dyDescent="0.25">
      <c r="A111" s="2"/>
      <c r="B111" s="98" t="s">
        <v>18</v>
      </c>
      <c r="C111" s="32"/>
      <c r="D111" s="32"/>
      <c r="E111" s="32"/>
      <c r="F111" s="32"/>
      <c r="G111" s="32"/>
      <c r="H111" s="32"/>
      <c r="I111" s="32"/>
      <c r="J111" s="99"/>
    </row>
    <row r="112" spans="1:24" outlineLevel="1" x14ac:dyDescent="0.25">
      <c r="A112" s="2"/>
      <c r="B112" s="391" t="s">
        <v>33</v>
      </c>
      <c r="C112" s="392"/>
      <c r="D112" s="261" t="s">
        <v>16</v>
      </c>
      <c r="E112" s="41" t="s">
        <v>15</v>
      </c>
      <c r="F112" s="41" t="s">
        <v>14</v>
      </c>
      <c r="G112" s="41" t="s">
        <v>13</v>
      </c>
      <c r="H112" s="41" t="s">
        <v>12</v>
      </c>
      <c r="I112" s="41" t="s">
        <v>11</v>
      </c>
      <c r="J112" s="257" t="s">
        <v>10</v>
      </c>
    </row>
    <row r="113" spans="1:10" ht="15.75" hidden="1" outlineLevel="1" thickBot="1" x14ac:dyDescent="0.3">
      <c r="A113" s="2"/>
      <c r="B113" s="393" t="s">
        <v>32</v>
      </c>
      <c r="C113" s="394"/>
      <c r="D113" s="336"/>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2"/>
      <c r="B114" s="393" t="s">
        <v>31</v>
      </c>
      <c r="C114" s="394"/>
      <c r="D114" s="337"/>
      <c r="E114" s="42"/>
      <c r="F114" s="42"/>
      <c r="G114" s="42"/>
      <c r="H114" s="42"/>
      <c r="I114" s="42"/>
      <c r="J114" s="105"/>
    </row>
    <row r="115" spans="1:10" ht="15.95" hidden="1" customHeight="1" outlineLevel="1" x14ac:dyDescent="0.25">
      <c r="A115" s="2"/>
      <c r="B115" s="395" t="s">
        <v>30</v>
      </c>
      <c r="C115" s="396"/>
      <c r="D115" s="337"/>
      <c r="E115" s="42"/>
      <c r="F115" s="42"/>
      <c r="G115" s="42"/>
      <c r="H115" s="42"/>
      <c r="I115" s="42"/>
      <c r="J115" s="105"/>
    </row>
    <row r="116" spans="1:10" outlineLevel="1" x14ac:dyDescent="0.25">
      <c r="A116" s="2"/>
      <c r="B116" s="393" t="s">
        <v>29</v>
      </c>
      <c r="C116" s="394"/>
      <c r="D116" s="338"/>
      <c r="E116" s="44"/>
      <c r="F116" s="45"/>
      <c r="G116" s="45"/>
      <c r="H116" s="45"/>
      <c r="I116" s="45"/>
      <c r="J116" s="105"/>
    </row>
    <row r="117" spans="1:10" outlineLevel="1" x14ac:dyDescent="0.25">
      <c r="A117" s="2"/>
      <c r="B117" s="393" t="s">
        <v>28</v>
      </c>
      <c r="C117" s="394"/>
      <c r="D117" s="339">
        <v>2728</v>
      </c>
      <c r="E117" s="61">
        <v>2749</v>
      </c>
      <c r="F117" s="62">
        <f>E117</f>
        <v>2749</v>
      </c>
      <c r="G117" s="62">
        <f>F117</f>
        <v>2749</v>
      </c>
      <c r="H117" s="62">
        <f>G117</f>
        <v>2749</v>
      </c>
      <c r="I117" s="62">
        <f>H117</f>
        <v>2749</v>
      </c>
      <c r="J117" s="105"/>
    </row>
    <row r="118" spans="1:10" outlineLevel="1" x14ac:dyDescent="0.25">
      <c r="A118" s="2"/>
      <c r="B118" s="393" t="s">
        <v>27</v>
      </c>
      <c r="C118" s="394"/>
      <c r="D118" s="337">
        <v>122</v>
      </c>
      <c r="E118" s="42">
        <v>125</v>
      </c>
      <c r="F118" s="43">
        <f>ROUND(E118*(1+F113),0)</f>
        <v>128</v>
      </c>
      <c r="G118" s="43">
        <f>ROUND(F118*(1+G113),0)</f>
        <v>131</v>
      </c>
      <c r="H118" s="43">
        <f>ROUND(G118*(1+H113),0)</f>
        <v>134</v>
      </c>
      <c r="I118" s="43">
        <f>ROUND(H118*(1+I113),0)</f>
        <v>137</v>
      </c>
      <c r="J118" s="105"/>
    </row>
    <row r="119" spans="1:10" outlineLevel="1" x14ac:dyDescent="0.25">
      <c r="A119" s="2"/>
      <c r="B119" s="393" t="s">
        <v>26</v>
      </c>
      <c r="C119" s="394"/>
      <c r="D119" s="262">
        <f t="shared" ref="D119:I119" si="8">D117*D118</f>
        <v>332816</v>
      </c>
      <c r="E119" s="33">
        <f t="shared" si="8"/>
        <v>343625</v>
      </c>
      <c r="F119" s="33">
        <f t="shared" si="8"/>
        <v>351872</v>
      </c>
      <c r="G119" s="33">
        <f t="shared" si="8"/>
        <v>360119</v>
      </c>
      <c r="H119" s="33">
        <f t="shared" si="8"/>
        <v>368366</v>
      </c>
      <c r="I119" s="33">
        <f t="shared" si="8"/>
        <v>376613</v>
      </c>
      <c r="J119" s="100">
        <f>SUM(D119:I119)</f>
        <v>2133411</v>
      </c>
    </row>
    <row r="120" spans="1:10" outlineLevel="1" x14ac:dyDescent="0.25">
      <c r="A120" s="2"/>
      <c r="B120" s="393" t="s">
        <v>25</v>
      </c>
      <c r="C120" s="394"/>
      <c r="D120" s="340"/>
      <c r="E120" s="64"/>
      <c r="F120" s="33">
        <f t="shared" ref="F120:G123" si="9">E120*(1+$G$113)</f>
        <v>0</v>
      </c>
      <c r="G120" s="33">
        <f t="shared" si="9"/>
        <v>0</v>
      </c>
      <c r="H120" s="33">
        <f>G120*(1+$H$113)</f>
        <v>0</v>
      </c>
      <c r="I120" s="33">
        <f>H120*(1+$I$113)</f>
        <v>0</v>
      </c>
      <c r="J120" s="100"/>
    </row>
    <row r="121" spans="1:10" outlineLevel="1" x14ac:dyDescent="0.25">
      <c r="A121" s="2"/>
      <c r="B121" s="393" t="s">
        <v>24</v>
      </c>
      <c r="C121" s="394"/>
      <c r="D121" s="340"/>
      <c r="E121" s="64"/>
      <c r="F121" s="33">
        <f t="shared" si="9"/>
        <v>0</v>
      </c>
      <c r="G121" s="33">
        <f t="shared" si="9"/>
        <v>0</v>
      </c>
      <c r="H121" s="33">
        <f>G121*(1+$H$113)</f>
        <v>0</v>
      </c>
      <c r="I121" s="33">
        <f>H121*(1+$I$113)</f>
        <v>0</v>
      </c>
      <c r="J121" s="100"/>
    </row>
    <row r="122" spans="1:10" outlineLevel="1" x14ac:dyDescent="0.25">
      <c r="A122" s="2"/>
      <c r="B122" s="380" t="s">
        <v>23</v>
      </c>
      <c r="C122" s="381"/>
      <c r="D122" s="340"/>
      <c r="E122" s="64"/>
      <c r="F122" s="33">
        <f t="shared" si="9"/>
        <v>0</v>
      </c>
      <c r="G122" s="33">
        <f t="shared" si="9"/>
        <v>0</v>
      </c>
      <c r="H122" s="33">
        <f>G122*(1+$H$113)</f>
        <v>0</v>
      </c>
      <c r="I122" s="33">
        <f>H122*(1+$I$113)</f>
        <v>0</v>
      </c>
      <c r="J122" s="100"/>
    </row>
    <row r="123" spans="1:10" hidden="1" outlineLevel="1" x14ac:dyDescent="0.25">
      <c r="A123" s="2"/>
      <c r="B123" s="380" t="s">
        <v>23</v>
      </c>
      <c r="C123" s="381"/>
      <c r="D123" s="340"/>
      <c r="E123" s="64"/>
      <c r="F123" s="33">
        <f t="shared" si="9"/>
        <v>0</v>
      </c>
      <c r="G123" s="33">
        <f t="shared" si="9"/>
        <v>0</v>
      </c>
      <c r="H123" s="33">
        <f>G123*(1+$H$113)</f>
        <v>0</v>
      </c>
      <c r="I123" s="33">
        <f>H123*(1+$I$113)</f>
        <v>0</v>
      </c>
      <c r="J123" s="100"/>
    </row>
    <row r="124" spans="1:10" outlineLevel="1" x14ac:dyDescent="0.25">
      <c r="A124" s="2"/>
      <c r="B124" s="393" t="s">
        <v>22</v>
      </c>
      <c r="C124" s="394"/>
      <c r="D124" s="262">
        <f t="shared" ref="D124:I124" si="10">SUM(D119:D123)</f>
        <v>332816</v>
      </c>
      <c r="E124" s="33">
        <f t="shared" si="10"/>
        <v>343625</v>
      </c>
      <c r="F124" s="33">
        <f t="shared" si="10"/>
        <v>351872</v>
      </c>
      <c r="G124" s="33">
        <f t="shared" si="10"/>
        <v>360119</v>
      </c>
      <c r="H124" s="33">
        <f t="shared" si="10"/>
        <v>368366</v>
      </c>
      <c r="I124" s="33">
        <f t="shared" si="10"/>
        <v>376613</v>
      </c>
      <c r="J124" s="100">
        <f>SUM(D124:I124)</f>
        <v>2133411</v>
      </c>
    </row>
    <row r="125" spans="1:10" ht="15" customHeight="1" outlineLevel="1" x14ac:dyDescent="0.25">
      <c r="A125" s="2"/>
      <c r="B125" s="380" t="s">
        <v>4</v>
      </c>
      <c r="C125" s="381"/>
      <c r="D125" s="340"/>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2"/>
      <c r="B126" s="380" t="s">
        <v>4</v>
      </c>
      <c r="C126" s="381"/>
      <c r="D126" s="341"/>
      <c r="E126" s="38"/>
      <c r="F126" s="63">
        <f t="shared" si="11"/>
        <v>0</v>
      </c>
      <c r="G126" s="63">
        <f t="shared" si="11"/>
        <v>0</v>
      </c>
      <c r="H126" s="63">
        <f>G126*(1+$H$113)</f>
        <v>0</v>
      </c>
      <c r="I126" s="63">
        <f>H126*(1+$I$113)</f>
        <v>0</v>
      </c>
      <c r="J126" s="106">
        <f>SUM(D126:I126)</f>
        <v>0</v>
      </c>
    </row>
    <row r="127" spans="1:10" ht="15" hidden="1" customHeight="1" outlineLevel="1" x14ac:dyDescent="0.25">
      <c r="A127" s="2"/>
      <c r="B127" s="384" t="s">
        <v>4</v>
      </c>
      <c r="C127" s="385"/>
      <c r="D127" s="342"/>
      <c r="E127" s="113"/>
      <c r="F127" s="114">
        <f t="shared" si="11"/>
        <v>0</v>
      </c>
      <c r="G127" s="114">
        <f t="shared" si="11"/>
        <v>0</v>
      </c>
      <c r="H127" s="114">
        <f>G127*(1+$H$113)</f>
        <v>0</v>
      </c>
      <c r="I127" s="114">
        <f>H127*(1+$I$113)</f>
        <v>0</v>
      </c>
      <c r="J127" s="115">
        <f>SUM(D127:I127)</f>
        <v>0</v>
      </c>
    </row>
    <row r="128" spans="1:10" s="5" customFormat="1" outlineLevel="1" x14ac:dyDescent="0.25">
      <c r="A128" s="6"/>
      <c r="B128" s="386" t="s">
        <v>21</v>
      </c>
      <c r="C128" s="387"/>
      <c r="D128" s="343">
        <f t="shared" ref="D128:J128" si="12">D114+D115+D124+D125+D127+D126</f>
        <v>332816</v>
      </c>
      <c r="E128" s="116">
        <f t="shared" si="12"/>
        <v>343625</v>
      </c>
      <c r="F128" s="116">
        <f t="shared" si="12"/>
        <v>351872</v>
      </c>
      <c r="G128" s="116">
        <f t="shared" si="12"/>
        <v>360119</v>
      </c>
      <c r="H128" s="116">
        <f t="shared" si="12"/>
        <v>368366</v>
      </c>
      <c r="I128" s="116">
        <f t="shared" si="12"/>
        <v>376613</v>
      </c>
      <c r="J128" s="306">
        <f t="shared" si="12"/>
        <v>2133411</v>
      </c>
    </row>
    <row r="129" spans="1:10" hidden="1" outlineLevel="1" x14ac:dyDescent="0.25">
      <c r="A129" s="2"/>
      <c r="B129" s="103"/>
      <c r="C129" s="7"/>
      <c r="D129" s="7"/>
      <c r="E129" s="7"/>
      <c r="F129" s="7"/>
      <c r="G129" s="7"/>
      <c r="H129" s="7"/>
      <c r="I129" s="7"/>
      <c r="J129" s="71"/>
    </row>
    <row r="130" spans="1:10" hidden="1" x14ac:dyDescent="0.25">
      <c r="A130" s="2"/>
      <c r="B130" s="103"/>
      <c r="C130" s="7"/>
      <c r="D130" s="7"/>
      <c r="E130" s="7"/>
      <c r="F130" s="7"/>
      <c r="G130" s="7"/>
      <c r="H130" s="7"/>
      <c r="I130" s="7"/>
      <c r="J130" s="71"/>
    </row>
    <row r="131" spans="1:10" s="5" customFormat="1" ht="15" hidden="1" customHeight="1" outlineLevel="1" x14ac:dyDescent="0.25">
      <c r="A131" s="6" t="s">
        <v>20</v>
      </c>
      <c r="B131" s="388" t="s">
        <v>19</v>
      </c>
      <c r="C131" s="389"/>
      <c r="D131" s="389"/>
      <c r="E131" s="389"/>
      <c r="F131" s="389"/>
      <c r="G131" s="389"/>
      <c r="H131" s="389"/>
      <c r="I131" s="389"/>
      <c r="J131" s="390"/>
    </row>
    <row r="132" spans="1:10" hidden="1" outlineLevel="1" x14ac:dyDescent="0.25">
      <c r="A132" s="2"/>
      <c r="B132" s="98" t="s">
        <v>18</v>
      </c>
      <c r="C132" s="32"/>
      <c r="D132" s="32"/>
      <c r="E132" s="32"/>
      <c r="F132" s="32"/>
      <c r="G132" s="32"/>
      <c r="H132" s="32"/>
      <c r="I132" s="32"/>
      <c r="J132" s="99"/>
    </row>
    <row r="133" spans="1:10" hidden="1" outlineLevel="1" x14ac:dyDescent="0.25">
      <c r="A133" s="2"/>
      <c r="B133" s="391" t="s">
        <v>17</v>
      </c>
      <c r="C133" s="392"/>
      <c r="D133" s="256" t="s">
        <v>16</v>
      </c>
      <c r="E133" s="41" t="s">
        <v>15</v>
      </c>
      <c r="F133" s="41" t="s">
        <v>14</v>
      </c>
      <c r="G133" s="41" t="s">
        <v>13</v>
      </c>
      <c r="H133" s="41" t="s">
        <v>12</v>
      </c>
      <c r="I133" s="41" t="s">
        <v>11</v>
      </c>
      <c r="J133" s="108" t="s">
        <v>10</v>
      </c>
    </row>
    <row r="134" spans="1:10" hidden="1" outlineLevel="1" x14ac:dyDescent="0.25">
      <c r="A134" s="2"/>
      <c r="B134" s="378" t="s">
        <v>9</v>
      </c>
      <c r="C134" s="379"/>
      <c r="D134" s="38"/>
      <c r="E134" s="38"/>
      <c r="F134" s="38"/>
      <c r="G134" s="38"/>
      <c r="H134" s="38"/>
      <c r="I134" s="38"/>
      <c r="J134" s="106">
        <f t="shared" ref="J134:J139" si="13">SUM(D134:I134)</f>
        <v>0</v>
      </c>
    </row>
    <row r="135" spans="1:10" hidden="1" outlineLevel="1" x14ac:dyDescent="0.25">
      <c r="A135" s="2"/>
      <c r="B135" s="378" t="s">
        <v>8</v>
      </c>
      <c r="C135" s="379"/>
      <c r="D135" s="38"/>
      <c r="E135" s="38"/>
      <c r="F135" s="38"/>
      <c r="G135" s="38"/>
      <c r="H135" s="38"/>
      <c r="I135" s="38"/>
      <c r="J135" s="106">
        <f t="shared" si="13"/>
        <v>0</v>
      </c>
    </row>
    <row r="136" spans="1:10" hidden="1" outlineLevel="1" x14ac:dyDescent="0.25">
      <c r="A136" s="2"/>
      <c r="B136" s="378" t="s">
        <v>7</v>
      </c>
      <c r="C136" s="379"/>
      <c r="D136" s="38"/>
      <c r="E136" s="38"/>
      <c r="F136" s="38"/>
      <c r="G136" s="38"/>
      <c r="H136" s="38"/>
      <c r="I136" s="38"/>
      <c r="J136" s="106">
        <f t="shared" si="13"/>
        <v>0</v>
      </c>
    </row>
    <row r="137" spans="1:10" hidden="1" outlineLevel="1" x14ac:dyDescent="0.25">
      <c r="A137" s="2"/>
      <c r="B137" s="378" t="s">
        <v>6</v>
      </c>
      <c r="C137" s="379"/>
      <c r="D137" s="38"/>
      <c r="E137" s="38"/>
      <c r="F137" s="38"/>
      <c r="G137" s="38"/>
      <c r="H137" s="38"/>
      <c r="I137" s="38"/>
      <c r="J137" s="106">
        <f t="shared" si="13"/>
        <v>0</v>
      </c>
    </row>
    <row r="138" spans="1:10" hidden="1" outlineLevel="1" x14ac:dyDescent="0.25">
      <c r="A138" s="2"/>
      <c r="B138" s="378" t="s">
        <v>5</v>
      </c>
      <c r="C138" s="379"/>
      <c r="D138" s="38"/>
      <c r="E138" s="38"/>
      <c r="F138" s="38"/>
      <c r="G138" s="38"/>
      <c r="H138" s="38"/>
      <c r="I138" s="38"/>
      <c r="J138" s="106">
        <f t="shared" si="13"/>
        <v>0</v>
      </c>
    </row>
    <row r="139" spans="1:10" hidden="1" outlineLevel="1" x14ac:dyDescent="0.25">
      <c r="A139" s="2"/>
      <c r="B139" s="380" t="s">
        <v>4</v>
      </c>
      <c r="C139" s="381"/>
      <c r="D139" s="38"/>
      <c r="E139" s="38"/>
      <c r="F139" s="38"/>
      <c r="G139" s="38"/>
      <c r="H139" s="38"/>
      <c r="I139" s="38"/>
      <c r="J139" s="106">
        <f t="shared" si="13"/>
        <v>0</v>
      </c>
    </row>
    <row r="140" spans="1:10" s="5" customFormat="1" ht="15.75" hidden="1" outlineLevel="1" thickBot="1" x14ac:dyDescent="0.3">
      <c r="A140" s="6"/>
      <c r="B140" s="382" t="s">
        <v>3</v>
      </c>
      <c r="C140" s="383"/>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2"/>
      <c r="B141" s="103"/>
      <c r="C141" s="7"/>
      <c r="D141" s="7"/>
      <c r="E141" s="7"/>
      <c r="F141" s="7"/>
      <c r="G141" s="7"/>
      <c r="H141" s="7"/>
      <c r="I141" s="7"/>
      <c r="J141" s="71"/>
    </row>
    <row r="142" spans="1:10" hidden="1" collapsed="1" x14ac:dyDescent="0.25">
      <c r="A142" s="2"/>
      <c r="B142" s="103"/>
      <c r="C142" s="7"/>
      <c r="D142" s="7"/>
      <c r="E142" s="7"/>
      <c r="F142" s="7"/>
      <c r="G142" s="7"/>
      <c r="H142" s="7"/>
      <c r="I142" s="7"/>
      <c r="J142" s="71"/>
    </row>
    <row r="143" spans="1:10" hidden="1" x14ac:dyDescent="0.25">
      <c r="A143" s="2"/>
      <c r="B143" s="109" t="s">
        <v>2</v>
      </c>
      <c r="C143" s="7"/>
      <c r="D143" s="7"/>
      <c r="E143" s="7"/>
      <c r="F143" s="7"/>
      <c r="G143" s="7"/>
      <c r="H143" s="7"/>
      <c r="I143" s="7"/>
      <c r="J143" s="71"/>
    </row>
    <row r="144" spans="1:10" hidden="1" x14ac:dyDescent="0.25">
      <c r="A144" s="2"/>
      <c r="B144" s="76"/>
      <c r="C144" s="7"/>
      <c r="D144" s="7"/>
      <c r="E144" s="7"/>
      <c r="F144" s="7"/>
      <c r="G144" s="7"/>
      <c r="H144" s="7"/>
      <c r="I144" s="7"/>
      <c r="J144" s="71"/>
    </row>
    <row r="145" spans="1:10" s="5" customFormat="1" ht="15.75" thickBot="1" x14ac:dyDescent="0.3">
      <c r="A145" s="6" t="s">
        <v>1</v>
      </c>
      <c r="B145" s="313" t="s">
        <v>0</v>
      </c>
      <c r="C145" s="314"/>
      <c r="D145" s="314"/>
      <c r="E145" s="314"/>
      <c r="F145" s="314"/>
      <c r="G145" s="314"/>
      <c r="H145" s="314"/>
      <c r="I145" s="314"/>
      <c r="J145" s="315"/>
    </row>
    <row r="146" spans="1:10" x14ac:dyDescent="0.25">
      <c r="A146" s="2"/>
      <c r="B146" s="112"/>
      <c r="C146" s="7" t="s">
        <v>233</v>
      </c>
      <c r="D146" s="7">
        <v>250</v>
      </c>
      <c r="E146" s="7">
        <v>252</v>
      </c>
      <c r="F146" s="7"/>
      <c r="G146" s="7"/>
      <c r="H146" s="7"/>
      <c r="I146" s="7"/>
      <c r="J146" s="71"/>
    </row>
    <row r="147" spans="1:10" x14ac:dyDescent="0.25">
      <c r="A147" s="2"/>
      <c r="B147" s="112"/>
      <c r="C147" s="7" t="s">
        <v>231</v>
      </c>
      <c r="D147" s="7">
        <v>55</v>
      </c>
      <c r="E147" s="7">
        <v>55</v>
      </c>
      <c r="F147" s="7"/>
      <c r="G147" s="7"/>
      <c r="H147" s="7"/>
      <c r="I147" s="7"/>
      <c r="J147" s="71"/>
    </row>
    <row r="148" spans="1:10" x14ac:dyDescent="0.25">
      <c r="A148" s="2"/>
      <c r="B148" s="112"/>
      <c r="C148" s="7" t="s">
        <v>232</v>
      </c>
      <c r="D148" s="7">
        <v>53</v>
      </c>
      <c r="E148" s="7">
        <v>52</v>
      </c>
      <c r="F148" s="7"/>
      <c r="G148" s="7"/>
      <c r="H148" s="7"/>
      <c r="I148" s="7"/>
      <c r="J148" s="71"/>
    </row>
    <row r="149" spans="1:10" ht="15.75" customHeight="1" thickBot="1" x14ac:dyDescent="0.3">
      <c r="A149" s="2"/>
      <c r="B149" s="504" t="s">
        <v>234</v>
      </c>
      <c r="C149" s="505"/>
      <c r="D149" s="505"/>
      <c r="E149" s="505"/>
      <c r="F149" s="505"/>
      <c r="G149" s="505"/>
      <c r="H149" s="505"/>
      <c r="I149" s="505"/>
      <c r="J149" s="588"/>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F68:J68"/>
    <mergeCell ref="F69:J69"/>
    <mergeCell ref="B84:J84"/>
    <mergeCell ref="B83:J83"/>
    <mergeCell ref="B43:J43"/>
    <mergeCell ref="B47:J47"/>
    <mergeCell ref="B17:J17"/>
    <mergeCell ref="B48:C48"/>
    <mergeCell ref="B49:C49"/>
    <mergeCell ref="B50:C50"/>
    <mergeCell ref="D50:J50"/>
    <mergeCell ref="D48:J48"/>
    <mergeCell ref="B29:D29"/>
    <mergeCell ref="B11:C12"/>
    <mergeCell ref="D11:E12"/>
    <mergeCell ref="B2:C2"/>
    <mergeCell ref="B1:C1"/>
    <mergeCell ref="D3:H3"/>
    <mergeCell ref="I2:J3"/>
    <mergeCell ref="B62:J62"/>
    <mergeCell ref="F66:J66"/>
    <mergeCell ref="F67:J67"/>
    <mergeCell ref="B16:C16"/>
    <mergeCell ref="B63:J63"/>
    <mergeCell ref="D49:J49"/>
    <mergeCell ref="B18:G18"/>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8:J8"/>
    <mergeCell ref="B99:C99"/>
    <mergeCell ref="B116:C116"/>
    <mergeCell ref="B117:C117"/>
    <mergeCell ref="B118:C118"/>
    <mergeCell ref="B119:C119"/>
    <mergeCell ref="B137:C137"/>
    <mergeCell ref="B138:C138"/>
    <mergeCell ref="B135:C135"/>
    <mergeCell ref="B121:C121"/>
    <mergeCell ref="B122:C122"/>
    <mergeCell ref="B123:C123"/>
    <mergeCell ref="B124:C124"/>
    <mergeCell ref="B125:C125"/>
    <mergeCell ref="B136:C136"/>
    <mergeCell ref="B134:C134"/>
    <mergeCell ref="F12:H12"/>
    <mergeCell ref="B40:J40"/>
    <mergeCell ref="B65:J65"/>
    <mergeCell ref="G22:J22"/>
    <mergeCell ref="D22:F22"/>
    <mergeCell ref="B38:J38"/>
    <mergeCell ref="F13:H13"/>
    <mergeCell ref="B13:C1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view="pageBreakPreview" topLeftCell="B22" zoomScale="90" zoomScaleNormal="85" zoomScaleSheetLayoutView="90" workbookViewId="0">
      <selection activeCell="H103" sqref="H103"/>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607" t="s">
        <v>235</v>
      </c>
      <c r="C1" s="489"/>
      <c r="D1" s="462" t="s">
        <v>204</v>
      </c>
      <c r="E1" s="463"/>
      <c r="F1" s="463"/>
      <c r="G1" s="463"/>
      <c r="H1" s="464"/>
      <c r="I1" s="66" t="s">
        <v>203</v>
      </c>
      <c r="J1" s="67">
        <v>43282</v>
      </c>
      <c r="W1" s="1" t="s">
        <v>202</v>
      </c>
    </row>
    <row r="2" spans="1:29" ht="18.75" customHeight="1" thickTop="1" x14ac:dyDescent="0.3">
      <c r="A2" s="3"/>
      <c r="B2" s="605" t="str">
        <f>CONCATENATE(C3,C4,"_",C5,C6)</f>
        <v>18GOT_TS3</v>
      </c>
      <c r="C2" s="606"/>
      <c r="D2" s="467" t="s">
        <v>224</v>
      </c>
      <c r="E2" s="468"/>
      <c r="F2" s="468"/>
      <c r="G2" s="468"/>
      <c r="H2" s="469"/>
      <c r="I2" s="490" t="s">
        <v>196</v>
      </c>
      <c r="J2" s="491"/>
      <c r="W2" s="1" t="s">
        <v>201</v>
      </c>
      <c r="X2" s="25" t="s">
        <v>200</v>
      </c>
      <c r="Y2" s="1" t="s">
        <v>199</v>
      </c>
      <c r="Z2" s="1" t="s">
        <v>198</v>
      </c>
      <c r="AA2" s="1" t="s">
        <v>197</v>
      </c>
      <c r="AC2" s="1" t="s">
        <v>196</v>
      </c>
    </row>
    <row r="3" spans="1:29" ht="17.25" customHeight="1" x14ac:dyDescent="0.3">
      <c r="A3" s="3"/>
      <c r="B3" s="68" t="s">
        <v>195</v>
      </c>
      <c r="C3" s="55">
        <v>18</v>
      </c>
      <c r="D3" s="467" t="s">
        <v>225</v>
      </c>
      <c r="E3" s="468"/>
      <c r="F3" s="468"/>
      <c r="G3" s="468"/>
      <c r="H3" s="469"/>
      <c r="I3" s="492"/>
      <c r="J3" s="493"/>
      <c r="X3" s="25">
        <v>16</v>
      </c>
      <c r="Y3" s="25" t="s">
        <v>194</v>
      </c>
      <c r="Z3" s="25" t="s">
        <v>121</v>
      </c>
      <c r="AA3" s="26">
        <v>1</v>
      </c>
      <c r="AC3" s="1" t="s">
        <v>193</v>
      </c>
    </row>
    <row r="4" spans="1:29" ht="17.25" hidden="1" x14ac:dyDescent="0.3">
      <c r="A4" s="3"/>
      <c r="B4" s="68" t="s">
        <v>192</v>
      </c>
      <c r="C4" s="55" t="s">
        <v>184</v>
      </c>
      <c r="D4" s="496" t="s">
        <v>226</v>
      </c>
      <c r="E4" s="497"/>
      <c r="F4" s="497"/>
      <c r="G4" s="497"/>
      <c r="H4" s="498"/>
      <c r="I4" s="19"/>
      <c r="J4" s="70"/>
      <c r="X4" s="25">
        <v>17</v>
      </c>
      <c r="Y4" s="25" t="s">
        <v>190</v>
      </c>
      <c r="Z4" s="25" t="s">
        <v>117</v>
      </c>
      <c r="AA4" s="26">
        <v>2</v>
      </c>
      <c r="AC4" s="1" t="s">
        <v>189</v>
      </c>
    </row>
    <row r="5" spans="1:29" ht="12.75" hidden="1" customHeight="1" x14ac:dyDescent="0.25">
      <c r="A5" s="3"/>
      <c r="B5" s="68" t="s">
        <v>188</v>
      </c>
      <c r="C5" s="55" t="s">
        <v>113</v>
      </c>
      <c r="D5" s="49"/>
      <c r="E5" s="50"/>
      <c r="F5" s="50"/>
      <c r="G5" s="50"/>
      <c r="H5" s="51"/>
      <c r="I5" s="7"/>
      <c r="J5" s="71"/>
      <c r="X5" s="25">
        <v>18</v>
      </c>
      <c r="Y5" s="25" t="s">
        <v>187</v>
      </c>
      <c r="Z5" s="25" t="s">
        <v>113</v>
      </c>
      <c r="AA5" s="26">
        <v>3</v>
      </c>
      <c r="AC5" s="1" t="s">
        <v>186</v>
      </c>
    </row>
    <row r="6" spans="1:29" hidden="1" x14ac:dyDescent="0.25">
      <c r="A6" s="18"/>
      <c r="B6" s="68" t="s">
        <v>185</v>
      </c>
      <c r="C6" s="56">
        <v>3</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21"/>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27"/>
      <c r="B8" s="475" t="s">
        <v>180</v>
      </c>
      <c r="C8" s="476"/>
      <c r="D8" s="476"/>
      <c r="E8" s="476"/>
      <c r="F8" s="476"/>
      <c r="G8" s="476"/>
      <c r="H8" s="476"/>
      <c r="I8" s="476"/>
      <c r="J8" s="477"/>
      <c r="K8" s="27"/>
      <c r="L8" s="28"/>
      <c r="M8" s="28"/>
      <c r="N8" s="28"/>
      <c r="O8" s="28"/>
      <c r="P8" s="28"/>
      <c r="Q8" s="28"/>
      <c r="R8" s="28"/>
      <c r="S8" s="28"/>
      <c r="T8" s="28"/>
      <c r="U8" s="28"/>
      <c r="V8" s="28"/>
      <c r="X8" s="25">
        <v>21</v>
      </c>
      <c r="Y8" s="25" t="s">
        <v>179</v>
      </c>
      <c r="Z8" s="25" t="s">
        <v>103</v>
      </c>
      <c r="AA8" s="26">
        <v>6</v>
      </c>
    </row>
    <row r="9" spans="1:29" hidden="1" x14ac:dyDescent="0.25">
      <c r="A9" s="2"/>
      <c r="B9" s="76"/>
      <c r="C9" s="7"/>
      <c r="D9" s="7"/>
      <c r="E9" s="7"/>
      <c r="F9" s="7"/>
      <c r="G9" s="7"/>
      <c r="H9" s="7"/>
      <c r="I9" s="7"/>
      <c r="J9" s="71"/>
      <c r="X9" s="25">
        <v>22</v>
      </c>
      <c r="Y9" s="25" t="s">
        <v>178</v>
      </c>
      <c r="Z9" s="25"/>
      <c r="AA9" s="26">
        <v>7</v>
      </c>
    </row>
    <row r="10" spans="1:29" x14ac:dyDescent="0.25">
      <c r="A10" s="3"/>
      <c r="B10" s="452" t="s">
        <v>177</v>
      </c>
      <c r="C10" s="437"/>
      <c r="D10" s="437" t="s">
        <v>176</v>
      </c>
      <c r="E10" s="437"/>
      <c r="F10" s="437" t="s">
        <v>175</v>
      </c>
      <c r="G10" s="437"/>
      <c r="H10" s="437"/>
      <c r="I10" s="437" t="s">
        <v>174</v>
      </c>
      <c r="J10" s="438"/>
      <c r="X10" s="25">
        <v>23</v>
      </c>
      <c r="Y10" s="25" t="s">
        <v>173</v>
      </c>
      <c r="Z10" s="25"/>
      <c r="AA10" s="26">
        <v>8</v>
      </c>
    </row>
    <row r="11" spans="1:29" ht="18" customHeight="1" x14ac:dyDescent="0.25">
      <c r="A11" s="3"/>
      <c r="B11" s="472" t="s">
        <v>237</v>
      </c>
      <c r="C11" s="473"/>
      <c r="D11" s="473" t="s">
        <v>62</v>
      </c>
      <c r="E11" s="473"/>
      <c r="F11" s="474" t="s">
        <v>171</v>
      </c>
      <c r="G11" s="474"/>
      <c r="H11" s="474"/>
      <c r="I11" s="255" t="s">
        <v>165</v>
      </c>
      <c r="J11" s="77">
        <f>IF($I$2=$AC$2,IF($J$128&gt;0,$D$92*($D$128/($D$128+$D$140)),),)+IF($I$2=$AC$3,IF($J$128&gt;0,$E$92*($E$128/($E$128+$E$140)),),)</f>
        <v>277656.75</v>
      </c>
      <c r="X11" s="25">
        <v>24</v>
      </c>
      <c r="Y11" s="25"/>
      <c r="AA11" s="26">
        <v>9</v>
      </c>
    </row>
    <row r="12" spans="1:29" ht="18" customHeight="1" x14ac:dyDescent="0.25">
      <c r="A12" s="3"/>
      <c r="B12" s="472"/>
      <c r="C12" s="473"/>
      <c r="D12" s="473"/>
      <c r="E12" s="473"/>
      <c r="F12" s="478" t="s">
        <v>170</v>
      </c>
      <c r="G12" s="478"/>
      <c r="H12" s="478"/>
      <c r="I12" s="255" t="s">
        <v>164</v>
      </c>
      <c r="J12" s="77">
        <f>IF($J$128&gt;0,SUM($D$92:$I$92)*(SUM($D$128:$I$128)/(SUM($D$128:$I$128,$D$140:$I$140))),)</f>
        <v>1768846.125</v>
      </c>
      <c r="X12" s="25">
        <v>25</v>
      </c>
      <c r="Y12" s="25"/>
      <c r="AA12" s="26">
        <v>10</v>
      </c>
    </row>
    <row r="13" spans="1:29" ht="15.75" x14ac:dyDescent="0.25">
      <c r="A13" s="3"/>
      <c r="B13" s="452" t="s">
        <v>169</v>
      </c>
      <c r="C13" s="437"/>
      <c r="D13" s="437" t="s">
        <v>168</v>
      </c>
      <c r="E13" s="485"/>
      <c r="F13" s="608" t="s">
        <v>227</v>
      </c>
      <c r="G13" s="609"/>
      <c r="H13" s="610"/>
      <c r="I13" s="484" t="s">
        <v>167</v>
      </c>
      <c r="J13" s="438"/>
      <c r="AA13" s="26">
        <v>11</v>
      </c>
    </row>
    <row r="14" spans="1:29" ht="15.75" customHeight="1" x14ac:dyDescent="0.25">
      <c r="A14" s="3"/>
      <c r="B14" s="439" t="s">
        <v>77</v>
      </c>
      <c r="C14" s="440"/>
      <c r="D14" s="443" t="s">
        <v>166</v>
      </c>
      <c r="E14" s="499"/>
      <c r="F14" s="119"/>
      <c r="G14" s="613">
        <f>+J11+J14</f>
        <v>277656.75</v>
      </c>
      <c r="H14" s="120"/>
      <c r="I14" s="117" t="s">
        <v>165</v>
      </c>
      <c r="J14" s="77">
        <f>IF($I$2=$AC$2,IF($J$140&gt;0,$D$92*($D$140/($D$128+$D$140)),),)+IF($I$2=$AC$3,IF($J$140&gt;0,$E$92*($E$140/($E$128+$E$140)),),)</f>
        <v>0</v>
      </c>
      <c r="AA14" s="26">
        <v>12</v>
      </c>
    </row>
    <row r="15" spans="1:29" ht="15.75" customHeight="1" x14ac:dyDescent="0.25">
      <c r="A15" s="3"/>
      <c r="B15" s="441"/>
      <c r="C15" s="442"/>
      <c r="D15" s="444"/>
      <c r="E15" s="500"/>
      <c r="F15" s="121"/>
      <c r="G15" s="503"/>
      <c r="H15" s="122"/>
      <c r="I15" s="118" t="s">
        <v>164</v>
      </c>
      <c r="J15" s="78">
        <f>IF($J$140&gt;0,SUM($D$92:$I$92)*(SUM($D$140:$I$140)/(SUM($D$128:$I$128,$D$140:$I$140))),)</f>
        <v>0</v>
      </c>
      <c r="AA15" s="26">
        <v>13</v>
      </c>
    </row>
    <row r="16" spans="1:29" ht="28.7" customHeight="1" x14ac:dyDescent="0.25">
      <c r="A16" s="3"/>
      <c r="B16" s="448" t="s">
        <v>163</v>
      </c>
      <c r="C16" s="449"/>
      <c r="D16" s="450" t="s">
        <v>226</v>
      </c>
      <c r="E16" s="450"/>
      <c r="F16" s="501"/>
      <c r="G16" s="501"/>
      <c r="H16" s="501"/>
      <c r="I16" s="450"/>
      <c r="J16" s="451"/>
      <c r="AA16" s="26">
        <v>14</v>
      </c>
    </row>
    <row r="17" spans="1:27" ht="94.5" customHeight="1" x14ac:dyDescent="0.25">
      <c r="A17" s="3"/>
      <c r="B17" s="431" t="s">
        <v>241</v>
      </c>
      <c r="C17" s="432"/>
      <c r="D17" s="432"/>
      <c r="E17" s="432"/>
      <c r="F17" s="432"/>
      <c r="G17" s="432"/>
      <c r="H17" s="432"/>
      <c r="I17" s="432"/>
      <c r="J17" s="433"/>
      <c r="AA17" s="1">
        <v>15</v>
      </c>
    </row>
    <row r="18" spans="1:27" ht="15.75" x14ac:dyDescent="0.25">
      <c r="A18" s="3"/>
      <c r="B18" s="611" t="s">
        <v>240</v>
      </c>
      <c r="C18" s="612"/>
      <c r="D18" s="612"/>
      <c r="E18" s="612"/>
      <c r="F18" s="612"/>
      <c r="G18" s="612"/>
      <c r="H18" s="354"/>
      <c r="I18" s="354"/>
      <c r="J18" s="355"/>
    </row>
    <row r="19" spans="1:27" s="5" customFormat="1" ht="17.25" hidden="1" customHeight="1" x14ac:dyDescent="0.25">
      <c r="A19" s="12"/>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6" t="s">
        <v>160</v>
      </c>
      <c r="B20" s="80" t="s">
        <v>159</v>
      </c>
      <c r="C20" s="81"/>
      <c r="D20" s="81"/>
      <c r="E20" s="81"/>
      <c r="F20" s="81"/>
      <c r="G20" s="81"/>
      <c r="H20" s="81"/>
      <c r="I20" s="81"/>
      <c r="J20" s="82"/>
      <c r="W20" s="29" t="s">
        <v>158</v>
      </c>
      <c r="X20" s="29" t="b">
        <v>0</v>
      </c>
    </row>
    <row r="21" spans="1:27" ht="16.7" customHeight="1" x14ac:dyDescent="0.25">
      <c r="A21" s="6"/>
      <c r="B21" s="83" t="s">
        <v>228</v>
      </c>
      <c r="C21" s="58"/>
      <c r="D21" s="57" t="s">
        <v>157</v>
      </c>
      <c r="E21" s="59"/>
      <c r="F21" s="58"/>
      <c r="G21" s="57" t="s">
        <v>156</v>
      </c>
      <c r="H21" s="60"/>
      <c r="I21" s="59"/>
      <c r="J21" s="84"/>
      <c r="W21" s="29" t="s">
        <v>155</v>
      </c>
      <c r="X21" s="23" t="b">
        <v>0</v>
      </c>
    </row>
    <row r="22" spans="1:27" ht="47.25" customHeight="1" x14ac:dyDescent="0.25">
      <c r="A22" s="6"/>
      <c r="B22" s="434" t="s">
        <v>223</v>
      </c>
      <c r="C22" s="435"/>
      <c r="D22" s="435" t="s">
        <v>222</v>
      </c>
      <c r="E22" s="435"/>
      <c r="F22" s="435"/>
      <c r="G22" s="435" t="s">
        <v>152</v>
      </c>
      <c r="H22" s="435"/>
      <c r="I22" s="435"/>
      <c r="J22" s="436"/>
      <c r="W22" s="29" t="s">
        <v>151</v>
      </c>
      <c r="X22" s="30" t="b">
        <v>0</v>
      </c>
    </row>
    <row r="23" spans="1:27" hidden="1" x14ac:dyDescent="0.25">
      <c r="A23" s="6"/>
      <c r="B23" s="76"/>
      <c r="C23" s="7"/>
      <c r="D23" s="7"/>
      <c r="E23" s="7"/>
      <c r="F23" s="7"/>
      <c r="G23" s="7"/>
      <c r="H23" s="7"/>
      <c r="I23" s="7"/>
      <c r="J23" s="71"/>
      <c r="W23" s="29" t="s">
        <v>150</v>
      </c>
      <c r="X23" s="30" t="b">
        <v>0</v>
      </c>
    </row>
    <row r="24" spans="1:27" hidden="1" x14ac:dyDescent="0.25">
      <c r="A24" s="6" t="s">
        <v>149</v>
      </c>
      <c r="B24" s="80" t="s">
        <v>148</v>
      </c>
      <c r="C24" s="81"/>
      <c r="D24" s="7"/>
      <c r="E24" s="7"/>
      <c r="F24" s="7"/>
      <c r="G24" s="7"/>
      <c r="H24" s="7"/>
      <c r="I24" s="7"/>
      <c r="J24" s="71"/>
      <c r="W24" s="29" t="s">
        <v>147</v>
      </c>
      <c r="X24" s="23" t="b">
        <v>0</v>
      </c>
    </row>
    <row r="25" spans="1:27" ht="15" hidden="1" customHeight="1" x14ac:dyDescent="0.25">
      <c r="A25" s="6"/>
      <c r="B25" s="85"/>
      <c r="C25" s="15"/>
      <c r="D25" s="15"/>
      <c r="E25" s="15"/>
      <c r="F25" s="15"/>
      <c r="G25" s="15"/>
      <c r="H25" s="15"/>
      <c r="I25" s="15"/>
      <c r="J25" s="86"/>
      <c r="W25" s="29" t="s">
        <v>146</v>
      </c>
      <c r="X25" s="23" t="b">
        <v>0</v>
      </c>
    </row>
    <row r="26" spans="1:27" ht="15" hidden="1" customHeight="1" x14ac:dyDescent="0.25">
      <c r="A26" s="6" t="s">
        <v>145</v>
      </c>
      <c r="B26" s="80" t="s">
        <v>144</v>
      </c>
      <c r="C26" s="81"/>
      <c r="D26" s="81"/>
      <c r="E26" s="81"/>
      <c r="F26" s="81"/>
      <c r="G26" s="81"/>
      <c r="H26" s="81"/>
      <c r="I26" s="81"/>
      <c r="J26" s="82"/>
      <c r="W26" s="29" t="s">
        <v>143</v>
      </c>
      <c r="X26" s="23" t="b">
        <v>0</v>
      </c>
    </row>
    <row r="27" spans="1:27" ht="26.25" hidden="1" customHeight="1" x14ac:dyDescent="0.25">
      <c r="A27" s="6"/>
      <c r="B27" s="80"/>
      <c r="C27" s="81"/>
      <c r="D27" s="81"/>
      <c r="E27" s="81"/>
      <c r="F27" s="81"/>
      <c r="G27" s="81"/>
      <c r="H27" s="81"/>
      <c r="I27" s="81"/>
      <c r="J27" s="82"/>
      <c r="W27" s="29" t="s">
        <v>142</v>
      </c>
      <c r="X27" s="30" t="b">
        <v>0</v>
      </c>
    </row>
    <row r="28" spans="1:27" hidden="1" x14ac:dyDescent="0.25">
      <c r="A28" s="6"/>
      <c r="B28" s="76"/>
      <c r="C28" s="7"/>
      <c r="D28" s="7"/>
      <c r="E28" s="7"/>
      <c r="F28" s="7"/>
      <c r="G28" s="7"/>
      <c r="H28" s="7"/>
      <c r="I28" s="7"/>
      <c r="J28" s="71"/>
    </row>
    <row r="29" spans="1:27" hidden="1" x14ac:dyDescent="0.25">
      <c r="A29" s="6" t="s">
        <v>141</v>
      </c>
      <c r="B29" s="421" t="s">
        <v>140</v>
      </c>
      <c r="C29" s="422"/>
      <c r="D29" s="422"/>
      <c r="E29" s="7"/>
      <c r="F29" s="7"/>
      <c r="G29" s="7"/>
      <c r="H29" s="7"/>
      <c r="I29" s="7"/>
      <c r="J29" s="87"/>
      <c r="W29" s="29" t="s">
        <v>139</v>
      </c>
      <c r="X29" s="30" t="b">
        <v>1</v>
      </c>
    </row>
    <row r="30" spans="1:27" hidden="1" x14ac:dyDescent="0.25">
      <c r="A30" s="6"/>
      <c r="B30" s="76"/>
      <c r="C30" s="7"/>
      <c r="D30" s="7"/>
      <c r="E30" s="7"/>
      <c r="F30" s="7"/>
      <c r="G30" s="7"/>
      <c r="H30" s="7"/>
      <c r="I30" s="7"/>
      <c r="J30" s="71"/>
      <c r="W30" s="29" t="s">
        <v>138</v>
      </c>
      <c r="X30" s="30" t="b">
        <v>0</v>
      </c>
    </row>
    <row r="31" spans="1:27" ht="26.25" hidden="1" x14ac:dyDescent="0.4">
      <c r="A31" s="21"/>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21"/>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6"/>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9"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6"/>
      <c r="B35" s="89"/>
      <c r="C35" s="7"/>
      <c r="D35" s="7"/>
      <c r="E35" s="7"/>
      <c r="F35" s="7"/>
      <c r="G35" s="7"/>
      <c r="H35" s="7"/>
      <c r="I35" s="7"/>
      <c r="J35" s="71"/>
      <c r="W35" s="29" t="s">
        <v>40</v>
      </c>
      <c r="X35" s="29" t="b">
        <v>0</v>
      </c>
    </row>
    <row r="36" spans="1:34" ht="16.7" customHeight="1" x14ac:dyDescent="0.25">
      <c r="A36" s="9" t="s">
        <v>131</v>
      </c>
      <c r="B36" s="410" t="s">
        <v>130</v>
      </c>
      <c r="C36" s="411"/>
      <c r="D36" s="411"/>
      <c r="E36" s="411"/>
      <c r="F36" s="411"/>
      <c r="G36" s="411"/>
      <c r="H36" s="17"/>
      <c r="I36" s="17"/>
      <c r="J36" s="91"/>
      <c r="W36" s="29" t="s">
        <v>38</v>
      </c>
      <c r="X36" s="29" t="b">
        <v>0</v>
      </c>
    </row>
    <row r="37" spans="1:34" ht="30" hidden="1" customHeight="1" x14ac:dyDescent="0.25">
      <c r="A37" s="9"/>
      <c r="B37" s="428" t="s">
        <v>129</v>
      </c>
      <c r="C37" s="429"/>
      <c r="D37" s="429"/>
      <c r="E37" s="429"/>
      <c r="F37" s="429"/>
      <c r="G37" s="429"/>
      <c r="H37" s="429"/>
      <c r="I37" s="429"/>
      <c r="J37" s="430"/>
    </row>
    <row r="38" spans="1:34" ht="33" hidden="1" customHeight="1" x14ac:dyDescent="0.25">
      <c r="A38" s="9"/>
      <c r="B38" s="413"/>
      <c r="C38" s="414"/>
      <c r="D38" s="414"/>
      <c r="E38" s="414"/>
      <c r="F38" s="414"/>
      <c r="G38" s="414"/>
      <c r="H38" s="414"/>
      <c r="I38" s="414"/>
      <c r="J38" s="415"/>
    </row>
    <row r="39" spans="1:34" hidden="1" x14ac:dyDescent="0.25">
      <c r="A39" s="9"/>
      <c r="B39" s="92"/>
      <c r="C39" s="14"/>
      <c r="D39" s="14"/>
      <c r="E39" s="14"/>
      <c r="F39" s="14"/>
      <c r="G39" s="14"/>
      <c r="H39" s="14"/>
      <c r="I39" s="14"/>
      <c r="J39" s="93"/>
    </row>
    <row r="40" spans="1:34" s="5" customFormat="1" ht="15" customHeight="1" x14ac:dyDescent="0.25">
      <c r="A40" s="9" t="s">
        <v>128</v>
      </c>
      <c r="B40" s="410" t="s">
        <v>127</v>
      </c>
      <c r="C40" s="411"/>
      <c r="D40" s="411"/>
      <c r="E40" s="411"/>
      <c r="F40" s="411"/>
      <c r="G40" s="411"/>
      <c r="H40" s="411"/>
      <c r="I40" s="411"/>
      <c r="J40" s="412"/>
    </row>
    <row r="41" spans="1:34" hidden="1" x14ac:dyDescent="0.25">
      <c r="A41" s="9"/>
      <c r="B41" s="76"/>
      <c r="C41" s="7"/>
      <c r="D41" s="7"/>
      <c r="E41" s="7"/>
      <c r="F41" s="7"/>
      <c r="G41" s="7"/>
      <c r="H41" s="7"/>
      <c r="I41" s="7"/>
      <c r="J41" s="71"/>
      <c r="W41" s="1" t="s">
        <v>126</v>
      </c>
      <c r="X41" s="1" t="b">
        <v>0</v>
      </c>
    </row>
    <row r="42" spans="1:34" s="5" customFormat="1" ht="15" customHeight="1" x14ac:dyDescent="0.25">
      <c r="A42" s="9" t="s">
        <v>123</v>
      </c>
      <c r="B42" s="410" t="s">
        <v>125</v>
      </c>
      <c r="C42" s="411"/>
      <c r="D42" s="411"/>
      <c r="E42" s="411"/>
      <c r="F42" s="411"/>
      <c r="G42" s="411"/>
      <c r="H42" s="411"/>
      <c r="I42" s="411"/>
      <c r="J42" s="412"/>
      <c r="W42" s="1" t="s">
        <v>124</v>
      </c>
      <c r="X42" s="5" t="b">
        <v>1</v>
      </c>
    </row>
    <row r="43" spans="1:34" ht="14.25" customHeight="1" x14ac:dyDescent="0.25">
      <c r="A43" s="9"/>
      <c r="B43" s="413"/>
      <c r="C43" s="414"/>
      <c r="D43" s="414"/>
      <c r="E43" s="414"/>
      <c r="F43" s="414"/>
      <c r="G43" s="414"/>
      <c r="H43" s="414"/>
      <c r="I43" s="414"/>
      <c r="J43" s="415"/>
    </row>
    <row r="44" spans="1:34" s="5" customFormat="1" x14ac:dyDescent="0.25">
      <c r="A44" s="9" t="s">
        <v>123</v>
      </c>
      <c r="B44" s="410" t="s">
        <v>122</v>
      </c>
      <c r="C44" s="411"/>
      <c r="D44" s="411"/>
      <c r="E44" s="411"/>
      <c r="F44" s="411"/>
      <c r="G44" s="411"/>
      <c r="H44" s="411"/>
      <c r="I44" s="411"/>
      <c r="J44" s="412"/>
    </row>
    <row r="45" spans="1:34" ht="11.25" customHeight="1" x14ac:dyDescent="0.25">
      <c r="A45" s="9"/>
      <c r="B45" s="413"/>
      <c r="C45" s="414"/>
      <c r="D45" s="414"/>
      <c r="E45" s="414"/>
      <c r="F45" s="414"/>
      <c r="G45" s="414"/>
      <c r="H45" s="414"/>
      <c r="I45" s="414"/>
      <c r="J45" s="415"/>
    </row>
    <row r="46" spans="1:34" hidden="1" x14ac:dyDescent="0.25">
      <c r="A46" s="9"/>
      <c r="B46" s="92"/>
      <c r="C46" s="14"/>
      <c r="D46" s="14"/>
      <c r="E46" s="14"/>
      <c r="F46" s="14"/>
      <c r="G46" s="14"/>
      <c r="H46" s="14"/>
      <c r="I46" s="14"/>
      <c r="J46" s="93"/>
      <c r="Z46" s="25" t="s">
        <v>121</v>
      </c>
      <c r="AA46" s="31" t="s">
        <v>120</v>
      </c>
    </row>
    <row r="47" spans="1:34" s="5" customFormat="1" ht="15.75" customHeight="1" x14ac:dyDescent="0.25">
      <c r="A47" s="9" t="s">
        <v>119</v>
      </c>
      <c r="B47" s="410" t="s">
        <v>229</v>
      </c>
      <c r="C47" s="411"/>
      <c r="D47" s="411"/>
      <c r="E47" s="411"/>
      <c r="F47" s="411"/>
      <c r="G47" s="411"/>
      <c r="H47" s="411"/>
      <c r="I47" s="411"/>
      <c r="J47" s="412"/>
      <c r="Z47" s="25" t="s">
        <v>117</v>
      </c>
      <c r="AA47" s="31" t="s">
        <v>116</v>
      </c>
    </row>
    <row r="48" spans="1:34" ht="21" customHeight="1" x14ac:dyDescent="0.25">
      <c r="A48" s="13" t="s">
        <v>115</v>
      </c>
      <c r="B48" s="424" t="s">
        <v>95</v>
      </c>
      <c r="C48" s="425"/>
      <c r="D48" s="426" t="s">
        <v>221</v>
      </c>
      <c r="E48" s="426"/>
      <c r="F48" s="426"/>
      <c r="G48" s="426"/>
      <c r="H48" s="426"/>
      <c r="I48" s="426"/>
      <c r="J48" s="427"/>
      <c r="Z48" s="25" t="s">
        <v>113</v>
      </c>
      <c r="AA48" s="31" t="s">
        <v>112</v>
      </c>
      <c r="AB48" s="31"/>
      <c r="AC48" s="31"/>
      <c r="AD48" s="31"/>
      <c r="AE48" s="31"/>
      <c r="AF48" s="31"/>
      <c r="AG48" s="31"/>
      <c r="AH48" s="31"/>
    </row>
    <row r="49" spans="1:34" ht="21" customHeight="1" x14ac:dyDescent="0.25">
      <c r="A49" s="13" t="s">
        <v>111</v>
      </c>
      <c r="B49" s="424" t="s">
        <v>92</v>
      </c>
      <c r="C49" s="425"/>
      <c r="D49" s="426" t="s">
        <v>220</v>
      </c>
      <c r="E49" s="426"/>
      <c r="F49" s="426"/>
      <c r="G49" s="426"/>
      <c r="H49" s="426"/>
      <c r="I49" s="426"/>
      <c r="J49" s="427"/>
      <c r="Z49" s="25" t="s">
        <v>109</v>
      </c>
      <c r="AA49" s="31" t="s">
        <v>108</v>
      </c>
      <c r="AB49" s="31"/>
      <c r="AC49" s="31"/>
      <c r="AD49" s="31"/>
      <c r="AE49" s="31"/>
      <c r="AF49" s="31"/>
      <c r="AG49" s="31"/>
      <c r="AH49" s="31"/>
    </row>
    <row r="50" spans="1:34" ht="21" customHeight="1" x14ac:dyDescent="0.25">
      <c r="A50" s="13" t="s">
        <v>107</v>
      </c>
      <c r="B50" s="424" t="s">
        <v>91</v>
      </c>
      <c r="C50" s="425"/>
      <c r="D50" s="426" t="s">
        <v>106</v>
      </c>
      <c r="E50" s="426"/>
      <c r="F50" s="426"/>
      <c r="G50" s="426"/>
      <c r="H50" s="426"/>
      <c r="I50" s="426"/>
      <c r="J50" s="427"/>
      <c r="Z50" s="25" t="s">
        <v>105</v>
      </c>
      <c r="AA50" s="1" t="s">
        <v>104</v>
      </c>
      <c r="AB50" s="31"/>
      <c r="AC50" s="31"/>
      <c r="AD50" s="31"/>
      <c r="AE50" s="31"/>
      <c r="AF50" s="31"/>
      <c r="AG50" s="31"/>
      <c r="AH50" s="31"/>
    </row>
    <row r="51" spans="1:34" ht="21" hidden="1" customHeight="1" x14ac:dyDescent="0.25">
      <c r="B51" s="94"/>
      <c r="C51" s="17"/>
      <c r="D51" s="17"/>
      <c r="E51" s="17"/>
      <c r="F51" s="17"/>
      <c r="G51" s="17"/>
      <c r="H51" s="17"/>
      <c r="I51" s="17"/>
      <c r="J51" s="91"/>
      <c r="Z51" s="25" t="s">
        <v>103</v>
      </c>
      <c r="AA51" s="31" t="s">
        <v>102</v>
      </c>
    </row>
    <row r="52" spans="1:34" ht="26.25" hidden="1" customHeight="1" x14ac:dyDescent="0.4">
      <c r="A52" s="21"/>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21"/>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2"/>
      <c r="B54" s="76"/>
      <c r="C54" s="7"/>
      <c r="D54" s="7"/>
      <c r="E54" s="7"/>
      <c r="F54" s="7"/>
      <c r="G54" s="7"/>
      <c r="H54" s="7"/>
      <c r="I54" s="7"/>
      <c r="J54" s="71"/>
      <c r="AA54" s="31" t="s">
        <v>98</v>
      </c>
    </row>
    <row r="55" spans="1:34" hidden="1" outlineLevel="1" x14ac:dyDescent="0.25">
      <c r="A55" s="12"/>
      <c r="B55" s="79" t="s">
        <v>97</v>
      </c>
      <c r="C55" s="7"/>
      <c r="D55" s="7"/>
      <c r="E55" s="7"/>
      <c r="F55" s="7"/>
      <c r="G55" s="7"/>
      <c r="H55" s="7"/>
      <c r="I55" s="7"/>
      <c r="J55" s="71"/>
      <c r="AA55" s="31" t="s">
        <v>96</v>
      </c>
    </row>
    <row r="56" spans="1:34" hidden="1" outlineLevel="1" x14ac:dyDescent="0.25">
      <c r="A56" s="12"/>
      <c r="B56" s="95"/>
      <c r="C56" s="7"/>
      <c r="D56" s="7"/>
      <c r="E56" s="7"/>
      <c r="F56" s="7"/>
      <c r="G56" s="7"/>
      <c r="H56" s="7"/>
      <c r="I56" s="7"/>
      <c r="J56" s="71"/>
      <c r="AA56" s="31" t="s">
        <v>95</v>
      </c>
    </row>
    <row r="57" spans="1:34" hidden="1" outlineLevel="1" x14ac:dyDescent="0.25">
      <c r="A57" s="9" t="s">
        <v>94</v>
      </c>
      <c r="B57" s="410" t="s">
        <v>93</v>
      </c>
      <c r="C57" s="411"/>
      <c r="D57" s="411"/>
      <c r="E57" s="411"/>
      <c r="F57" s="411"/>
      <c r="G57" s="411"/>
      <c r="H57" s="411"/>
      <c r="I57" s="411"/>
      <c r="J57" s="412"/>
      <c r="AA57" s="31" t="s">
        <v>92</v>
      </c>
    </row>
    <row r="58" spans="1:34" ht="63.75" hidden="1" customHeight="1" outlineLevel="1" x14ac:dyDescent="0.25">
      <c r="B58" s="413"/>
      <c r="C58" s="414"/>
      <c r="D58" s="414"/>
      <c r="E58" s="414"/>
      <c r="F58" s="414"/>
      <c r="G58" s="414"/>
      <c r="H58" s="414"/>
      <c r="I58" s="414"/>
      <c r="J58" s="415"/>
      <c r="AA58" s="31" t="s">
        <v>91</v>
      </c>
    </row>
    <row r="59" spans="1:34" hidden="1" collapsed="1" x14ac:dyDescent="0.25">
      <c r="B59" s="94"/>
      <c r="C59" s="17"/>
      <c r="D59" s="17"/>
      <c r="E59" s="17"/>
      <c r="F59" s="17"/>
      <c r="G59" s="17"/>
      <c r="H59" s="17"/>
      <c r="I59" s="17"/>
      <c r="J59" s="91"/>
      <c r="AA59" s="1" t="s">
        <v>90</v>
      </c>
    </row>
    <row r="60" spans="1:34" hidden="1" outlineLevel="1" x14ac:dyDescent="0.25">
      <c r="A60" s="12"/>
      <c r="B60" s="79" t="s">
        <v>89</v>
      </c>
      <c r="C60" s="7"/>
      <c r="D60" s="7"/>
      <c r="E60" s="7"/>
      <c r="F60" s="7"/>
      <c r="G60" s="7"/>
      <c r="H60" s="7"/>
      <c r="I60" s="7"/>
      <c r="J60" s="71"/>
      <c r="AA60" s="31" t="s">
        <v>88</v>
      </c>
    </row>
    <row r="61" spans="1:34" hidden="1" outlineLevel="1" x14ac:dyDescent="0.25">
      <c r="A61" s="12"/>
      <c r="B61" s="95"/>
      <c r="C61" s="7"/>
      <c r="D61" s="7"/>
      <c r="E61" s="7"/>
      <c r="F61" s="7"/>
      <c r="G61" s="7"/>
      <c r="H61" s="7"/>
      <c r="I61" s="7"/>
      <c r="J61" s="71"/>
      <c r="AA61" s="31" t="s">
        <v>87</v>
      </c>
    </row>
    <row r="62" spans="1:34" outlineLevel="1" x14ac:dyDescent="0.25">
      <c r="A62" s="9" t="s">
        <v>86</v>
      </c>
      <c r="B62" s="410" t="s">
        <v>85</v>
      </c>
      <c r="C62" s="411"/>
      <c r="D62" s="411"/>
      <c r="E62" s="411"/>
      <c r="F62" s="411"/>
      <c r="G62" s="411"/>
      <c r="H62" s="411"/>
      <c r="I62" s="411"/>
      <c r="J62" s="412"/>
      <c r="AA62" s="31" t="s">
        <v>84</v>
      </c>
    </row>
    <row r="63" spans="1:34" ht="9.75" customHeight="1" outlineLevel="1" x14ac:dyDescent="0.25">
      <c r="A63" s="9"/>
      <c r="B63" s="413"/>
      <c r="C63" s="414"/>
      <c r="D63" s="414"/>
      <c r="E63" s="414"/>
      <c r="F63" s="414"/>
      <c r="G63" s="414"/>
      <c r="H63" s="414"/>
      <c r="I63" s="414"/>
      <c r="J63" s="415"/>
      <c r="AA63" s="1" t="s">
        <v>83</v>
      </c>
    </row>
    <row r="64" spans="1:34" hidden="1" outlineLevel="1" x14ac:dyDescent="0.25">
      <c r="A64" s="9"/>
      <c r="B64" s="95"/>
      <c r="C64" s="7"/>
      <c r="D64" s="7"/>
      <c r="E64" s="7"/>
      <c r="F64" s="7"/>
      <c r="G64" s="7"/>
      <c r="H64" s="7"/>
      <c r="I64" s="7"/>
      <c r="J64" s="71"/>
      <c r="AA64" s="31" t="s">
        <v>82</v>
      </c>
    </row>
    <row r="65" spans="1:27" s="5" customFormat="1" ht="14.45" customHeight="1" outlineLevel="1" x14ac:dyDescent="0.25">
      <c r="A65" s="9" t="s">
        <v>81</v>
      </c>
      <c r="B65" s="410" t="s">
        <v>80</v>
      </c>
      <c r="C65" s="411"/>
      <c r="D65" s="411"/>
      <c r="E65" s="411"/>
      <c r="F65" s="411"/>
      <c r="G65" s="411"/>
      <c r="H65" s="411"/>
      <c r="I65" s="411"/>
      <c r="J65" s="412"/>
      <c r="AA65" s="31" t="s">
        <v>79</v>
      </c>
    </row>
    <row r="66" spans="1:27" ht="16.5" customHeight="1" outlineLevel="1" x14ac:dyDescent="0.25">
      <c r="A66" s="9"/>
      <c r="B66" s="96"/>
      <c r="C66" s="418" t="s">
        <v>78</v>
      </c>
      <c r="D66" s="418"/>
      <c r="E66" s="418"/>
      <c r="F66" s="419" t="s">
        <v>77</v>
      </c>
      <c r="G66" s="419"/>
      <c r="H66" s="419"/>
      <c r="I66" s="419"/>
      <c r="J66" s="420"/>
    </row>
    <row r="67" spans="1:27" ht="16.5" customHeight="1" outlineLevel="1" x14ac:dyDescent="0.25">
      <c r="A67" s="9"/>
      <c r="B67" s="96"/>
      <c r="C67" s="418" t="s">
        <v>76</v>
      </c>
      <c r="D67" s="418"/>
      <c r="E67" s="418"/>
      <c r="F67" s="419" t="s">
        <v>219</v>
      </c>
      <c r="G67" s="419"/>
      <c r="H67" s="419"/>
      <c r="I67" s="419"/>
      <c r="J67" s="420"/>
    </row>
    <row r="68" spans="1:27" ht="16.5" customHeight="1" outlineLevel="1" x14ac:dyDescent="0.25">
      <c r="A68" s="9"/>
      <c r="B68" s="96"/>
      <c r="C68" s="418" t="s">
        <v>74</v>
      </c>
      <c r="D68" s="418"/>
      <c r="E68" s="418"/>
      <c r="F68" s="419" t="s">
        <v>73</v>
      </c>
      <c r="G68" s="419"/>
      <c r="H68" s="419"/>
      <c r="I68" s="419"/>
      <c r="J68" s="420"/>
    </row>
    <row r="69" spans="1:27" ht="16.5" customHeight="1" outlineLevel="1" x14ac:dyDescent="0.25">
      <c r="A69" s="9"/>
      <c r="B69" s="96"/>
      <c r="C69" s="418" t="s">
        <v>72</v>
      </c>
      <c r="D69" s="418"/>
      <c r="E69" s="418"/>
      <c r="F69" s="419" t="s">
        <v>71</v>
      </c>
      <c r="G69" s="419"/>
      <c r="H69" s="419"/>
      <c r="I69" s="419"/>
      <c r="J69" s="420"/>
    </row>
    <row r="70" spans="1:27" ht="16.5" customHeight="1" outlineLevel="1" x14ac:dyDescent="0.25">
      <c r="A70" s="9"/>
      <c r="B70" s="96"/>
      <c r="C70" s="418" t="s">
        <v>70</v>
      </c>
      <c r="D70" s="418"/>
      <c r="E70" s="418"/>
      <c r="F70" s="419" t="s">
        <v>218</v>
      </c>
      <c r="G70" s="419"/>
      <c r="H70" s="419"/>
      <c r="I70" s="419"/>
      <c r="J70" s="420"/>
    </row>
    <row r="71" spans="1:27" ht="16.5" customHeight="1" outlineLevel="1" x14ac:dyDescent="0.25">
      <c r="A71" s="9"/>
      <c r="B71" s="96"/>
      <c r="C71" s="418" t="s">
        <v>68</v>
      </c>
      <c r="D71" s="418"/>
      <c r="E71" s="418"/>
      <c r="F71" s="419" t="s">
        <v>217</v>
      </c>
      <c r="G71" s="419"/>
      <c r="H71" s="419"/>
      <c r="I71" s="419"/>
      <c r="J71" s="420"/>
    </row>
    <row r="72" spans="1:27" ht="16.5" customHeight="1" outlineLevel="1" x14ac:dyDescent="0.25">
      <c r="A72" s="9"/>
      <c r="B72" s="96"/>
      <c r="C72" s="418" t="s">
        <v>66</v>
      </c>
      <c r="D72" s="418"/>
      <c r="E72" s="418"/>
      <c r="F72" s="419" t="s">
        <v>216</v>
      </c>
      <c r="G72" s="419"/>
      <c r="H72" s="419"/>
      <c r="I72" s="419"/>
      <c r="J72" s="420"/>
    </row>
    <row r="73" spans="1:27" hidden="1" outlineLevel="1" x14ac:dyDescent="0.25">
      <c r="A73" s="9"/>
      <c r="B73" s="76"/>
      <c r="C73" s="7"/>
      <c r="D73" s="7"/>
      <c r="E73" s="7"/>
      <c r="F73" s="7"/>
      <c r="G73" s="7"/>
      <c r="H73" s="7"/>
      <c r="I73" s="7"/>
      <c r="J73" s="71"/>
    </row>
    <row r="74" spans="1:27" s="5" customFormat="1" outlineLevel="1" x14ac:dyDescent="0.25">
      <c r="A74" s="9" t="s">
        <v>64</v>
      </c>
      <c r="B74" s="421" t="s">
        <v>63</v>
      </c>
      <c r="C74" s="422"/>
      <c r="D74" s="422"/>
      <c r="E74" s="422"/>
      <c r="F74" s="422"/>
      <c r="G74" s="422"/>
      <c r="H74" s="422"/>
      <c r="I74" s="422"/>
      <c r="J74" s="423"/>
    </row>
    <row r="75" spans="1:27" ht="20.25" customHeight="1" outlineLevel="1" x14ac:dyDescent="0.25">
      <c r="A75" s="9"/>
      <c r="B75" s="413" t="s">
        <v>62</v>
      </c>
      <c r="C75" s="414"/>
      <c r="D75" s="414"/>
      <c r="E75" s="414"/>
      <c r="F75" s="414"/>
      <c r="G75" s="414"/>
      <c r="H75" s="414"/>
      <c r="I75" s="414"/>
      <c r="J75" s="415"/>
    </row>
    <row r="76" spans="1:27" hidden="1" x14ac:dyDescent="0.25">
      <c r="A76" s="12"/>
      <c r="B76" s="94"/>
      <c r="C76" s="7"/>
      <c r="D76" s="7"/>
      <c r="E76" s="7"/>
      <c r="F76" s="7"/>
      <c r="G76" s="7"/>
      <c r="H76" s="7"/>
      <c r="I76" s="7"/>
      <c r="J76" s="71"/>
    </row>
    <row r="77" spans="1:27" hidden="1" outlineLevel="1" x14ac:dyDescent="0.25">
      <c r="A77" s="12"/>
      <c r="B77" s="79" t="s">
        <v>61</v>
      </c>
      <c r="C77" s="7"/>
      <c r="D77" s="7"/>
      <c r="E77" s="7"/>
      <c r="F77" s="7"/>
      <c r="G77" s="7"/>
      <c r="H77" s="7"/>
      <c r="I77" s="7"/>
      <c r="J77" s="71"/>
    </row>
    <row r="78" spans="1:27" s="5" customFormat="1" ht="38.450000000000003" hidden="1" customHeight="1" outlineLevel="1" x14ac:dyDescent="0.25">
      <c r="A78" s="9" t="s">
        <v>60</v>
      </c>
      <c r="B78" s="410" t="s">
        <v>59</v>
      </c>
      <c r="C78" s="411"/>
      <c r="D78" s="411"/>
      <c r="E78" s="411"/>
      <c r="F78" s="411"/>
      <c r="G78" s="411"/>
      <c r="H78" s="411"/>
      <c r="I78" s="411"/>
      <c r="J78" s="412"/>
    </row>
    <row r="79" spans="1:27" ht="27.75" hidden="1" customHeight="1" outlineLevel="1" x14ac:dyDescent="0.25">
      <c r="A79" s="11"/>
      <c r="B79" s="413"/>
      <c r="C79" s="414"/>
      <c r="D79" s="414"/>
      <c r="E79" s="414"/>
      <c r="F79" s="414"/>
      <c r="G79" s="414"/>
      <c r="H79" s="414"/>
      <c r="I79" s="414"/>
      <c r="J79" s="415"/>
    </row>
    <row r="80" spans="1:27" hidden="1" collapsed="1" x14ac:dyDescent="0.25">
      <c r="A80" s="11"/>
      <c r="B80" s="96"/>
      <c r="C80" s="10"/>
      <c r="D80" s="10"/>
      <c r="E80" s="10"/>
      <c r="F80" s="10"/>
      <c r="G80" s="10"/>
      <c r="H80" s="10"/>
      <c r="I80" s="10"/>
      <c r="J80" s="97"/>
    </row>
    <row r="81" spans="1:22" ht="5.25" hidden="1" customHeight="1" x14ac:dyDescent="0.4">
      <c r="A81" s="21"/>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B82" s="96"/>
      <c r="C82" s="10"/>
      <c r="D82" s="10"/>
      <c r="E82" s="10"/>
      <c r="F82" s="10"/>
      <c r="G82" s="10"/>
      <c r="H82" s="10"/>
      <c r="I82" s="10"/>
      <c r="J82" s="97"/>
    </row>
    <row r="83" spans="1:22" s="5" customFormat="1" hidden="1" x14ac:dyDescent="0.25">
      <c r="A83" s="6" t="s">
        <v>58</v>
      </c>
      <c r="B83" s="410" t="s">
        <v>57</v>
      </c>
      <c r="C83" s="411"/>
      <c r="D83" s="411"/>
      <c r="E83" s="411"/>
      <c r="F83" s="411"/>
      <c r="G83" s="411"/>
      <c r="H83" s="411"/>
      <c r="I83" s="411"/>
      <c r="J83" s="412"/>
    </row>
    <row r="84" spans="1:22" ht="30" hidden="1" customHeight="1" x14ac:dyDescent="0.25">
      <c r="A84" s="3"/>
      <c r="B84" s="413"/>
      <c r="C84" s="414"/>
      <c r="D84" s="414"/>
      <c r="E84" s="414"/>
      <c r="F84" s="414"/>
      <c r="G84" s="414"/>
      <c r="H84" s="414"/>
      <c r="I84" s="414"/>
      <c r="J84" s="415"/>
    </row>
    <row r="85" spans="1:22" hidden="1" x14ac:dyDescent="0.25">
      <c r="A85" s="3"/>
      <c r="B85" s="76"/>
      <c r="C85" s="7"/>
      <c r="D85" s="7"/>
      <c r="E85" s="7"/>
      <c r="F85" s="7"/>
      <c r="G85" s="7"/>
      <c r="H85" s="7"/>
      <c r="I85" s="7"/>
      <c r="J85" s="71"/>
    </row>
    <row r="86" spans="1:22" ht="26.25" hidden="1" x14ac:dyDescent="0.4">
      <c r="A86" s="21"/>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21"/>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6" t="s">
        <v>55</v>
      </c>
      <c r="B88" s="410" t="s">
        <v>54</v>
      </c>
      <c r="C88" s="411"/>
      <c r="D88" s="411"/>
      <c r="E88" s="411"/>
      <c r="F88" s="411"/>
      <c r="G88" s="411"/>
      <c r="H88" s="411"/>
      <c r="I88" s="411"/>
      <c r="J88" s="412"/>
    </row>
    <row r="89" spans="1:22" ht="27.75" hidden="1" customHeight="1" x14ac:dyDescent="0.25">
      <c r="A89" s="2"/>
      <c r="B89" s="397" t="s">
        <v>53</v>
      </c>
      <c r="C89" s="398"/>
      <c r="D89" s="398"/>
      <c r="E89" s="398"/>
      <c r="F89" s="398"/>
      <c r="G89" s="398"/>
      <c r="H89" s="398"/>
      <c r="I89" s="398"/>
      <c r="J89" s="399"/>
    </row>
    <row r="90" spans="1:22" hidden="1" x14ac:dyDescent="0.25">
      <c r="A90" s="2"/>
      <c r="B90" s="98" t="s">
        <v>52</v>
      </c>
      <c r="C90" s="32"/>
      <c r="D90" s="32"/>
      <c r="E90" s="32"/>
      <c r="F90" s="32"/>
      <c r="G90" s="32"/>
      <c r="H90" s="32"/>
      <c r="I90" s="32"/>
      <c r="J90" s="99"/>
    </row>
    <row r="91" spans="1:22" x14ac:dyDescent="0.25">
      <c r="A91" s="2"/>
      <c r="B91" s="402" t="s">
        <v>230</v>
      </c>
      <c r="C91" s="403"/>
      <c r="D91" s="256" t="str">
        <f t="shared" ref="D91:I91" si="0">D$112</f>
        <v>FY19</v>
      </c>
      <c r="E91" s="256" t="str">
        <f t="shared" si="0"/>
        <v>FY20</v>
      </c>
      <c r="F91" s="256" t="str">
        <f t="shared" si="0"/>
        <v>FY21</v>
      </c>
      <c r="G91" s="256" t="str">
        <f t="shared" si="0"/>
        <v>FY22</v>
      </c>
      <c r="H91" s="256" t="str">
        <f t="shared" si="0"/>
        <v>FY23</v>
      </c>
      <c r="I91" s="256" t="str">
        <f t="shared" si="0"/>
        <v>FY24</v>
      </c>
      <c r="J91" s="257" t="s">
        <v>10</v>
      </c>
    </row>
    <row r="92" spans="1:22" ht="15" customHeight="1" x14ac:dyDescent="0.25">
      <c r="A92" s="2"/>
      <c r="B92" s="400" t="s">
        <v>239</v>
      </c>
      <c r="C92" s="401"/>
      <c r="D92" s="33">
        <f>((D128+D140)-SUM(D102))/2</f>
        <v>277656.75</v>
      </c>
      <c r="E92" s="33">
        <f t="shared" ref="E92:I92" si="1">((E128+E140)-SUM(E102))/2</f>
        <v>284578.125</v>
      </c>
      <c r="F92" s="33">
        <f t="shared" si="1"/>
        <v>291408</v>
      </c>
      <c r="G92" s="33">
        <f t="shared" si="1"/>
        <v>298237.875</v>
      </c>
      <c r="H92" s="33">
        <f t="shared" si="1"/>
        <v>305067.75</v>
      </c>
      <c r="I92" s="33">
        <f t="shared" si="1"/>
        <v>311897.625</v>
      </c>
      <c r="J92" s="100">
        <f t="shared" ref="J92:J97" si="2">SUM(D92:I92)</f>
        <v>1768846.125</v>
      </c>
    </row>
    <row r="93" spans="1:22" ht="15" customHeight="1" x14ac:dyDescent="0.25">
      <c r="A93" s="2"/>
      <c r="B93" s="400" t="s">
        <v>238</v>
      </c>
      <c r="C93" s="401"/>
      <c r="D93" s="33">
        <f>D92</f>
        <v>277656.75</v>
      </c>
      <c r="E93" s="33">
        <f t="shared" ref="E93:I93" si="3">E92</f>
        <v>284578.125</v>
      </c>
      <c r="F93" s="33">
        <f t="shared" si="3"/>
        <v>291408</v>
      </c>
      <c r="G93" s="33">
        <f t="shared" si="3"/>
        <v>298237.875</v>
      </c>
      <c r="H93" s="33">
        <f t="shared" si="3"/>
        <v>305067.75</v>
      </c>
      <c r="I93" s="33">
        <f t="shared" si="3"/>
        <v>311897.625</v>
      </c>
      <c r="J93" s="100">
        <f t="shared" si="2"/>
        <v>1768846.125</v>
      </c>
    </row>
    <row r="94" spans="1:22" ht="15" hidden="1" customHeight="1" outlineLevel="1" x14ac:dyDescent="0.25">
      <c r="A94" s="2"/>
      <c r="B94" s="408" t="s">
        <v>51</v>
      </c>
      <c r="C94" s="409"/>
      <c r="D94" s="35">
        <v>0</v>
      </c>
      <c r="E94" s="35">
        <v>0</v>
      </c>
      <c r="F94" s="35">
        <v>0</v>
      </c>
      <c r="G94" s="35">
        <v>0</v>
      </c>
      <c r="H94" s="35">
        <v>0</v>
      </c>
      <c r="I94" s="35">
        <v>0</v>
      </c>
      <c r="J94" s="100">
        <f t="shared" si="2"/>
        <v>0</v>
      </c>
    </row>
    <row r="95" spans="1:22" ht="15" hidden="1" customHeight="1" outlineLevel="1" x14ac:dyDescent="0.25">
      <c r="A95" s="2"/>
      <c r="B95" s="408" t="s">
        <v>50</v>
      </c>
      <c r="C95" s="409"/>
      <c r="D95" s="35">
        <v>0</v>
      </c>
      <c r="E95" s="35">
        <v>0</v>
      </c>
      <c r="F95" s="35">
        <v>0</v>
      </c>
      <c r="G95" s="35">
        <v>0</v>
      </c>
      <c r="H95" s="35">
        <v>0</v>
      </c>
      <c r="I95" s="35">
        <v>0</v>
      </c>
      <c r="J95" s="100">
        <f t="shared" si="2"/>
        <v>0</v>
      </c>
    </row>
    <row r="96" spans="1:22" ht="15" hidden="1" customHeight="1" outlineLevel="1" x14ac:dyDescent="0.25">
      <c r="A96" s="2"/>
      <c r="B96" s="408" t="s">
        <v>49</v>
      </c>
      <c r="C96" s="409"/>
      <c r="D96" s="35">
        <v>0</v>
      </c>
      <c r="E96" s="35">
        <v>0</v>
      </c>
      <c r="F96" s="35">
        <v>0</v>
      </c>
      <c r="G96" s="35">
        <v>0</v>
      </c>
      <c r="H96" s="35">
        <v>0</v>
      </c>
      <c r="I96" s="35">
        <v>0</v>
      </c>
      <c r="J96" s="100">
        <f t="shared" si="2"/>
        <v>0</v>
      </c>
    </row>
    <row r="97" spans="1:24" ht="15" hidden="1" customHeight="1" outlineLevel="1" x14ac:dyDescent="0.25">
      <c r="A97" s="2"/>
      <c r="B97" s="408" t="s">
        <v>48</v>
      </c>
      <c r="C97" s="409"/>
      <c r="D97" s="35">
        <v>0</v>
      </c>
      <c r="E97" s="35">
        <v>0</v>
      </c>
      <c r="F97" s="35">
        <v>0</v>
      </c>
      <c r="G97" s="35">
        <v>0</v>
      </c>
      <c r="H97" s="35">
        <v>0</v>
      </c>
      <c r="I97" s="35">
        <v>0</v>
      </c>
      <c r="J97" s="100">
        <f t="shared" si="2"/>
        <v>0</v>
      </c>
    </row>
    <row r="98" spans="1:24" ht="15" customHeight="1" collapsed="1" x14ac:dyDescent="0.25">
      <c r="A98" s="2"/>
      <c r="B98" s="402" t="s">
        <v>47</v>
      </c>
      <c r="C98" s="403"/>
      <c r="D98" s="36"/>
      <c r="E98" s="36"/>
      <c r="F98" s="37"/>
      <c r="G98" s="37"/>
      <c r="H98" s="37"/>
      <c r="I98" s="37"/>
      <c r="J98" s="101"/>
    </row>
    <row r="99" spans="1:24" x14ac:dyDescent="0.25">
      <c r="A99" s="2"/>
      <c r="B99" s="400" t="s">
        <v>46</v>
      </c>
      <c r="C99" s="401"/>
      <c r="D99" s="38"/>
      <c r="E99" s="38"/>
      <c r="F99" s="38"/>
      <c r="G99" s="38"/>
      <c r="H99" s="38"/>
      <c r="I99" s="38"/>
      <c r="J99" s="100">
        <f>SUM(D99:I99)</f>
        <v>0</v>
      </c>
    </row>
    <row r="100" spans="1:24" x14ac:dyDescent="0.25">
      <c r="A100" s="2"/>
      <c r="B100" s="400" t="s">
        <v>45</v>
      </c>
      <c r="C100" s="401"/>
      <c r="D100" s="39">
        <f t="shared" ref="D100:I100" si="4">D119*0.1</f>
        <v>74041.8</v>
      </c>
      <c r="E100" s="39">
        <f t="shared" si="4"/>
        <v>75887.5</v>
      </c>
      <c r="F100" s="39">
        <f t="shared" si="4"/>
        <v>77708.800000000003</v>
      </c>
      <c r="G100" s="39">
        <f t="shared" si="4"/>
        <v>79530.100000000006</v>
      </c>
      <c r="H100" s="39">
        <f t="shared" si="4"/>
        <v>81351.400000000009</v>
      </c>
      <c r="I100" s="39">
        <f t="shared" si="4"/>
        <v>83172.700000000012</v>
      </c>
      <c r="J100" s="100">
        <f>SUM(D100:I100)</f>
        <v>471692.3</v>
      </c>
    </row>
    <row r="101" spans="1:24" x14ac:dyDescent="0.25">
      <c r="A101" s="2"/>
      <c r="B101" s="380" t="s">
        <v>44</v>
      </c>
      <c r="C101" s="381"/>
      <c r="D101" s="39">
        <f t="shared" ref="D101:I101" si="5">D119*0.15</f>
        <v>111062.7</v>
      </c>
      <c r="E101" s="39">
        <f t="shared" si="5"/>
        <v>113831.25</v>
      </c>
      <c r="F101" s="39">
        <f t="shared" si="5"/>
        <v>116563.2</v>
      </c>
      <c r="G101" s="39">
        <f t="shared" si="5"/>
        <v>119295.15</v>
      </c>
      <c r="H101" s="39">
        <f t="shared" si="5"/>
        <v>122027.09999999999</v>
      </c>
      <c r="I101" s="39">
        <f t="shared" si="5"/>
        <v>124759.04999999999</v>
      </c>
      <c r="J101" s="100">
        <f>SUM(D101:I101)</f>
        <v>707538.45</v>
      </c>
    </row>
    <row r="102" spans="1:24" x14ac:dyDescent="0.25">
      <c r="A102" s="2"/>
      <c r="B102" s="402" t="s">
        <v>43</v>
      </c>
      <c r="C102" s="403"/>
      <c r="D102" s="33">
        <f t="shared" ref="D102:I102" si="6">SUM(D99:D101)</f>
        <v>185104.5</v>
      </c>
      <c r="E102" s="33">
        <f t="shared" si="6"/>
        <v>189718.75</v>
      </c>
      <c r="F102" s="33">
        <f t="shared" si="6"/>
        <v>194272</v>
      </c>
      <c r="G102" s="33">
        <f t="shared" si="6"/>
        <v>198825.25</v>
      </c>
      <c r="H102" s="33">
        <f t="shared" si="6"/>
        <v>203378.5</v>
      </c>
      <c r="I102" s="33">
        <f t="shared" si="6"/>
        <v>207931.75</v>
      </c>
      <c r="J102" s="100">
        <f>SUM(D102:I102)</f>
        <v>1179230.75</v>
      </c>
    </row>
    <row r="103" spans="1:24" s="5" customFormat="1" ht="15.75" thickBot="1" x14ac:dyDescent="0.3">
      <c r="A103" s="6"/>
      <c r="B103" s="404" t="s">
        <v>42</v>
      </c>
      <c r="C103" s="405"/>
      <c r="D103" s="40">
        <f t="shared" ref="D103:J103" si="7">SUM(D92:D97)+D102</f>
        <v>740418</v>
      </c>
      <c r="E103" s="40">
        <f t="shared" si="7"/>
        <v>758875</v>
      </c>
      <c r="F103" s="40">
        <f t="shared" si="7"/>
        <v>777088</v>
      </c>
      <c r="G103" s="40">
        <f t="shared" si="7"/>
        <v>795301</v>
      </c>
      <c r="H103" s="40">
        <f t="shared" si="7"/>
        <v>813514</v>
      </c>
      <c r="I103" s="40">
        <f t="shared" si="7"/>
        <v>831727</v>
      </c>
      <c r="J103" s="102">
        <f t="shared" si="7"/>
        <v>4716923</v>
      </c>
    </row>
    <row r="104" spans="1:24" ht="15.75" hidden="1" thickTop="1" x14ac:dyDescent="0.25">
      <c r="A104" s="2"/>
      <c r="B104" s="103"/>
      <c r="C104" s="7"/>
      <c r="D104" s="7"/>
      <c r="E104" s="7"/>
      <c r="F104" s="7"/>
      <c r="G104" s="7"/>
      <c r="H104" s="7"/>
      <c r="I104" s="7"/>
      <c r="J104" s="71"/>
    </row>
    <row r="105" spans="1:24" ht="23.25" customHeight="1" thickTop="1" x14ac:dyDescent="0.25">
      <c r="A105" s="9" t="s">
        <v>36</v>
      </c>
      <c r="B105" s="388" t="s">
        <v>41</v>
      </c>
      <c r="C105" s="389"/>
      <c r="D105" s="389"/>
      <c r="E105" s="389"/>
      <c r="F105" s="389"/>
      <c r="G105" s="389"/>
      <c r="H105" s="389"/>
      <c r="I105" s="389"/>
      <c r="J105" s="390"/>
      <c r="W105" s="29" t="s">
        <v>40</v>
      </c>
      <c r="X105" s="29" t="b">
        <v>1</v>
      </c>
    </row>
    <row r="106" spans="1:24" ht="15" customHeight="1" x14ac:dyDescent="0.25">
      <c r="A106" s="2"/>
      <c r="B106" s="397" t="s">
        <v>39</v>
      </c>
      <c r="C106" s="398"/>
      <c r="D106" s="398"/>
      <c r="E106" s="398"/>
      <c r="F106" s="398"/>
      <c r="G106" s="398"/>
      <c r="H106" s="406">
        <v>540881</v>
      </c>
      <c r="I106" s="407"/>
      <c r="J106" s="91"/>
      <c r="W106" s="29" t="s">
        <v>38</v>
      </c>
      <c r="X106" s="29" t="b">
        <v>0</v>
      </c>
    </row>
    <row r="107" spans="1:24" ht="15" hidden="1" customHeight="1" x14ac:dyDescent="0.25">
      <c r="A107" s="2"/>
      <c r="B107" s="397" t="s">
        <v>37</v>
      </c>
      <c r="C107" s="398"/>
      <c r="D107" s="398"/>
      <c r="E107" s="398"/>
      <c r="F107" s="398"/>
      <c r="G107" s="398"/>
      <c r="H107" s="17"/>
      <c r="I107" s="17"/>
      <c r="J107" s="91"/>
      <c r="W107" s="29"/>
      <c r="X107" s="29"/>
    </row>
    <row r="108" spans="1:24" hidden="1" x14ac:dyDescent="0.25">
      <c r="A108" s="2"/>
      <c r="B108" s="76"/>
      <c r="C108" s="7"/>
      <c r="D108" s="7"/>
      <c r="E108" s="7"/>
      <c r="F108" s="7"/>
      <c r="G108" s="7"/>
      <c r="H108" s="7"/>
      <c r="I108" s="7"/>
      <c r="J108" s="71"/>
    </row>
    <row r="109" spans="1:24" s="5" customFormat="1" ht="15" hidden="1" customHeight="1" outlineLevel="1" x14ac:dyDescent="0.25">
      <c r="A109" s="6" t="s">
        <v>36</v>
      </c>
      <c r="B109" s="388" t="s">
        <v>35</v>
      </c>
      <c r="C109" s="389"/>
      <c r="D109" s="389"/>
      <c r="E109" s="389"/>
      <c r="F109" s="389"/>
      <c r="G109" s="389"/>
      <c r="H109" s="389"/>
      <c r="I109" s="389"/>
      <c r="J109" s="390"/>
    </row>
    <row r="110" spans="1:24" ht="30.75" hidden="1" customHeight="1" outlineLevel="1" x14ac:dyDescent="0.25">
      <c r="A110" s="2"/>
      <c r="B110" s="397" t="s">
        <v>34</v>
      </c>
      <c r="C110" s="398"/>
      <c r="D110" s="398"/>
      <c r="E110" s="398"/>
      <c r="F110" s="398"/>
      <c r="G110" s="398"/>
      <c r="H110" s="398"/>
      <c r="I110" s="398"/>
      <c r="J110" s="399"/>
    </row>
    <row r="111" spans="1:24" hidden="1" outlineLevel="1" x14ac:dyDescent="0.25">
      <c r="A111" s="2"/>
      <c r="B111" s="98" t="s">
        <v>18</v>
      </c>
      <c r="C111" s="32"/>
      <c r="D111" s="32"/>
      <c r="E111" s="32"/>
      <c r="F111" s="32"/>
      <c r="G111" s="32"/>
      <c r="H111" s="32"/>
      <c r="I111" s="32"/>
      <c r="J111" s="99"/>
    </row>
    <row r="112" spans="1:24" outlineLevel="1" x14ac:dyDescent="0.25">
      <c r="A112" s="2"/>
      <c r="B112" s="391" t="s">
        <v>33</v>
      </c>
      <c r="C112" s="392"/>
      <c r="D112" s="261" t="s">
        <v>16</v>
      </c>
      <c r="E112" s="41" t="s">
        <v>15</v>
      </c>
      <c r="F112" s="41" t="s">
        <v>14</v>
      </c>
      <c r="G112" s="41" t="s">
        <v>13</v>
      </c>
      <c r="H112" s="41" t="s">
        <v>12</v>
      </c>
      <c r="I112" s="41" t="s">
        <v>11</v>
      </c>
      <c r="J112" s="257" t="s">
        <v>10</v>
      </c>
    </row>
    <row r="113" spans="1:10" ht="15.75" hidden="1" outlineLevel="1" thickBot="1" x14ac:dyDescent="0.3">
      <c r="A113" s="2"/>
      <c r="B113" s="393" t="s">
        <v>32</v>
      </c>
      <c r="C113" s="394"/>
      <c r="D113" s="336"/>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2"/>
      <c r="B114" s="393" t="s">
        <v>31</v>
      </c>
      <c r="C114" s="394"/>
      <c r="D114" s="337"/>
      <c r="E114" s="42"/>
      <c r="F114" s="42"/>
      <c r="G114" s="42"/>
      <c r="H114" s="42"/>
      <c r="I114" s="42"/>
      <c r="J114" s="105"/>
    </row>
    <row r="115" spans="1:10" ht="15.95" hidden="1" customHeight="1" outlineLevel="1" x14ac:dyDescent="0.25">
      <c r="A115" s="2"/>
      <c r="B115" s="395" t="s">
        <v>30</v>
      </c>
      <c r="C115" s="396"/>
      <c r="D115" s="337"/>
      <c r="E115" s="42"/>
      <c r="F115" s="42"/>
      <c r="G115" s="42"/>
      <c r="H115" s="42"/>
      <c r="I115" s="42"/>
      <c r="J115" s="105"/>
    </row>
    <row r="116" spans="1:10" outlineLevel="1" x14ac:dyDescent="0.25">
      <c r="A116" s="2"/>
      <c r="B116" s="393" t="s">
        <v>29</v>
      </c>
      <c r="C116" s="394"/>
      <c r="D116" s="338"/>
      <c r="E116" s="44"/>
      <c r="F116" s="45"/>
      <c r="G116" s="45"/>
      <c r="H116" s="45"/>
      <c r="I116" s="45"/>
      <c r="J116" s="105"/>
    </row>
    <row r="117" spans="1:10" outlineLevel="1" x14ac:dyDescent="0.25">
      <c r="A117" s="2"/>
      <c r="B117" s="393" t="s">
        <v>28</v>
      </c>
      <c r="C117" s="394"/>
      <c r="D117" s="339">
        <v>6069</v>
      </c>
      <c r="E117" s="61">
        <v>6071</v>
      </c>
      <c r="F117" s="62">
        <f>E117</f>
        <v>6071</v>
      </c>
      <c r="G117" s="62">
        <f>F117</f>
        <v>6071</v>
      </c>
      <c r="H117" s="62">
        <f>G117</f>
        <v>6071</v>
      </c>
      <c r="I117" s="62">
        <f>H117</f>
        <v>6071</v>
      </c>
      <c r="J117" s="105"/>
    </row>
    <row r="118" spans="1:10" outlineLevel="1" x14ac:dyDescent="0.25">
      <c r="A118" s="2"/>
      <c r="B118" s="393" t="s">
        <v>27</v>
      </c>
      <c r="C118" s="394"/>
      <c r="D118" s="337">
        <v>122</v>
      </c>
      <c r="E118" s="42">
        <v>125</v>
      </c>
      <c r="F118" s="43">
        <f>ROUND(E118*(1+F113),0)</f>
        <v>128</v>
      </c>
      <c r="G118" s="43">
        <f>ROUND(F118*(1+G113),0)</f>
        <v>131</v>
      </c>
      <c r="H118" s="43">
        <f>ROUND(G118*(1+H113),0)</f>
        <v>134</v>
      </c>
      <c r="I118" s="43">
        <f>ROUND(H118*(1+I113),0)</f>
        <v>137</v>
      </c>
      <c r="J118" s="105"/>
    </row>
    <row r="119" spans="1:10" outlineLevel="1" x14ac:dyDescent="0.25">
      <c r="A119" s="2"/>
      <c r="B119" s="393" t="s">
        <v>26</v>
      </c>
      <c r="C119" s="394"/>
      <c r="D119" s="262">
        <f t="shared" ref="D119:I119" si="8">D117*D118</f>
        <v>740418</v>
      </c>
      <c r="E119" s="33">
        <f t="shared" si="8"/>
        <v>758875</v>
      </c>
      <c r="F119" s="33">
        <f t="shared" si="8"/>
        <v>777088</v>
      </c>
      <c r="G119" s="33">
        <f t="shared" si="8"/>
        <v>795301</v>
      </c>
      <c r="H119" s="33">
        <f t="shared" si="8"/>
        <v>813514</v>
      </c>
      <c r="I119" s="33">
        <f t="shared" si="8"/>
        <v>831727</v>
      </c>
      <c r="J119" s="100">
        <f>SUM(D119:I119)</f>
        <v>4716923</v>
      </c>
    </row>
    <row r="120" spans="1:10" outlineLevel="1" x14ac:dyDescent="0.25">
      <c r="A120" s="2"/>
      <c r="B120" s="393" t="s">
        <v>25</v>
      </c>
      <c r="C120" s="394"/>
      <c r="D120" s="340"/>
      <c r="E120" s="64"/>
      <c r="F120" s="33">
        <f t="shared" ref="F120:G123" si="9">E120*(1+$G$113)</f>
        <v>0</v>
      </c>
      <c r="G120" s="33">
        <f t="shared" si="9"/>
        <v>0</v>
      </c>
      <c r="H120" s="33">
        <f>G120*(1+$H$113)</f>
        <v>0</v>
      </c>
      <c r="I120" s="33">
        <f>H120*(1+$I$113)</f>
        <v>0</v>
      </c>
      <c r="J120" s="100"/>
    </row>
    <row r="121" spans="1:10" outlineLevel="1" x14ac:dyDescent="0.25">
      <c r="A121" s="2"/>
      <c r="B121" s="393" t="s">
        <v>24</v>
      </c>
      <c r="C121" s="394"/>
      <c r="D121" s="340"/>
      <c r="E121" s="64"/>
      <c r="F121" s="33">
        <f t="shared" si="9"/>
        <v>0</v>
      </c>
      <c r="G121" s="33">
        <f t="shared" si="9"/>
        <v>0</v>
      </c>
      <c r="H121" s="33">
        <f>G121*(1+$H$113)</f>
        <v>0</v>
      </c>
      <c r="I121" s="33">
        <f>H121*(1+$I$113)</f>
        <v>0</v>
      </c>
      <c r="J121" s="100"/>
    </row>
    <row r="122" spans="1:10" outlineLevel="1" x14ac:dyDescent="0.25">
      <c r="A122" s="2"/>
      <c r="B122" s="380" t="s">
        <v>23</v>
      </c>
      <c r="C122" s="381"/>
      <c r="D122" s="340"/>
      <c r="E122" s="64"/>
      <c r="F122" s="33">
        <f t="shared" si="9"/>
        <v>0</v>
      </c>
      <c r="G122" s="33">
        <f t="shared" si="9"/>
        <v>0</v>
      </c>
      <c r="H122" s="33">
        <f>G122*(1+$H$113)</f>
        <v>0</v>
      </c>
      <c r="I122" s="33">
        <f>H122*(1+$I$113)</f>
        <v>0</v>
      </c>
      <c r="J122" s="100"/>
    </row>
    <row r="123" spans="1:10" hidden="1" outlineLevel="1" x14ac:dyDescent="0.25">
      <c r="A123" s="2"/>
      <c r="B123" s="380" t="s">
        <v>23</v>
      </c>
      <c r="C123" s="381"/>
      <c r="D123" s="340"/>
      <c r="E123" s="64"/>
      <c r="F123" s="33">
        <f t="shared" si="9"/>
        <v>0</v>
      </c>
      <c r="G123" s="33">
        <f t="shared" si="9"/>
        <v>0</v>
      </c>
      <c r="H123" s="33">
        <f>G123*(1+$H$113)</f>
        <v>0</v>
      </c>
      <c r="I123" s="33">
        <f>H123*(1+$I$113)</f>
        <v>0</v>
      </c>
      <c r="J123" s="100"/>
    </row>
    <row r="124" spans="1:10" outlineLevel="1" x14ac:dyDescent="0.25">
      <c r="A124" s="2"/>
      <c r="B124" s="393" t="s">
        <v>22</v>
      </c>
      <c r="C124" s="394"/>
      <c r="D124" s="262">
        <f t="shared" ref="D124:I124" si="10">SUM(D119:D123)</f>
        <v>740418</v>
      </c>
      <c r="E124" s="33">
        <f t="shared" si="10"/>
        <v>758875</v>
      </c>
      <c r="F124" s="33">
        <f t="shared" si="10"/>
        <v>777088</v>
      </c>
      <c r="G124" s="33">
        <f t="shared" si="10"/>
        <v>795301</v>
      </c>
      <c r="H124" s="33">
        <f t="shared" si="10"/>
        <v>813514</v>
      </c>
      <c r="I124" s="33">
        <f t="shared" si="10"/>
        <v>831727</v>
      </c>
      <c r="J124" s="100">
        <f>SUM(D124:I124)</f>
        <v>4716923</v>
      </c>
    </row>
    <row r="125" spans="1:10" ht="15" customHeight="1" outlineLevel="1" x14ac:dyDescent="0.25">
      <c r="A125" s="2"/>
      <c r="B125" s="380" t="s">
        <v>4</v>
      </c>
      <c r="C125" s="381"/>
      <c r="D125" s="340"/>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2"/>
      <c r="B126" s="380" t="s">
        <v>4</v>
      </c>
      <c r="C126" s="381"/>
      <c r="D126" s="341"/>
      <c r="E126" s="38"/>
      <c r="F126" s="63">
        <f t="shared" si="11"/>
        <v>0</v>
      </c>
      <c r="G126" s="63">
        <f t="shared" si="11"/>
        <v>0</v>
      </c>
      <c r="H126" s="63">
        <f>G126*(1+$H$113)</f>
        <v>0</v>
      </c>
      <c r="I126" s="63">
        <f>H126*(1+$I$113)</f>
        <v>0</v>
      </c>
      <c r="J126" s="106">
        <f>SUM(D126:I126)</f>
        <v>0</v>
      </c>
    </row>
    <row r="127" spans="1:10" ht="15" hidden="1" customHeight="1" outlineLevel="1" x14ac:dyDescent="0.25">
      <c r="A127" s="2"/>
      <c r="B127" s="384" t="s">
        <v>4</v>
      </c>
      <c r="C127" s="385"/>
      <c r="D127" s="342"/>
      <c r="E127" s="113"/>
      <c r="F127" s="114">
        <f t="shared" si="11"/>
        <v>0</v>
      </c>
      <c r="G127" s="114">
        <f t="shared" si="11"/>
        <v>0</v>
      </c>
      <c r="H127" s="114">
        <f>G127*(1+$H$113)</f>
        <v>0</v>
      </c>
      <c r="I127" s="114">
        <f>H127*(1+$I$113)</f>
        <v>0</v>
      </c>
      <c r="J127" s="115">
        <f>SUM(D127:I127)</f>
        <v>0</v>
      </c>
    </row>
    <row r="128" spans="1:10" s="5" customFormat="1" outlineLevel="1" x14ac:dyDescent="0.25">
      <c r="A128" s="6"/>
      <c r="B128" s="386" t="s">
        <v>21</v>
      </c>
      <c r="C128" s="387"/>
      <c r="D128" s="343">
        <f t="shared" ref="D128:J128" si="12">D114+D115+D124+D125+D127+D126</f>
        <v>740418</v>
      </c>
      <c r="E128" s="116">
        <f t="shared" si="12"/>
        <v>758875</v>
      </c>
      <c r="F128" s="116">
        <f t="shared" si="12"/>
        <v>777088</v>
      </c>
      <c r="G128" s="116">
        <f t="shared" si="12"/>
        <v>795301</v>
      </c>
      <c r="H128" s="116">
        <f t="shared" si="12"/>
        <v>813514</v>
      </c>
      <c r="I128" s="116">
        <f t="shared" si="12"/>
        <v>831727</v>
      </c>
      <c r="J128" s="306">
        <f t="shared" si="12"/>
        <v>4716923</v>
      </c>
    </row>
    <row r="129" spans="1:10" hidden="1" outlineLevel="1" x14ac:dyDescent="0.25">
      <c r="A129" s="2"/>
      <c r="B129" s="103"/>
      <c r="C129" s="7"/>
      <c r="D129" s="7"/>
      <c r="E129" s="7"/>
      <c r="F129" s="7"/>
      <c r="G129" s="7"/>
      <c r="H129" s="7"/>
      <c r="I129" s="7"/>
      <c r="J129" s="71"/>
    </row>
    <row r="130" spans="1:10" hidden="1" x14ac:dyDescent="0.25">
      <c r="A130" s="2"/>
      <c r="B130" s="103"/>
      <c r="C130" s="7"/>
      <c r="D130" s="7"/>
      <c r="E130" s="7"/>
      <c r="F130" s="7"/>
      <c r="G130" s="7"/>
      <c r="H130" s="7"/>
      <c r="I130" s="7"/>
      <c r="J130" s="71"/>
    </row>
    <row r="131" spans="1:10" s="5" customFormat="1" ht="15" hidden="1" customHeight="1" outlineLevel="1" x14ac:dyDescent="0.25">
      <c r="A131" s="6" t="s">
        <v>20</v>
      </c>
      <c r="B131" s="388" t="s">
        <v>19</v>
      </c>
      <c r="C131" s="389"/>
      <c r="D131" s="389"/>
      <c r="E131" s="389"/>
      <c r="F131" s="389"/>
      <c r="G131" s="389"/>
      <c r="H131" s="389"/>
      <c r="I131" s="389"/>
      <c r="J131" s="390"/>
    </row>
    <row r="132" spans="1:10" hidden="1" outlineLevel="1" x14ac:dyDescent="0.25">
      <c r="A132" s="2"/>
      <c r="B132" s="98" t="s">
        <v>18</v>
      </c>
      <c r="C132" s="32"/>
      <c r="D132" s="32"/>
      <c r="E132" s="32"/>
      <c r="F132" s="32"/>
      <c r="G132" s="32"/>
      <c r="H132" s="32"/>
      <c r="I132" s="32"/>
      <c r="J132" s="99"/>
    </row>
    <row r="133" spans="1:10" hidden="1" outlineLevel="1" x14ac:dyDescent="0.25">
      <c r="A133" s="2"/>
      <c r="B133" s="391" t="s">
        <v>17</v>
      </c>
      <c r="C133" s="392"/>
      <c r="D133" s="256" t="s">
        <v>16</v>
      </c>
      <c r="E133" s="41" t="s">
        <v>15</v>
      </c>
      <c r="F133" s="41" t="s">
        <v>14</v>
      </c>
      <c r="G133" s="41" t="s">
        <v>13</v>
      </c>
      <c r="H133" s="41" t="s">
        <v>12</v>
      </c>
      <c r="I133" s="41" t="s">
        <v>11</v>
      </c>
      <c r="J133" s="108" t="s">
        <v>10</v>
      </c>
    </row>
    <row r="134" spans="1:10" hidden="1" outlineLevel="1" x14ac:dyDescent="0.25">
      <c r="A134" s="2"/>
      <c r="B134" s="378" t="s">
        <v>9</v>
      </c>
      <c r="C134" s="379"/>
      <c r="D134" s="38"/>
      <c r="E134" s="38"/>
      <c r="F134" s="38"/>
      <c r="G134" s="38"/>
      <c r="H134" s="38"/>
      <c r="I134" s="38"/>
      <c r="J134" s="106">
        <f t="shared" ref="J134:J139" si="13">SUM(D134:I134)</f>
        <v>0</v>
      </c>
    </row>
    <row r="135" spans="1:10" hidden="1" outlineLevel="1" x14ac:dyDescent="0.25">
      <c r="A135" s="2"/>
      <c r="B135" s="378" t="s">
        <v>8</v>
      </c>
      <c r="C135" s="379"/>
      <c r="D135" s="38"/>
      <c r="E135" s="38"/>
      <c r="F135" s="38"/>
      <c r="G135" s="38"/>
      <c r="H135" s="38"/>
      <c r="I135" s="38"/>
      <c r="J135" s="106">
        <f t="shared" si="13"/>
        <v>0</v>
      </c>
    </row>
    <row r="136" spans="1:10" hidden="1" outlineLevel="1" x14ac:dyDescent="0.25">
      <c r="A136" s="2"/>
      <c r="B136" s="378" t="s">
        <v>7</v>
      </c>
      <c r="C136" s="379"/>
      <c r="D136" s="38"/>
      <c r="E136" s="38"/>
      <c r="F136" s="38"/>
      <c r="G136" s="38"/>
      <c r="H136" s="38"/>
      <c r="I136" s="38"/>
      <c r="J136" s="106">
        <f t="shared" si="13"/>
        <v>0</v>
      </c>
    </row>
    <row r="137" spans="1:10" hidden="1" outlineLevel="1" x14ac:dyDescent="0.25">
      <c r="A137" s="2"/>
      <c r="B137" s="378" t="s">
        <v>6</v>
      </c>
      <c r="C137" s="379"/>
      <c r="D137" s="38"/>
      <c r="E137" s="38"/>
      <c r="F137" s="38"/>
      <c r="G137" s="38"/>
      <c r="H137" s="38"/>
      <c r="I137" s="38"/>
      <c r="J137" s="106">
        <f t="shared" si="13"/>
        <v>0</v>
      </c>
    </row>
    <row r="138" spans="1:10" hidden="1" outlineLevel="1" x14ac:dyDescent="0.25">
      <c r="A138" s="2"/>
      <c r="B138" s="378" t="s">
        <v>5</v>
      </c>
      <c r="C138" s="379"/>
      <c r="D138" s="38"/>
      <c r="E138" s="38"/>
      <c r="F138" s="38"/>
      <c r="G138" s="38"/>
      <c r="H138" s="38"/>
      <c r="I138" s="38"/>
      <c r="J138" s="106">
        <f t="shared" si="13"/>
        <v>0</v>
      </c>
    </row>
    <row r="139" spans="1:10" hidden="1" outlineLevel="1" x14ac:dyDescent="0.25">
      <c r="A139" s="2"/>
      <c r="B139" s="380" t="s">
        <v>4</v>
      </c>
      <c r="C139" s="381"/>
      <c r="D139" s="38"/>
      <c r="E139" s="38"/>
      <c r="F139" s="38"/>
      <c r="G139" s="38"/>
      <c r="H139" s="38"/>
      <c r="I139" s="38"/>
      <c r="J139" s="106">
        <f t="shared" si="13"/>
        <v>0</v>
      </c>
    </row>
    <row r="140" spans="1:10" s="5" customFormat="1" ht="15.75" hidden="1" outlineLevel="1" thickBot="1" x14ac:dyDescent="0.3">
      <c r="A140" s="6"/>
      <c r="B140" s="382" t="s">
        <v>3</v>
      </c>
      <c r="C140" s="383"/>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2"/>
      <c r="B141" s="103"/>
      <c r="C141" s="7"/>
      <c r="D141" s="7"/>
      <c r="E141" s="7"/>
      <c r="F141" s="7"/>
      <c r="G141" s="7"/>
      <c r="H141" s="7"/>
      <c r="I141" s="7"/>
      <c r="J141" s="71"/>
    </row>
    <row r="142" spans="1:10" hidden="1" collapsed="1" x14ac:dyDescent="0.25">
      <c r="A142" s="2"/>
      <c r="B142" s="103"/>
      <c r="C142" s="7"/>
      <c r="D142" s="7"/>
      <c r="E142" s="7"/>
      <c r="F142" s="7"/>
      <c r="G142" s="7"/>
      <c r="H142" s="7"/>
      <c r="I142" s="7"/>
      <c r="J142" s="71"/>
    </row>
    <row r="143" spans="1:10" hidden="1" x14ac:dyDescent="0.25">
      <c r="A143" s="2"/>
      <c r="B143" s="109" t="s">
        <v>2</v>
      </c>
      <c r="C143" s="7"/>
      <c r="D143" s="7"/>
      <c r="E143" s="7"/>
      <c r="F143" s="7"/>
      <c r="G143" s="7"/>
      <c r="H143" s="7"/>
      <c r="I143" s="7"/>
      <c r="J143" s="71"/>
    </row>
    <row r="144" spans="1:10" hidden="1" x14ac:dyDescent="0.25">
      <c r="A144" s="2"/>
      <c r="B144" s="76"/>
      <c r="C144" s="7"/>
      <c r="D144" s="7"/>
      <c r="E144" s="7"/>
      <c r="F144" s="7"/>
      <c r="G144" s="7"/>
      <c r="H144" s="7"/>
      <c r="I144" s="7"/>
      <c r="J144" s="71"/>
    </row>
    <row r="145" spans="1:10" s="5" customFormat="1" ht="15.75" thickBot="1" x14ac:dyDescent="0.3">
      <c r="A145" s="6" t="s">
        <v>1</v>
      </c>
      <c r="B145" s="313" t="s">
        <v>0</v>
      </c>
      <c r="C145" s="314"/>
      <c r="D145" s="314"/>
      <c r="E145" s="314"/>
      <c r="F145" s="314"/>
      <c r="G145" s="314"/>
      <c r="H145" s="314"/>
      <c r="I145" s="314"/>
      <c r="J145" s="315"/>
    </row>
    <row r="146" spans="1:10" x14ac:dyDescent="0.25">
      <c r="A146" s="2"/>
      <c r="B146" s="112"/>
      <c r="C146" s="7" t="s">
        <v>233</v>
      </c>
      <c r="D146" s="7">
        <v>250</v>
      </c>
      <c r="E146" s="7">
        <v>252</v>
      </c>
      <c r="F146" s="7"/>
      <c r="G146" s="7"/>
      <c r="H146" s="7"/>
      <c r="I146" s="7"/>
      <c r="J146" s="71"/>
    </row>
    <row r="147" spans="1:10" x14ac:dyDescent="0.25">
      <c r="A147" s="2"/>
      <c r="B147" s="112"/>
      <c r="C147" s="7" t="s">
        <v>231</v>
      </c>
      <c r="D147" s="7">
        <v>55</v>
      </c>
      <c r="E147" s="7">
        <v>55</v>
      </c>
      <c r="F147" s="7"/>
      <c r="G147" s="7"/>
      <c r="H147" s="7"/>
      <c r="I147" s="7"/>
      <c r="J147" s="71"/>
    </row>
    <row r="148" spans="1:10" x14ac:dyDescent="0.25">
      <c r="A148" s="2"/>
      <c r="B148" s="112"/>
      <c r="C148" s="7" t="s">
        <v>232</v>
      </c>
      <c r="D148" s="7">
        <v>53</v>
      </c>
      <c r="E148" s="7">
        <v>52</v>
      </c>
      <c r="F148" s="7"/>
      <c r="G148" s="7"/>
      <c r="H148" s="7"/>
      <c r="I148" s="7"/>
      <c r="J148" s="71"/>
    </row>
    <row r="149" spans="1:10" ht="15.75" customHeight="1" thickBot="1" x14ac:dyDescent="0.3">
      <c r="A149" s="2"/>
      <c r="B149" s="504" t="s">
        <v>234</v>
      </c>
      <c r="C149" s="505"/>
      <c r="D149" s="505"/>
      <c r="E149" s="505"/>
      <c r="F149" s="505"/>
      <c r="G149" s="505"/>
      <c r="H149" s="505"/>
      <c r="I149" s="505"/>
      <c r="J149" s="588"/>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G14:G15"/>
    <mergeCell ref="B139:C139"/>
    <mergeCell ref="B137:C137"/>
    <mergeCell ref="B138:C138"/>
    <mergeCell ref="B135:C135"/>
    <mergeCell ref="B121:C121"/>
    <mergeCell ref="B122:C122"/>
    <mergeCell ref="B123:C123"/>
    <mergeCell ref="B124:C124"/>
    <mergeCell ref="B125:C125"/>
    <mergeCell ref="B40:J40"/>
    <mergeCell ref="B65:J65"/>
    <mergeCell ref="G22:J22"/>
    <mergeCell ref="D22:F22"/>
    <mergeCell ref="B136:C136"/>
    <mergeCell ref="B134:C134"/>
    <mergeCell ref="B110:J110"/>
    <mergeCell ref="B92:C92"/>
    <mergeCell ref="B105:J105"/>
    <mergeCell ref="B42:J42"/>
    <mergeCell ref="B116:C116"/>
    <mergeCell ref="B117:C117"/>
    <mergeCell ref="B118:C118"/>
    <mergeCell ref="B119:C119"/>
    <mergeCell ref="B120:C120"/>
    <mergeCell ref="B89:J89"/>
    <mergeCell ref="B48:C48"/>
    <mergeCell ref="B49:C49"/>
    <mergeCell ref="B50:C50"/>
    <mergeCell ref="D50:J50"/>
    <mergeCell ref="D48:J48"/>
    <mergeCell ref="D49:J49"/>
    <mergeCell ref="H106:I106"/>
    <mergeCell ref="B93:C93"/>
    <mergeCell ref="B29:D29"/>
    <mergeCell ref="B62:J62"/>
    <mergeCell ref="B107:G107"/>
    <mergeCell ref="I13:J13"/>
    <mergeCell ref="B44:J44"/>
    <mergeCell ref="B45:J45"/>
    <mergeCell ref="B37:J37"/>
    <mergeCell ref="D13:E13"/>
    <mergeCell ref="B22:C22"/>
    <mergeCell ref="B57:J57"/>
    <mergeCell ref="B58:J58"/>
    <mergeCell ref="B91:C91"/>
    <mergeCell ref="B43:J43"/>
    <mergeCell ref="B99:C99"/>
    <mergeCell ref="B36:G36"/>
    <mergeCell ref="B38:J38"/>
    <mergeCell ref="F13:H13"/>
    <mergeCell ref="B13:C13"/>
    <mergeCell ref="B16:C16"/>
    <mergeCell ref="B17:J17"/>
    <mergeCell ref="B14:C15"/>
    <mergeCell ref="D14:E15"/>
    <mergeCell ref="D16:J16"/>
    <mergeCell ref="B18:G18"/>
    <mergeCell ref="B47:J47"/>
    <mergeCell ref="B102:C102"/>
    <mergeCell ref="B101:C101"/>
    <mergeCell ref="B100:C100"/>
    <mergeCell ref="C66:E66"/>
    <mergeCell ref="B79:J79"/>
    <mergeCell ref="B98:C98"/>
    <mergeCell ref="B78:J78"/>
    <mergeCell ref="B88:J88"/>
    <mergeCell ref="B74:J74"/>
    <mergeCell ref="B75:J75"/>
    <mergeCell ref="F66:J66"/>
    <mergeCell ref="F67:J67"/>
    <mergeCell ref="F68:J68"/>
    <mergeCell ref="F69:J69"/>
    <mergeCell ref="B84:J84"/>
    <mergeCell ref="B63:J63"/>
    <mergeCell ref="C69:E69"/>
    <mergeCell ref="C68:E68"/>
    <mergeCell ref="C67:E67"/>
    <mergeCell ref="B83:J83"/>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8:J8"/>
    <mergeCell ref="I2:J3"/>
    <mergeCell ref="B149:J149"/>
    <mergeCell ref="F71:J71"/>
    <mergeCell ref="F72:J72"/>
    <mergeCell ref="C72:E72"/>
    <mergeCell ref="C71:E71"/>
    <mergeCell ref="C70:E70"/>
    <mergeCell ref="F70:J70"/>
    <mergeCell ref="B109:J109"/>
    <mergeCell ref="B131:J131"/>
    <mergeCell ref="B103:C103"/>
    <mergeCell ref="B126:C126"/>
    <mergeCell ref="B127:C127"/>
    <mergeCell ref="B128:C128"/>
    <mergeCell ref="B133:C133"/>
    <mergeCell ref="B97:C97"/>
    <mergeCell ref="B94:C94"/>
    <mergeCell ref="B95:C95"/>
    <mergeCell ref="B96:C96"/>
    <mergeCell ref="B115:C115"/>
    <mergeCell ref="B114:C114"/>
    <mergeCell ref="B113:C113"/>
    <mergeCell ref="B112:C112"/>
    <mergeCell ref="B106:G106"/>
    <mergeCell ref="B140:C140"/>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47"/>
  <sheetViews>
    <sheetView tabSelected="1" view="pageBreakPreview" zoomScale="75" zoomScaleNormal="100" zoomScaleSheetLayoutView="75" workbookViewId="0">
      <selection activeCell="A17" sqref="A17:I17"/>
    </sheetView>
  </sheetViews>
  <sheetFormatPr defaultRowHeight="15.75" x14ac:dyDescent="0.25"/>
  <cols>
    <col min="1" max="1" width="16.75" style="1" customWidth="1"/>
    <col min="2" max="2" width="15.625" style="1" customWidth="1"/>
    <col min="3" max="9" width="17.625" style="1" customWidth="1"/>
    <col min="10" max="10" width="17.625" style="248" hidden="1" customWidth="1"/>
    <col min="11" max="11" width="0" style="248" hidden="1" customWidth="1"/>
    <col min="12" max="16384" width="9" style="248"/>
  </cols>
  <sheetData>
    <row r="1" spans="1:10" ht="18.75" x14ac:dyDescent="0.3">
      <c r="A1" s="655" t="s">
        <v>244</v>
      </c>
      <c r="B1" s="656"/>
      <c r="C1" s="462" t="s">
        <v>204</v>
      </c>
      <c r="D1" s="463"/>
      <c r="E1" s="463"/>
      <c r="F1" s="463"/>
      <c r="G1" s="464"/>
      <c r="H1" s="334" t="s">
        <v>203</v>
      </c>
      <c r="I1" s="335">
        <v>43282</v>
      </c>
      <c r="J1" s="307"/>
    </row>
    <row r="2" spans="1:10" ht="17.25" x14ac:dyDescent="0.3">
      <c r="A2" s="657" t="str">
        <f>CONCATENATE(B3,B4,"_",B5,B6)</f>
        <v>19GOT_OO2</v>
      </c>
      <c r="B2" s="658"/>
      <c r="C2" s="659" t="s">
        <v>224</v>
      </c>
      <c r="D2" s="468"/>
      <c r="E2" s="468"/>
      <c r="F2" s="468"/>
      <c r="G2" s="469"/>
      <c r="H2" s="660" t="s">
        <v>196</v>
      </c>
      <c r="I2" s="661"/>
      <c r="J2" s="308"/>
    </row>
    <row r="3" spans="1:10" ht="18" x14ac:dyDescent="0.3">
      <c r="A3" s="68" t="s">
        <v>195</v>
      </c>
      <c r="B3" s="329">
        <v>19</v>
      </c>
      <c r="C3" s="467" t="s">
        <v>276</v>
      </c>
      <c r="D3" s="468"/>
      <c r="E3" s="468"/>
      <c r="F3" s="468"/>
      <c r="G3" s="469"/>
      <c r="H3" s="662"/>
      <c r="I3" s="493"/>
      <c r="J3" s="308"/>
    </row>
    <row r="4" spans="1:10" ht="17.25" x14ac:dyDescent="0.3">
      <c r="A4" s="68" t="s">
        <v>192</v>
      </c>
      <c r="B4" s="329" t="s">
        <v>184</v>
      </c>
      <c r="C4" s="667" t="s">
        <v>226</v>
      </c>
      <c r="D4" s="468"/>
      <c r="E4" s="468"/>
      <c r="F4" s="468"/>
      <c r="G4" s="469"/>
      <c r="H4" s="331"/>
      <c r="I4" s="70"/>
      <c r="J4" s="308"/>
    </row>
    <row r="5" spans="1:10" hidden="1" x14ac:dyDescent="0.25">
      <c r="A5" s="250" t="s">
        <v>188</v>
      </c>
      <c r="B5" s="330" t="s">
        <v>103</v>
      </c>
      <c r="C5" s="326"/>
      <c r="D5" s="327"/>
      <c r="E5" s="327"/>
      <c r="F5" s="327"/>
      <c r="G5" s="328"/>
      <c r="H5" s="332"/>
      <c r="I5" s="251"/>
      <c r="J5" s="308"/>
    </row>
    <row r="6" spans="1:10" hidden="1" x14ac:dyDescent="0.25">
      <c r="A6" s="68" t="s">
        <v>185</v>
      </c>
      <c r="B6" s="309">
        <v>2</v>
      </c>
      <c r="C6" s="16"/>
      <c r="D6" s="16"/>
      <c r="E6" s="16"/>
      <c r="F6" s="16"/>
      <c r="G6" s="16"/>
      <c r="H6" s="16"/>
      <c r="I6" s="72"/>
      <c r="J6" s="308"/>
    </row>
    <row r="7" spans="1:10" ht="26.25" hidden="1" x14ac:dyDescent="0.4">
      <c r="A7" s="73" t="s">
        <v>182</v>
      </c>
      <c r="B7" s="88"/>
      <c r="C7" s="74"/>
      <c r="D7" s="74"/>
      <c r="E7" s="74"/>
      <c r="F7" s="74"/>
      <c r="G7" s="74"/>
      <c r="H7" s="74"/>
      <c r="I7" s="75"/>
      <c r="J7" s="308"/>
    </row>
    <row r="8" spans="1:10" hidden="1" x14ac:dyDescent="0.25">
      <c r="A8" s="475" t="s">
        <v>180</v>
      </c>
      <c r="B8" s="475"/>
      <c r="C8" s="476"/>
      <c r="D8" s="476"/>
      <c r="E8" s="476"/>
      <c r="F8" s="476"/>
      <c r="G8" s="476"/>
      <c r="H8" s="476"/>
      <c r="I8" s="477"/>
      <c r="J8" s="308"/>
    </row>
    <row r="9" spans="1:10" hidden="1" x14ac:dyDescent="0.25">
      <c r="A9" s="76"/>
      <c r="B9" s="76"/>
      <c r="C9" s="7"/>
      <c r="D9" s="7"/>
      <c r="E9" s="7"/>
      <c r="F9" s="7"/>
      <c r="G9" s="7"/>
      <c r="H9" s="7"/>
      <c r="I9" s="71"/>
      <c r="J9" s="308"/>
    </row>
    <row r="10" spans="1:10" x14ac:dyDescent="0.25">
      <c r="A10" s="452" t="s">
        <v>177</v>
      </c>
      <c r="B10" s="452"/>
      <c r="C10" s="437" t="s">
        <v>176</v>
      </c>
      <c r="D10" s="437"/>
      <c r="E10" s="437" t="s">
        <v>175</v>
      </c>
      <c r="F10" s="437"/>
      <c r="G10" s="437"/>
      <c r="H10" s="437" t="s">
        <v>174</v>
      </c>
      <c r="I10" s="438"/>
      <c r="J10" s="308"/>
    </row>
    <row r="11" spans="1:10" x14ac:dyDescent="0.25">
      <c r="A11" s="472" t="s">
        <v>261</v>
      </c>
      <c r="B11" s="472"/>
      <c r="C11" s="473" t="s">
        <v>262</v>
      </c>
      <c r="D11" s="473"/>
      <c r="E11" s="474" t="s">
        <v>263</v>
      </c>
      <c r="F11" s="474"/>
      <c r="G11" s="474"/>
      <c r="H11" s="255" t="s">
        <v>165</v>
      </c>
      <c r="I11" s="77">
        <f>+C93</f>
        <v>37500</v>
      </c>
      <c r="J11" s="308"/>
    </row>
    <row r="12" spans="1:10" x14ac:dyDescent="0.25">
      <c r="A12" s="472"/>
      <c r="B12" s="472"/>
      <c r="C12" s="473"/>
      <c r="D12" s="473"/>
      <c r="E12" s="474" t="s">
        <v>264</v>
      </c>
      <c r="F12" s="474"/>
      <c r="G12" s="474"/>
      <c r="H12" s="255" t="s">
        <v>164</v>
      </c>
      <c r="I12" s="77">
        <f>IF($J$129&gt;0,SUM($D$94:$I$94)*(SUM($D$129:$I$129)/(SUM($D$129:$I$129,$D$141:$I$141))),)</f>
        <v>0</v>
      </c>
      <c r="J12" s="308"/>
    </row>
    <row r="13" spans="1:10" x14ac:dyDescent="0.25">
      <c r="A13" s="452" t="s">
        <v>169</v>
      </c>
      <c r="B13" s="452"/>
      <c r="C13" s="437" t="s">
        <v>168</v>
      </c>
      <c r="D13" s="437"/>
      <c r="E13" s="671" t="s">
        <v>227</v>
      </c>
      <c r="F13" s="671"/>
      <c r="G13" s="671"/>
      <c r="H13" s="437" t="s">
        <v>167</v>
      </c>
      <c r="I13" s="438"/>
      <c r="J13" s="308"/>
    </row>
    <row r="14" spans="1:10" x14ac:dyDescent="0.25">
      <c r="A14" s="623">
        <v>43282</v>
      </c>
      <c r="B14" s="623"/>
      <c r="C14" s="624" t="s">
        <v>265</v>
      </c>
      <c r="D14" s="624"/>
      <c r="E14" s="668">
        <f>+I11</f>
        <v>37500</v>
      </c>
      <c r="F14" s="473"/>
      <c r="G14" s="473"/>
      <c r="H14" s="255" t="s">
        <v>165</v>
      </c>
      <c r="I14" s="77">
        <f>IF($I$2=$AC$2,IF($J$141&gt;0,$D$94*($D$141/($D$129+$D$141)),),)+IF($I$2=$AC$3,IF($J$141&gt;0,$E$94*($E$141/($E$129+$E$141)),),)</f>
        <v>0</v>
      </c>
      <c r="J14" s="308"/>
    </row>
    <row r="15" spans="1:10" x14ac:dyDescent="0.25">
      <c r="A15" s="625"/>
      <c r="B15" s="625"/>
      <c r="C15" s="626"/>
      <c r="D15" s="626"/>
      <c r="E15" s="631"/>
      <c r="F15" s="631"/>
      <c r="G15" s="631"/>
      <c r="H15" s="65" t="s">
        <v>164</v>
      </c>
      <c r="I15" s="78">
        <f>IF($J$141&gt;0,SUM($D$94:$I$94)*(SUM($D$141:$I$141)/(SUM($D$129:$I$129,$D$141:$I$141))),)</f>
        <v>0</v>
      </c>
      <c r="J15" s="308"/>
    </row>
    <row r="16" spans="1:10" x14ac:dyDescent="0.25">
      <c r="A16" s="669" t="s">
        <v>163</v>
      </c>
      <c r="B16" s="670"/>
      <c r="C16" s="634" t="s">
        <v>226</v>
      </c>
      <c r="D16" s="450"/>
      <c r="E16" s="450"/>
      <c r="F16" s="450"/>
      <c r="G16" s="450"/>
      <c r="H16" s="450"/>
      <c r="I16" s="451"/>
      <c r="J16" s="308"/>
    </row>
    <row r="17" spans="1:27" ht="60.75" customHeight="1" x14ac:dyDescent="0.25">
      <c r="A17" s="663" t="s">
        <v>266</v>
      </c>
      <c r="B17" s="663"/>
      <c r="C17" s="432"/>
      <c r="D17" s="432"/>
      <c r="E17" s="432"/>
      <c r="F17" s="432"/>
      <c r="G17" s="432"/>
      <c r="H17" s="432"/>
      <c r="I17" s="433"/>
      <c r="J17" s="308"/>
    </row>
    <row r="18" spans="1:27" hidden="1" x14ac:dyDescent="0.25">
      <c r="A18" s="252"/>
      <c r="B18" s="252"/>
      <c r="C18" s="16"/>
      <c r="D18" s="16"/>
      <c r="E18" s="16"/>
      <c r="F18" s="16"/>
      <c r="G18" s="16"/>
      <c r="H18" s="16"/>
      <c r="I18" s="72"/>
      <c r="J18" s="308"/>
    </row>
    <row r="19" spans="1:27" hidden="1" x14ac:dyDescent="0.25">
      <c r="A19" s="79" t="s">
        <v>162</v>
      </c>
      <c r="B19" s="76"/>
      <c r="C19" s="7"/>
      <c r="D19" s="7"/>
      <c r="E19" s="7"/>
      <c r="F19" s="7"/>
      <c r="G19" s="7"/>
      <c r="H19" s="7"/>
      <c r="I19" s="71"/>
      <c r="J19" s="308"/>
    </row>
    <row r="20" spans="1:27" s="1" customFormat="1" ht="15.75" customHeight="1" x14ac:dyDescent="0.25">
      <c r="A20" s="361" t="s">
        <v>279</v>
      </c>
      <c r="B20" s="356"/>
      <c r="C20" s="357"/>
      <c r="D20" s="357"/>
      <c r="E20" s="358"/>
      <c r="F20" s="358"/>
      <c r="G20" s="358"/>
      <c r="H20" s="359"/>
      <c r="I20" s="360" t="s">
        <v>226</v>
      </c>
      <c r="J20" s="302"/>
      <c r="AA20" s="26"/>
    </row>
    <row r="21" spans="1:27" s="362" customFormat="1" x14ac:dyDescent="0.25">
      <c r="A21" s="80" t="s">
        <v>226</v>
      </c>
      <c r="B21" s="81" t="s">
        <v>226</v>
      </c>
      <c r="C21" s="81"/>
      <c r="D21" s="81"/>
      <c r="E21" s="81"/>
      <c r="F21" s="81"/>
      <c r="G21" s="81"/>
      <c r="H21" s="81"/>
      <c r="I21" s="82"/>
    </row>
    <row r="22" spans="1:27" s="362" customFormat="1" x14ac:dyDescent="0.25">
      <c r="A22" s="83" t="s">
        <v>228</v>
      </c>
      <c r="B22" s="58"/>
      <c r="C22" s="57" t="s">
        <v>157</v>
      </c>
      <c r="D22" s="59"/>
      <c r="E22" s="58"/>
      <c r="F22" s="57" t="s">
        <v>156</v>
      </c>
      <c r="G22" s="60"/>
      <c r="H22" s="59"/>
      <c r="I22" s="84"/>
    </row>
    <row r="23" spans="1:27" s="362" customFormat="1" x14ac:dyDescent="0.25">
      <c r="A23" s="664" t="s">
        <v>267</v>
      </c>
      <c r="B23" s="665"/>
      <c r="C23" s="665" t="s">
        <v>268</v>
      </c>
      <c r="D23" s="665"/>
      <c r="E23" s="665"/>
      <c r="F23" s="665" t="s">
        <v>269</v>
      </c>
      <c r="G23" s="665"/>
      <c r="H23" s="665"/>
      <c r="I23" s="666"/>
    </row>
    <row r="24" spans="1:27" hidden="1" x14ac:dyDescent="0.25">
      <c r="A24" s="76"/>
      <c r="B24" s="76"/>
      <c r="C24" s="7"/>
      <c r="D24" s="7"/>
      <c r="E24" s="7"/>
      <c r="F24" s="7"/>
      <c r="G24" s="7"/>
      <c r="H24" s="7"/>
      <c r="I24" s="71"/>
      <c r="J24" s="308"/>
    </row>
    <row r="25" spans="1:27" hidden="1" x14ac:dyDescent="0.25">
      <c r="A25" s="80" t="s">
        <v>148</v>
      </c>
      <c r="B25" s="80"/>
      <c r="C25" s="7"/>
      <c r="D25" s="7"/>
      <c r="E25" s="7"/>
      <c r="F25" s="7"/>
      <c r="G25" s="7"/>
      <c r="H25" s="7"/>
      <c r="I25" s="71"/>
      <c r="J25" s="308"/>
    </row>
    <row r="26" spans="1:27" hidden="1" x14ac:dyDescent="0.25">
      <c r="A26" s="85"/>
      <c r="B26" s="85"/>
      <c r="C26" s="15"/>
      <c r="D26" s="15"/>
      <c r="E26" s="15"/>
      <c r="F26" s="15"/>
      <c r="G26" s="15"/>
      <c r="H26" s="15"/>
      <c r="I26" s="86"/>
      <c r="J26" s="308"/>
    </row>
    <row r="27" spans="1:27" hidden="1" x14ac:dyDescent="0.25">
      <c r="A27" s="80" t="s">
        <v>144</v>
      </c>
      <c r="B27" s="80"/>
      <c r="C27" s="81"/>
      <c r="D27" s="81"/>
      <c r="E27" s="81"/>
      <c r="F27" s="81"/>
      <c r="G27" s="81"/>
      <c r="H27" s="81"/>
      <c r="I27" s="82"/>
      <c r="J27" s="308"/>
    </row>
    <row r="28" spans="1:27" hidden="1" x14ac:dyDescent="0.25">
      <c r="A28" s="80"/>
      <c r="B28" s="80"/>
      <c r="C28" s="81"/>
      <c r="D28" s="81"/>
      <c r="E28" s="81"/>
      <c r="F28" s="81"/>
      <c r="G28" s="81"/>
      <c r="H28" s="81"/>
      <c r="I28" s="82"/>
      <c r="J28" s="308"/>
    </row>
    <row r="29" spans="1:27" hidden="1" x14ac:dyDescent="0.25">
      <c r="A29" s="76"/>
      <c r="B29" s="76"/>
      <c r="C29" s="7"/>
      <c r="D29" s="7"/>
      <c r="E29" s="7"/>
      <c r="F29" s="7"/>
      <c r="G29" s="7"/>
      <c r="H29" s="7"/>
      <c r="I29" s="71"/>
      <c r="J29" s="308"/>
    </row>
    <row r="30" spans="1:27" hidden="1" x14ac:dyDescent="0.25">
      <c r="A30" s="421" t="s">
        <v>140</v>
      </c>
      <c r="B30" s="421"/>
      <c r="C30" s="422"/>
      <c r="D30" s="7"/>
      <c r="E30" s="7"/>
      <c r="F30" s="7"/>
      <c r="G30" s="7"/>
      <c r="H30" s="7"/>
      <c r="I30" s="87"/>
      <c r="J30" s="308"/>
    </row>
    <row r="31" spans="1:27" hidden="1" x14ac:dyDescent="0.25">
      <c r="A31" s="76"/>
      <c r="B31" s="76"/>
      <c r="C31" s="7"/>
      <c r="D31" s="7"/>
      <c r="E31" s="7"/>
      <c r="F31" s="7"/>
      <c r="G31" s="7"/>
      <c r="H31" s="7"/>
      <c r="I31" s="71"/>
      <c r="J31" s="308"/>
    </row>
    <row r="32" spans="1:27" ht="26.25" hidden="1" x14ac:dyDescent="0.4">
      <c r="A32" s="73" t="s">
        <v>137</v>
      </c>
      <c r="B32" s="88"/>
      <c r="C32" s="74"/>
      <c r="D32" s="74"/>
      <c r="E32" s="74"/>
      <c r="F32" s="74"/>
      <c r="G32" s="74"/>
      <c r="H32" s="74"/>
      <c r="I32" s="75"/>
      <c r="J32" s="308"/>
    </row>
    <row r="33" spans="1:10" ht="26.25" hidden="1" x14ac:dyDescent="0.4">
      <c r="A33" s="88"/>
      <c r="B33" s="88"/>
      <c r="C33" s="74"/>
      <c r="D33" s="74"/>
      <c r="E33" s="74"/>
      <c r="F33" s="74"/>
      <c r="G33" s="74"/>
      <c r="H33" s="74"/>
      <c r="I33" s="75"/>
      <c r="J33" s="308"/>
    </row>
    <row r="34" spans="1:10" hidden="1" x14ac:dyDescent="0.25">
      <c r="A34" s="89"/>
      <c r="B34" s="76"/>
      <c r="C34" s="7"/>
      <c r="D34" s="7"/>
      <c r="E34" s="7"/>
      <c r="F34" s="7"/>
      <c r="G34" s="7"/>
      <c r="H34" s="7"/>
      <c r="I34" s="71"/>
      <c r="J34" s="308"/>
    </row>
    <row r="35" spans="1:10" hidden="1" x14ac:dyDescent="0.25">
      <c r="A35" s="90" t="s">
        <v>132</v>
      </c>
      <c r="B35" s="76"/>
      <c r="C35" s="7"/>
      <c r="D35" s="7"/>
      <c r="E35" s="7"/>
      <c r="F35" s="7"/>
      <c r="G35" s="7"/>
      <c r="H35" s="7"/>
      <c r="I35" s="71"/>
      <c r="J35" s="308"/>
    </row>
    <row r="36" spans="1:10" hidden="1" x14ac:dyDescent="0.25">
      <c r="A36" s="89"/>
      <c r="B36" s="76"/>
      <c r="C36" s="7"/>
      <c r="D36" s="7"/>
      <c r="E36" s="7"/>
      <c r="F36" s="7"/>
      <c r="G36" s="7"/>
      <c r="H36" s="7"/>
      <c r="I36" s="71"/>
      <c r="J36" s="308"/>
    </row>
    <row r="37" spans="1:10" hidden="1" x14ac:dyDescent="0.25">
      <c r="A37" s="410" t="s">
        <v>130</v>
      </c>
      <c r="B37" s="410"/>
      <c r="C37" s="411"/>
      <c r="D37" s="411"/>
      <c r="E37" s="411"/>
      <c r="F37" s="411"/>
      <c r="G37" s="17"/>
      <c r="H37" s="17"/>
      <c r="I37" s="91"/>
      <c r="J37" s="308"/>
    </row>
    <row r="38" spans="1:10" hidden="1" x14ac:dyDescent="0.25">
      <c r="A38" s="428" t="s">
        <v>129</v>
      </c>
      <c r="B38" s="428"/>
      <c r="C38" s="429"/>
      <c r="D38" s="429"/>
      <c r="E38" s="429"/>
      <c r="F38" s="429"/>
      <c r="G38" s="429"/>
      <c r="H38" s="429"/>
      <c r="I38" s="430"/>
      <c r="J38" s="308"/>
    </row>
    <row r="39" spans="1:10" hidden="1" x14ac:dyDescent="0.25">
      <c r="A39" s="413"/>
      <c r="B39" s="413"/>
      <c r="C39" s="414"/>
      <c r="D39" s="414"/>
      <c r="E39" s="414"/>
      <c r="F39" s="414"/>
      <c r="G39" s="414"/>
      <c r="H39" s="414"/>
      <c r="I39" s="415"/>
      <c r="J39" s="308"/>
    </row>
    <row r="40" spans="1:10" hidden="1" x14ac:dyDescent="0.25">
      <c r="A40" s="92"/>
      <c r="B40" s="92"/>
      <c r="C40" s="14"/>
      <c r="D40" s="14"/>
      <c r="E40" s="14"/>
      <c r="F40" s="14"/>
      <c r="G40" s="14"/>
      <c r="H40" s="14"/>
      <c r="I40" s="93"/>
      <c r="J40" s="308"/>
    </row>
    <row r="41" spans="1:10" hidden="1" x14ac:dyDescent="0.25">
      <c r="A41" s="410" t="s">
        <v>127</v>
      </c>
      <c r="B41" s="410"/>
      <c r="C41" s="411"/>
      <c r="D41" s="411"/>
      <c r="E41" s="411"/>
      <c r="F41" s="411"/>
      <c r="G41" s="411"/>
      <c r="H41" s="411"/>
      <c r="I41" s="412"/>
      <c r="J41" s="308"/>
    </row>
    <row r="42" spans="1:10" hidden="1" x14ac:dyDescent="0.25">
      <c r="A42" s="76"/>
      <c r="B42" s="76"/>
      <c r="C42" s="7"/>
      <c r="D42" s="7"/>
      <c r="E42" s="7"/>
      <c r="F42" s="7"/>
      <c r="G42" s="7"/>
      <c r="H42" s="7"/>
      <c r="I42" s="71"/>
      <c r="J42" s="308"/>
    </row>
    <row r="43" spans="1:10" x14ac:dyDescent="0.25">
      <c r="A43" s="410" t="s">
        <v>125</v>
      </c>
      <c r="B43" s="410"/>
      <c r="C43" s="411"/>
      <c r="D43" s="411"/>
      <c r="E43" s="411"/>
      <c r="F43" s="411"/>
      <c r="G43" s="411"/>
      <c r="H43" s="411"/>
      <c r="I43" s="412"/>
      <c r="J43" s="308"/>
    </row>
    <row r="44" spans="1:10" x14ac:dyDescent="0.25">
      <c r="A44" s="618" t="s">
        <v>270</v>
      </c>
      <c r="B44" s="618"/>
      <c r="C44" s="621"/>
      <c r="D44" s="621"/>
      <c r="E44" s="621"/>
      <c r="F44" s="621"/>
      <c r="G44" s="621"/>
      <c r="H44" s="621"/>
      <c r="I44" s="622"/>
      <c r="J44" s="308"/>
    </row>
    <row r="45" spans="1:10" x14ac:dyDescent="0.25">
      <c r="A45" s="410" t="s">
        <v>122</v>
      </c>
      <c r="B45" s="410"/>
      <c r="C45" s="411"/>
      <c r="D45" s="411"/>
      <c r="E45" s="411"/>
      <c r="F45" s="411"/>
      <c r="G45" s="411"/>
      <c r="H45" s="411"/>
      <c r="I45" s="412"/>
      <c r="J45" s="308"/>
    </row>
    <row r="46" spans="1:10" x14ac:dyDescent="0.25">
      <c r="A46" s="413"/>
      <c r="B46" s="413"/>
      <c r="C46" s="414"/>
      <c r="D46" s="414"/>
      <c r="E46" s="414"/>
      <c r="F46" s="414"/>
      <c r="G46" s="414"/>
      <c r="H46" s="414"/>
      <c r="I46" s="415"/>
      <c r="J46" s="308"/>
    </row>
    <row r="47" spans="1:10" hidden="1" x14ac:dyDescent="0.25">
      <c r="A47" s="92"/>
      <c r="B47" s="92"/>
      <c r="C47" s="14"/>
      <c r="D47" s="14"/>
      <c r="E47" s="14"/>
      <c r="F47" s="14"/>
      <c r="G47" s="14"/>
      <c r="H47" s="14"/>
      <c r="I47" s="93"/>
      <c r="J47" s="308"/>
    </row>
    <row r="48" spans="1:10" x14ac:dyDescent="0.25">
      <c r="A48" s="410" t="s">
        <v>118</v>
      </c>
      <c r="B48" s="410"/>
      <c r="C48" s="411"/>
      <c r="D48" s="411"/>
      <c r="E48" s="411"/>
      <c r="F48" s="411"/>
      <c r="G48" s="411"/>
      <c r="H48" s="411"/>
      <c r="I48" s="412"/>
      <c r="J48" s="308"/>
    </row>
    <row r="49" spans="1:10" x14ac:dyDescent="0.25">
      <c r="A49" s="424" t="s">
        <v>79</v>
      </c>
      <c r="B49" s="672"/>
      <c r="C49" s="426" t="s">
        <v>271</v>
      </c>
      <c r="D49" s="426"/>
      <c r="E49" s="426"/>
      <c r="F49" s="426"/>
      <c r="G49" s="426"/>
      <c r="H49" s="426"/>
      <c r="I49" s="427"/>
      <c r="J49" s="308"/>
    </row>
    <row r="50" spans="1:10" x14ac:dyDescent="0.25">
      <c r="A50" s="424"/>
      <c r="B50" s="672"/>
      <c r="C50" s="426" t="s">
        <v>272</v>
      </c>
      <c r="D50" s="426"/>
      <c r="E50" s="426"/>
      <c r="F50" s="426"/>
      <c r="G50" s="426"/>
      <c r="H50" s="426"/>
      <c r="I50" s="427"/>
      <c r="J50" s="308"/>
    </row>
    <row r="51" spans="1:10" x14ac:dyDescent="0.25">
      <c r="A51" s="424"/>
      <c r="B51" s="672"/>
      <c r="C51" s="426" t="s">
        <v>272</v>
      </c>
      <c r="D51" s="426"/>
      <c r="E51" s="426"/>
      <c r="F51" s="426"/>
      <c r="G51" s="426"/>
      <c r="H51" s="426"/>
      <c r="I51" s="427"/>
      <c r="J51" s="308"/>
    </row>
    <row r="52" spans="1:10" hidden="1" x14ac:dyDescent="0.25">
      <c r="A52" s="94"/>
      <c r="B52" s="94"/>
      <c r="C52" s="17"/>
      <c r="D52" s="17"/>
      <c r="E52" s="17"/>
      <c r="F52" s="17"/>
      <c r="G52" s="17"/>
      <c r="H52" s="17"/>
      <c r="I52" s="91"/>
      <c r="J52" s="308"/>
    </row>
    <row r="53" spans="1:10" ht="26.25" hidden="1" x14ac:dyDescent="0.4">
      <c r="A53" s="73" t="s">
        <v>101</v>
      </c>
      <c r="B53" s="88"/>
      <c r="C53" s="74"/>
      <c r="D53" s="74"/>
      <c r="E53" s="74"/>
      <c r="F53" s="74"/>
      <c r="G53" s="74"/>
      <c r="H53" s="74"/>
      <c r="I53" s="75"/>
      <c r="J53" s="308"/>
    </row>
    <row r="54" spans="1:10" ht="26.25" hidden="1" x14ac:dyDescent="0.4">
      <c r="A54" s="88"/>
      <c r="B54" s="88"/>
      <c r="C54" s="74"/>
      <c r="D54" s="74"/>
      <c r="E54" s="74"/>
      <c r="F54" s="74"/>
      <c r="G54" s="74"/>
      <c r="H54" s="74"/>
      <c r="I54" s="75"/>
      <c r="J54" s="308"/>
    </row>
    <row r="55" spans="1:10" hidden="1" x14ac:dyDescent="0.25">
      <c r="A55" s="76"/>
      <c r="B55" s="76"/>
      <c r="C55" s="7"/>
      <c r="D55" s="7"/>
      <c r="E55" s="7"/>
      <c r="F55" s="7"/>
      <c r="G55" s="7"/>
      <c r="H55" s="7"/>
      <c r="I55" s="71"/>
      <c r="J55" s="308"/>
    </row>
    <row r="56" spans="1:10" hidden="1" x14ac:dyDescent="0.25">
      <c r="A56" s="79" t="s">
        <v>97</v>
      </c>
      <c r="B56" s="76"/>
      <c r="C56" s="7"/>
      <c r="D56" s="7"/>
      <c r="E56" s="7"/>
      <c r="F56" s="7"/>
      <c r="G56" s="7"/>
      <c r="H56" s="7"/>
      <c r="I56" s="71"/>
      <c r="J56" s="308"/>
    </row>
    <row r="57" spans="1:10" hidden="1" x14ac:dyDescent="0.25">
      <c r="A57" s="95"/>
      <c r="B57" s="76"/>
      <c r="C57" s="7"/>
      <c r="D57" s="7"/>
      <c r="E57" s="7"/>
      <c r="F57" s="7"/>
      <c r="G57" s="7"/>
      <c r="H57" s="7"/>
      <c r="I57" s="71"/>
      <c r="J57" s="308"/>
    </row>
    <row r="58" spans="1:10" x14ac:dyDescent="0.25">
      <c r="A58" s="410" t="s">
        <v>93</v>
      </c>
      <c r="B58" s="410"/>
      <c r="C58" s="411"/>
      <c r="D58" s="411"/>
      <c r="E58" s="411"/>
      <c r="F58" s="411"/>
      <c r="G58" s="411"/>
      <c r="H58" s="411"/>
      <c r="I58" s="412"/>
      <c r="J58" s="308"/>
    </row>
    <row r="59" spans="1:10" x14ac:dyDescent="0.25">
      <c r="A59" s="413"/>
      <c r="B59" s="413"/>
      <c r="C59" s="414"/>
      <c r="D59" s="414"/>
      <c r="E59" s="414"/>
      <c r="F59" s="414"/>
      <c r="G59" s="414"/>
      <c r="H59" s="414"/>
      <c r="I59" s="415"/>
      <c r="J59" s="308"/>
    </row>
    <row r="60" spans="1:10" hidden="1" x14ac:dyDescent="0.25">
      <c r="A60" s="94"/>
      <c r="B60" s="94"/>
      <c r="C60" s="17"/>
      <c r="D60" s="17"/>
      <c r="E60" s="17"/>
      <c r="F60" s="17"/>
      <c r="G60" s="17"/>
      <c r="H60" s="17"/>
      <c r="I60" s="91"/>
      <c r="J60" s="308"/>
    </row>
    <row r="61" spans="1:10" hidden="1" x14ac:dyDescent="0.25">
      <c r="A61" s="79" t="s">
        <v>89</v>
      </c>
      <c r="B61" s="76"/>
      <c r="C61" s="7"/>
      <c r="D61" s="7"/>
      <c r="E61" s="7"/>
      <c r="F61" s="7"/>
      <c r="G61" s="7"/>
      <c r="H61" s="7"/>
      <c r="I61" s="71"/>
      <c r="J61" s="308"/>
    </row>
    <row r="62" spans="1:10" hidden="1" x14ac:dyDescent="0.25">
      <c r="A62" s="95"/>
      <c r="B62" s="76"/>
      <c r="C62" s="7"/>
      <c r="D62" s="7"/>
      <c r="E62" s="7"/>
      <c r="F62" s="7"/>
      <c r="G62" s="7"/>
      <c r="H62" s="7"/>
      <c r="I62" s="71"/>
      <c r="J62" s="308"/>
    </row>
    <row r="63" spans="1:10" x14ac:dyDescent="0.25">
      <c r="A63" s="410" t="s">
        <v>85</v>
      </c>
      <c r="B63" s="410"/>
      <c r="C63" s="411"/>
      <c r="D63" s="411"/>
      <c r="E63" s="411"/>
      <c r="F63" s="411"/>
      <c r="G63" s="411"/>
      <c r="H63" s="411"/>
      <c r="I63" s="412"/>
      <c r="J63" s="308"/>
    </row>
    <row r="64" spans="1:10" x14ac:dyDescent="0.25">
      <c r="A64" s="413"/>
      <c r="B64" s="413"/>
      <c r="C64" s="414"/>
      <c r="D64" s="414"/>
      <c r="E64" s="414"/>
      <c r="F64" s="414"/>
      <c r="G64" s="414"/>
      <c r="H64" s="414"/>
      <c r="I64" s="415"/>
      <c r="J64" s="308"/>
    </row>
    <row r="65" spans="1:10" hidden="1" x14ac:dyDescent="0.25">
      <c r="A65" s="95"/>
      <c r="B65" s="76"/>
      <c r="C65" s="7"/>
      <c r="D65" s="7"/>
      <c r="E65" s="7"/>
      <c r="F65" s="7"/>
      <c r="G65" s="7"/>
      <c r="H65" s="7"/>
      <c r="I65" s="71"/>
      <c r="J65" s="308"/>
    </row>
    <row r="66" spans="1:10" hidden="1" x14ac:dyDescent="0.25">
      <c r="A66" s="410" t="s">
        <v>80</v>
      </c>
      <c r="B66" s="410"/>
      <c r="C66" s="411"/>
      <c r="D66" s="411"/>
      <c r="E66" s="411"/>
      <c r="F66" s="411"/>
      <c r="G66" s="411"/>
      <c r="H66" s="411"/>
      <c r="I66" s="412"/>
      <c r="J66" s="308"/>
    </row>
    <row r="67" spans="1:10" hidden="1" x14ac:dyDescent="0.25">
      <c r="A67" s="96"/>
      <c r="B67" s="673" t="s">
        <v>78</v>
      </c>
      <c r="C67" s="418"/>
      <c r="D67" s="418"/>
      <c r="E67" s="419"/>
      <c r="F67" s="419"/>
      <c r="G67" s="419"/>
      <c r="H67" s="419"/>
      <c r="I67" s="420"/>
      <c r="J67" s="308"/>
    </row>
    <row r="68" spans="1:10" hidden="1" x14ac:dyDescent="0.25">
      <c r="A68" s="96"/>
      <c r="B68" s="673" t="s">
        <v>76</v>
      </c>
      <c r="C68" s="418"/>
      <c r="D68" s="418"/>
      <c r="E68" s="419"/>
      <c r="F68" s="419"/>
      <c r="G68" s="419"/>
      <c r="H68" s="419"/>
      <c r="I68" s="420"/>
      <c r="J68" s="308"/>
    </row>
    <row r="69" spans="1:10" hidden="1" x14ac:dyDescent="0.25">
      <c r="A69" s="96"/>
      <c r="B69" s="673" t="s">
        <v>74</v>
      </c>
      <c r="C69" s="418"/>
      <c r="D69" s="418"/>
      <c r="E69" s="419"/>
      <c r="F69" s="419"/>
      <c r="G69" s="419"/>
      <c r="H69" s="419"/>
      <c r="I69" s="420"/>
      <c r="J69" s="308"/>
    </row>
    <row r="70" spans="1:10" hidden="1" x14ac:dyDescent="0.25">
      <c r="A70" s="96"/>
      <c r="B70" s="673" t="s">
        <v>72</v>
      </c>
      <c r="C70" s="418"/>
      <c r="D70" s="418"/>
      <c r="E70" s="419"/>
      <c r="F70" s="419"/>
      <c r="G70" s="419"/>
      <c r="H70" s="419"/>
      <c r="I70" s="420"/>
      <c r="J70" s="308"/>
    </row>
    <row r="71" spans="1:10" hidden="1" x14ac:dyDescent="0.25">
      <c r="A71" s="96"/>
      <c r="B71" s="673" t="s">
        <v>70</v>
      </c>
      <c r="C71" s="418"/>
      <c r="D71" s="418"/>
      <c r="E71" s="419"/>
      <c r="F71" s="419"/>
      <c r="G71" s="419"/>
      <c r="H71" s="419"/>
      <c r="I71" s="420"/>
      <c r="J71" s="308"/>
    </row>
    <row r="72" spans="1:10" hidden="1" x14ac:dyDescent="0.25">
      <c r="A72" s="96"/>
      <c r="B72" s="673" t="s">
        <v>68</v>
      </c>
      <c r="C72" s="418"/>
      <c r="D72" s="418"/>
      <c r="E72" s="419"/>
      <c r="F72" s="419"/>
      <c r="G72" s="419"/>
      <c r="H72" s="419"/>
      <c r="I72" s="420"/>
      <c r="J72" s="308"/>
    </row>
    <row r="73" spans="1:10" hidden="1" x14ac:dyDescent="0.25">
      <c r="A73" s="96"/>
      <c r="B73" s="673" t="s">
        <v>66</v>
      </c>
      <c r="C73" s="418"/>
      <c r="D73" s="418"/>
      <c r="E73" s="419"/>
      <c r="F73" s="419"/>
      <c r="G73" s="419"/>
      <c r="H73" s="419"/>
      <c r="I73" s="420"/>
      <c r="J73" s="308"/>
    </row>
    <row r="74" spans="1:10" hidden="1" x14ac:dyDescent="0.25">
      <c r="A74" s="76"/>
      <c r="B74" s="76"/>
      <c r="C74" s="7"/>
      <c r="D74" s="7"/>
      <c r="E74" s="7"/>
      <c r="F74" s="7"/>
      <c r="G74" s="7"/>
      <c r="H74" s="7"/>
      <c r="I74" s="71"/>
      <c r="J74" s="308"/>
    </row>
    <row r="75" spans="1:10" hidden="1" x14ac:dyDescent="0.25">
      <c r="A75" s="421" t="s">
        <v>63</v>
      </c>
      <c r="B75" s="421"/>
      <c r="C75" s="422"/>
      <c r="D75" s="422"/>
      <c r="E75" s="422"/>
      <c r="F75" s="422"/>
      <c r="G75" s="422"/>
      <c r="H75" s="422"/>
      <c r="I75" s="423"/>
      <c r="J75" s="308"/>
    </row>
    <row r="76" spans="1:10" hidden="1" x14ac:dyDescent="0.25">
      <c r="A76" s="413"/>
      <c r="B76" s="413"/>
      <c r="C76" s="414"/>
      <c r="D76" s="414"/>
      <c r="E76" s="414"/>
      <c r="F76" s="414"/>
      <c r="G76" s="414"/>
      <c r="H76" s="414"/>
      <c r="I76" s="415"/>
      <c r="J76" s="308"/>
    </row>
    <row r="77" spans="1:10" hidden="1" x14ac:dyDescent="0.25">
      <c r="A77" s="94"/>
      <c r="B77" s="76"/>
      <c r="C77" s="7"/>
      <c r="D77" s="7"/>
      <c r="E77" s="7"/>
      <c r="F77" s="7"/>
      <c r="G77" s="7"/>
      <c r="H77" s="7"/>
      <c r="I77" s="71"/>
      <c r="J77" s="308"/>
    </row>
    <row r="78" spans="1:10" hidden="1" x14ac:dyDescent="0.25">
      <c r="A78" s="79" t="s">
        <v>61</v>
      </c>
      <c r="B78" s="76"/>
      <c r="C78" s="7"/>
      <c r="D78" s="7"/>
      <c r="E78" s="7"/>
      <c r="F78" s="7"/>
      <c r="G78" s="7"/>
      <c r="H78" s="7"/>
      <c r="I78" s="71"/>
      <c r="J78" s="308"/>
    </row>
    <row r="79" spans="1:10" hidden="1" x14ac:dyDescent="0.25">
      <c r="A79" s="410" t="s">
        <v>59</v>
      </c>
      <c r="B79" s="410"/>
      <c r="C79" s="411"/>
      <c r="D79" s="411"/>
      <c r="E79" s="411"/>
      <c r="F79" s="411"/>
      <c r="G79" s="411"/>
      <c r="H79" s="411"/>
      <c r="I79" s="412"/>
      <c r="J79" s="308"/>
    </row>
    <row r="80" spans="1:10" hidden="1" x14ac:dyDescent="0.25">
      <c r="A80" s="413"/>
      <c r="B80" s="413"/>
      <c r="C80" s="414"/>
      <c r="D80" s="414"/>
      <c r="E80" s="414"/>
      <c r="F80" s="414"/>
      <c r="G80" s="414"/>
      <c r="H80" s="414"/>
      <c r="I80" s="415"/>
      <c r="J80" s="308"/>
    </row>
    <row r="81" spans="1:10" hidden="1" x14ac:dyDescent="0.25">
      <c r="A81" s="96"/>
      <c r="B81" s="96"/>
      <c r="C81" s="10"/>
      <c r="D81" s="10"/>
      <c r="E81" s="10"/>
      <c r="F81" s="10"/>
      <c r="G81" s="10"/>
      <c r="H81" s="10"/>
      <c r="I81" s="97"/>
      <c r="J81" s="308"/>
    </row>
    <row r="82" spans="1:10" ht="26.25" hidden="1" x14ac:dyDescent="0.4">
      <c r="A82" s="88"/>
      <c r="B82" s="88"/>
      <c r="C82" s="74"/>
      <c r="D82" s="74"/>
      <c r="E82" s="74"/>
      <c r="F82" s="74"/>
      <c r="G82" s="74"/>
      <c r="H82" s="74"/>
      <c r="I82" s="75"/>
      <c r="J82" s="308"/>
    </row>
    <row r="83" spans="1:10" hidden="1" x14ac:dyDescent="0.25">
      <c r="A83" s="96"/>
      <c r="B83" s="96"/>
      <c r="C83" s="10"/>
      <c r="D83" s="10"/>
      <c r="E83" s="10"/>
      <c r="F83" s="10"/>
      <c r="G83" s="10"/>
      <c r="H83" s="10"/>
      <c r="I83" s="97"/>
      <c r="J83" s="308"/>
    </row>
    <row r="84" spans="1:10" hidden="1" x14ac:dyDescent="0.25">
      <c r="A84" s="410" t="s">
        <v>57</v>
      </c>
      <c r="B84" s="410"/>
      <c r="C84" s="411"/>
      <c r="D84" s="411"/>
      <c r="E84" s="411"/>
      <c r="F84" s="411"/>
      <c r="G84" s="411"/>
      <c r="H84" s="411"/>
      <c r="I84" s="412"/>
      <c r="J84" s="308"/>
    </row>
    <row r="85" spans="1:10" hidden="1" x14ac:dyDescent="0.25">
      <c r="A85" s="413"/>
      <c r="B85" s="413"/>
      <c r="C85" s="414"/>
      <c r="D85" s="414"/>
      <c r="E85" s="414"/>
      <c r="F85" s="414"/>
      <c r="G85" s="414"/>
      <c r="H85" s="414"/>
      <c r="I85" s="415"/>
      <c r="J85" s="308"/>
    </row>
    <row r="86" spans="1:10" hidden="1" x14ac:dyDescent="0.25">
      <c r="A86" s="76"/>
      <c r="B86" s="76"/>
      <c r="C86" s="7"/>
      <c r="D86" s="7"/>
      <c r="E86" s="7"/>
      <c r="F86" s="7"/>
      <c r="G86" s="7"/>
      <c r="H86" s="7"/>
      <c r="I86" s="71"/>
      <c r="J86" s="308"/>
    </row>
    <row r="87" spans="1:10" ht="26.25" hidden="1" x14ac:dyDescent="0.4">
      <c r="A87" s="73" t="s">
        <v>56</v>
      </c>
      <c r="B87" s="88"/>
      <c r="C87" s="74"/>
      <c r="D87" s="74"/>
      <c r="E87" s="74"/>
      <c r="F87" s="74"/>
      <c r="G87" s="74"/>
      <c r="H87" s="74"/>
      <c r="I87" s="75"/>
      <c r="J87" s="308"/>
    </row>
    <row r="88" spans="1:10" ht="26.25" hidden="1" x14ac:dyDescent="0.4">
      <c r="A88" s="88"/>
      <c r="B88" s="88"/>
      <c r="C88" s="74"/>
      <c r="D88" s="74"/>
      <c r="E88" s="74"/>
      <c r="F88" s="74"/>
      <c r="G88" s="74"/>
      <c r="H88" s="74"/>
      <c r="I88" s="75"/>
      <c r="J88" s="308"/>
    </row>
    <row r="89" spans="1:10" hidden="1" x14ac:dyDescent="0.25">
      <c r="A89" s="410" t="s">
        <v>54</v>
      </c>
      <c r="B89" s="410"/>
      <c r="C89" s="411"/>
      <c r="D89" s="411"/>
      <c r="E89" s="411"/>
      <c r="F89" s="411"/>
      <c r="G89" s="411"/>
      <c r="H89" s="411"/>
      <c r="I89" s="412"/>
      <c r="J89" s="308"/>
    </row>
    <row r="90" spans="1:10" hidden="1" x14ac:dyDescent="0.25">
      <c r="A90" s="397" t="s">
        <v>53</v>
      </c>
      <c r="B90" s="397"/>
      <c r="C90" s="398"/>
      <c r="D90" s="398"/>
      <c r="E90" s="398"/>
      <c r="F90" s="398"/>
      <c r="G90" s="398"/>
      <c r="H90" s="398"/>
      <c r="I90" s="399"/>
      <c r="J90" s="308"/>
    </row>
    <row r="91" spans="1:10" hidden="1" x14ac:dyDescent="0.25">
      <c r="A91" s="98" t="s">
        <v>52</v>
      </c>
      <c r="B91" s="98"/>
      <c r="C91" s="32"/>
      <c r="D91" s="32"/>
      <c r="E91" s="32"/>
      <c r="F91" s="32"/>
      <c r="G91" s="32"/>
      <c r="H91" s="32"/>
      <c r="I91" s="99"/>
      <c r="J91" s="308"/>
    </row>
    <row r="92" spans="1:10" x14ac:dyDescent="0.25">
      <c r="A92" s="402" t="s">
        <v>242</v>
      </c>
      <c r="B92" s="402"/>
      <c r="C92" s="333" t="str">
        <f t="shared" ref="C92:H92" si="0">C$113</f>
        <v>FY19</v>
      </c>
      <c r="D92" s="256" t="str">
        <f t="shared" si="0"/>
        <v>FY20</v>
      </c>
      <c r="E92" s="256" t="str">
        <f t="shared" si="0"/>
        <v>FY21</v>
      </c>
      <c r="F92" s="256" t="str">
        <f t="shared" si="0"/>
        <v>FY22</v>
      </c>
      <c r="G92" s="256" t="str">
        <f t="shared" si="0"/>
        <v>FY23</v>
      </c>
      <c r="H92" s="256" t="str">
        <f t="shared" si="0"/>
        <v>FY24</v>
      </c>
      <c r="I92" s="257" t="s">
        <v>10</v>
      </c>
      <c r="J92" s="308"/>
    </row>
    <row r="93" spans="1:10" x14ac:dyDescent="0.25">
      <c r="A93" s="400" t="s">
        <v>278</v>
      </c>
      <c r="B93" s="400"/>
      <c r="C93" s="262">
        <f t="shared" ref="C93:H93" si="1">+C129-C94</f>
        <v>37500</v>
      </c>
      <c r="D93" s="33">
        <f t="shared" si="1"/>
        <v>38437.499999999993</v>
      </c>
      <c r="E93" s="33">
        <f t="shared" ca="1" si="1"/>
        <v>37500</v>
      </c>
      <c r="F93" s="33">
        <f t="shared" ca="1" si="1"/>
        <v>37500</v>
      </c>
      <c r="G93" s="33">
        <f t="shared" ca="1" si="1"/>
        <v>37500</v>
      </c>
      <c r="H93" s="33">
        <f t="shared" ca="1" si="1"/>
        <v>37500</v>
      </c>
      <c r="I93" s="100">
        <f ca="1">SUM(C93:H93)</f>
        <v>319386.83642578113</v>
      </c>
      <c r="J93" s="308"/>
    </row>
    <row r="94" spans="1:10" x14ac:dyDescent="0.25">
      <c r="A94" s="400" t="s">
        <v>277</v>
      </c>
      <c r="B94" s="400"/>
      <c r="C94" s="33">
        <f>+C129*0.25</f>
        <v>12500</v>
      </c>
      <c r="D94" s="33">
        <f t="shared" ref="D94:H94" si="2">+D129*0.25</f>
        <v>12812.499999999998</v>
      </c>
      <c r="E94" s="33">
        <f t="shared" ca="1" si="2"/>
        <v>12500</v>
      </c>
      <c r="F94" s="33">
        <f t="shared" ca="1" si="2"/>
        <v>12500</v>
      </c>
      <c r="G94" s="33">
        <f t="shared" ca="1" si="2"/>
        <v>12500</v>
      </c>
      <c r="H94" s="33">
        <f t="shared" ca="1" si="2"/>
        <v>12500</v>
      </c>
      <c r="I94" s="100">
        <f ca="1">SUM(C94:H94)</f>
        <v>319386.83642578113</v>
      </c>
      <c r="J94" s="308"/>
    </row>
    <row r="95" spans="1:10" hidden="1" x14ac:dyDescent="0.25">
      <c r="A95" s="408" t="s">
        <v>51</v>
      </c>
      <c r="B95" s="674"/>
      <c r="C95" s="35">
        <v>0</v>
      </c>
      <c r="D95" s="35">
        <v>0</v>
      </c>
      <c r="E95" s="35">
        <v>0</v>
      </c>
      <c r="F95" s="35">
        <v>0</v>
      </c>
      <c r="G95" s="35">
        <v>0</v>
      </c>
      <c r="H95" s="35">
        <v>0</v>
      </c>
      <c r="I95" s="100">
        <f t="shared" ref="I95:I98" si="3">SUM(C95:H95)</f>
        <v>0</v>
      </c>
      <c r="J95" s="308"/>
    </row>
    <row r="96" spans="1:10" hidden="1" x14ac:dyDescent="0.25">
      <c r="A96" s="408" t="s">
        <v>50</v>
      </c>
      <c r="B96" s="674"/>
      <c r="C96" s="35">
        <v>0</v>
      </c>
      <c r="D96" s="35">
        <v>0</v>
      </c>
      <c r="E96" s="35">
        <v>0</v>
      </c>
      <c r="F96" s="35">
        <v>0</v>
      </c>
      <c r="G96" s="35">
        <v>0</v>
      </c>
      <c r="H96" s="35">
        <v>0</v>
      </c>
      <c r="I96" s="100">
        <f t="shared" si="3"/>
        <v>0</v>
      </c>
      <c r="J96" s="308"/>
    </row>
    <row r="97" spans="1:10" hidden="1" x14ac:dyDescent="0.25">
      <c r="A97" s="408" t="s">
        <v>49</v>
      </c>
      <c r="B97" s="674"/>
      <c r="C97" s="35">
        <v>0</v>
      </c>
      <c r="D97" s="35">
        <v>0</v>
      </c>
      <c r="E97" s="35">
        <v>0</v>
      </c>
      <c r="F97" s="35">
        <v>0</v>
      </c>
      <c r="G97" s="35">
        <v>0</v>
      </c>
      <c r="H97" s="35">
        <v>0</v>
      </c>
      <c r="I97" s="100">
        <f t="shared" si="3"/>
        <v>0</v>
      </c>
      <c r="J97" s="308"/>
    </row>
    <row r="98" spans="1:10" hidden="1" x14ac:dyDescent="0.25">
      <c r="A98" s="408" t="s">
        <v>48</v>
      </c>
      <c r="B98" s="674"/>
      <c r="C98" s="35">
        <v>0</v>
      </c>
      <c r="D98" s="35">
        <v>0</v>
      </c>
      <c r="E98" s="35">
        <v>0</v>
      </c>
      <c r="F98" s="35">
        <v>0</v>
      </c>
      <c r="G98" s="35">
        <v>0</v>
      </c>
      <c r="H98" s="35">
        <v>0</v>
      </c>
      <c r="I98" s="100">
        <f t="shared" si="3"/>
        <v>0</v>
      </c>
      <c r="J98" s="308"/>
    </row>
    <row r="99" spans="1:10" x14ac:dyDescent="0.25">
      <c r="A99" s="402" t="s">
        <v>47</v>
      </c>
      <c r="B99" s="402"/>
      <c r="C99" s="36"/>
      <c r="D99" s="36"/>
      <c r="E99" s="37"/>
      <c r="F99" s="37"/>
      <c r="G99" s="37"/>
      <c r="H99" s="37"/>
      <c r="I99" s="101"/>
      <c r="J99" s="308"/>
    </row>
    <row r="100" spans="1:10" x14ac:dyDescent="0.25">
      <c r="A100" s="400" t="s">
        <v>46</v>
      </c>
      <c r="B100" s="400"/>
      <c r="C100" s="42"/>
      <c r="D100" s="42"/>
      <c r="E100" s="42"/>
      <c r="F100" s="42"/>
      <c r="G100" s="42"/>
      <c r="H100" s="42"/>
      <c r="I100" s="100">
        <f t="shared" ref="I100:I103" si="4">SUM(C100:H100)</f>
        <v>0</v>
      </c>
      <c r="J100" s="308"/>
    </row>
    <row r="101" spans="1:10" x14ac:dyDescent="0.25">
      <c r="A101" s="400" t="s">
        <v>45</v>
      </c>
      <c r="B101" s="400"/>
      <c r="C101" s="42"/>
      <c r="D101" s="42"/>
      <c r="E101" s="42"/>
      <c r="F101" s="42"/>
      <c r="G101" s="42"/>
      <c r="H101" s="42"/>
      <c r="I101" s="100">
        <f t="shared" si="4"/>
        <v>0</v>
      </c>
      <c r="J101" s="308"/>
    </row>
    <row r="102" spans="1:10" x14ac:dyDescent="0.25">
      <c r="A102" s="380" t="s">
        <v>273</v>
      </c>
      <c r="B102" s="393"/>
      <c r="C102" s="42"/>
      <c r="D102" s="42"/>
      <c r="E102" s="42"/>
      <c r="F102" s="42"/>
      <c r="G102" s="42"/>
      <c r="H102" s="42"/>
      <c r="I102" s="100">
        <f t="shared" si="4"/>
        <v>0</v>
      </c>
      <c r="J102" s="308"/>
    </row>
    <row r="103" spans="1:10" x14ac:dyDescent="0.25">
      <c r="A103" s="402" t="s">
        <v>43</v>
      </c>
      <c r="B103" s="402"/>
      <c r="C103" s="33">
        <f>SUM(C100:C102)</f>
        <v>0</v>
      </c>
      <c r="D103" s="33">
        <f>SUM(D100:D102)</f>
        <v>0</v>
      </c>
      <c r="E103" s="33">
        <f t="shared" ref="E103:H103" si="5">SUM(E100:E102)</f>
        <v>0</v>
      </c>
      <c r="F103" s="33">
        <f t="shared" si="5"/>
        <v>0</v>
      </c>
      <c r="G103" s="33">
        <f t="shared" si="5"/>
        <v>0</v>
      </c>
      <c r="H103" s="33">
        <f t="shared" si="5"/>
        <v>0</v>
      </c>
      <c r="I103" s="100">
        <f t="shared" si="4"/>
        <v>0</v>
      </c>
      <c r="J103" s="308"/>
    </row>
    <row r="104" spans="1:10" ht="16.5" thickBot="1" x14ac:dyDescent="0.3">
      <c r="A104" s="404" t="s">
        <v>42</v>
      </c>
      <c r="B104" s="404"/>
      <c r="C104" s="40">
        <f>+C93+C94</f>
        <v>50000</v>
      </c>
      <c r="D104" s="40">
        <f t="shared" ref="D104:H104" si="6">+D93+D94</f>
        <v>51249.999999999993</v>
      </c>
      <c r="E104" s="40">
        <f t="shared" ca="1" si="6"/>
        <v>50000</v>
      </c>
      <c r="F104" s="40">
        <f t="shared" ca="1" si="6"/>
        <v>50000</v>
      </c>
      <c r="G104" s="40">
        <f t="shared" ca="1" si="6"/>
        <v>50000</v>
      </c>
      <c r="H104" s="40">
        <f t="shared" ca="1" si="6"/>
        <v>50000</v>
      </c>
      <c r="I104" s="102">
        <f t="shared" ref="I104" ca="1" si="7">SUM(I94:I98)+I103</f>
        <v>319386.83642578113</v>
      </c>
      <c r="J104" s="308"/>
    </row>
    <row r="105" spans="1:10" ht="16.5" hidden="1" thickTop="1" x14ac:dyDescent="0.25">
      <c r="A105" s="103"/>
      <c r="B105" s="76"/>
      <c r="C105" s="7"/>
      <c r="D105" s="7"/>
      <c r="E105" s="7"/>
      <c r="F105" s="7"/>
      <c r="G105" s="7"/>
      <c r="H105" s="7"/>
      <c r="I105" s="71"/>
      <c r="J105" s="308"/>
    </row>
    <row r="106" spans="1:10" ht="16.5" thickTop="1" x14ac:dyDescent="0.25">
      <c r="A106" s="388" t="s">
        <v>41</v>
      </c>
      <c r="B106" s="388"/>
      <c r="C106" s="389"/>
      <c r="D106" s="389"/>
      <c r="E106" s="389"/>
      <c r="F106" s="389"/>
      <c r="G106" s="389"/>
      <c r="H106" s="389"/>
      <c r="I106" s="390"/>
      <c r="J106" s="308"/>
    </row>
    <row r="107" spans="1:10" hidden="1" x14ac:dyDescent="0.25">
      <c r="A107" s="397" t="s">
        <v>39</v>
      </c>
      <c r="B107" s="397"/>
      <c r="C107" s="398"/>
      <c r="D107" s="398"/>
      <c r="E107" s="398"/>
      <c r="F107" s="398"/>
      <c r="G107" s="614"/>
      <c r="H107" s="615"/>
      <c r="I107" s="91"/>
      <c r="J107" s="308"/>
    </row>
    <row r="108" spans="1:10" hidden="1" x14ac:dyDescent="0.25">
      <c r="A108" s="397" t="s">
        <v>37</v>
      </c>
      <c r="B108" s="397"/>
      <c r="C108" s="398"/>
      <c r="D108" s="398"/>
      <c r="E108" s="398"/>
      <c r="F108" s="398"/>
      <c r="G108" s="17"/>
      <c r="H108" s="17"/>
      <c r="I108" s="91"/>
      <c r="J108" s="308"/>
    </row>
    <row r="109" spans="1:10" hidden="1" x14ac:dyDescent="0.25">
      <c r="A109" s="76"/>
      <c r="B109" s="76"/>
      <c r="C109" s="7"/>
      <c r="D109" s="7"/>
      <c r="E109" s="7"/>
      <c r="F109" s="7"/>
      <c r="G109" s="7"/>
      <c r="H109" s="7"/>
      <c r="I109" s="71"/>
      <c r="J109" s="308"/>
    </row>
    <row r="110" spans="1:10" hidden="1" x14ac:dyDescent="0.25">
      <c r="A110" s="388" t="s">
        <v>35</v>
      </c>
      <c r="B110" s="388"/>
      <c r="C110" s="389"/>
      <c r="D110" s="389"/>
      <c r="E110" s="389"/>
      <c r="F110" s="389"/>
      <c r="G110" s="389"/>
      <c r="H110" s="389"/>
      <c r="I110" s="390"/>
      <c r="J110" s="308"/>
    </row>
    <row r="111" spans="1:10" hidden="1" x14ac:dyDescent="0.25">
      <c r="A111" s="397" t="s">
        <v>34</v>
      </c>
      <c r="B111" s="397"/>
      <c r="C111" s="398"/>
      <c r="D111" s="398"/>
      <c r="E111" s="398"/>
      <c r="F111" s="398"/>
      <c r="G111" s="398"/>
      <c r="H111" s="398"/>
      <c r="I111" s="399"/>
      <c r="J111" s="308"/>
    </row>
    <row r="112" spans="1:10" hidden="1" x14ac:dyDescent="0.25">
      <c r="A112" s="98" t="s">
        <v>18</v>
      </c>
      <c r="B112" s="98"/>
      <c r="C112" s="32"/>
      <c r="D112" s="32"/>
      <c r="E112" s="32"/>
      <c r="F112" s="32"/>
      <c r="G112" s="32"/>
      <c r="H112" s="32"/>
      <c r="I112" s="99"/>
      <c r="J112" s="308"/>
    </row>
    <row r="113" spans="1:10" x14ac:dyDescent="0.25">
      <c r="A113" s="391" t="s">
        <v>33</v>
      </c>
      <c r="B113" s="391"/>
      <c r="C113" s="256" t="s">
        <v>16</v>
      </c>
      <c r="D113" s="41" t="s">
        <v>15</v>
      </c>
      <c r="E113" s="41" t="s">
        <v>14</v>
      </c>
      <c r="F113" s="41" t="s">
        <v>13</v>
      </c>
      <c r="G113" s="41" t="s">
        <v>12</v>
      </c>
      <c r="H113" s="41" t="s">
        <v>11</v>
      </c>
      <c r="I113" s="257" t="s">
        <v>10</v>
      </c>
      <c r="J113" s="308"/>
    </row>
    <row r="114" spans="1:10" ht="16.5" hidden="1" thickBot="1" x14ac:dyDescent="0.3">
      <c r="A114" s="393" t="s">
        <v>32</v>
      </c>
      <c r="B114" s="393"/>
      <c r="C114" s="34"/>
      <c r="D114" s="8">
        <v>2.5000000000000001E-2</v>
      </c>
      <c r="E114" s="8">
        <v>2.5000000000000001E-2</v>
      </c>
      <c r="F114" s="8">
        <f ca="1">$F114</f>
        <v>2.5000000000000001E-2</v>
      </c>
      <c r="G114" s="8">
        <f ca="1">$F114</f>
        <v>2.5000000000000001E-2</v>
      </c>
      <c r="H114" s="8">
        <f ca="1">$F114</f>
        <v>2.5000000000000001E-2</v>
      </c>
      <c r="I114" s="104"/>
      <c r="J114" s="308"/>
    </row>
    <row r="115" spans="1:10" hidden="1" x14ac:dyDescent="0.25">
      <c r="A115" s="393" t="s">
        <v>31</v>
      </c>
      <c r="B115" s="393"/>
      <c r="C115" s="42"/>
      <c r="D115" s="42"/>
      <c r="E115" s="42"/>
      <c r="F115" s="42"/>
      <c r="G115" s="42"/>
      <c r="H115" s="42"/>
      <c r="I115" s="253"/>
      <c r="J115" s="308"/>
    </row>
    <row r="116" spans="1:10" hidden="1" x14ac:dyDescent="0.25">
      <c r="A116" s="395" t="s">
        <v>30</v>
      </c>
      <c r="B116" s="395"/>
      <c r="C116" s="42"/>
      <c r="D116" s="42"/>
      <c r="E116" s="42"/>
      <c r="F116" s="42"/>
      <c r="G116" s="42"/>
      <c r="H116" s="42"/>
      <c r="I116" s="105"/>
      <c r="J116" s="308"/>
    </row>
    <row r="117" spans="1:10" x14ac:dyDescent="0.25">
      <c r="A117" s="393" t="s">
        <v>29</v>
      </c>
      <c r="B117" s="393"/>
      <c r="C117" s="44"/>
      <c r="D117" s="44"/>
      <c r="E117" s="44"/>
      <c r="F117" s="44"/>
      <c r="G117" s="44"/>
      <c r="H117" s="44"/>
      <c r="I117" s="105"/>
      <c r="J117" s="308"/>
    </row>
    <row r="118" spans="1:10" x14ac:dyDescent="0.25">
      <c r="A118" s="393" t="s">
        <v>28</v>
      </c>
      <c r="B118" s="393"/>
      <c r="C118" s="42"/>
      <c r="D118" s="42"/>
      <c r="E118" s="42"/>
      <c r="F118" s="42"/>
      <c r="G118" s="42"/>
      <c r="H118" s="42"/>
      <c r="I118" s="105"/>
      <c r="J118" s="308"/>
    </row>
    <row r="119" spans="1:10" x14ac:dyDescent="0.25">
      <c r="A119" s="393" t="s">
        <v>27</v>
      </c>
      <c r="B119" s="393"/>
      <c r="C119" s="42"/>
      <c r="D119" s="42"/>
      <c r="E119" s="42"/>
      <c r="F119" s="42"/>
      <c r="G119" s="42"/>
      <c r="H119" s="42"/>
      <c r="I119" s="105"/>
      <c r="J119" s="308"/>
    </row>
    <row r="120" spans="1:10" x14ac:dyDescent="0.25">
      <c r="A120" s="393" t="s">
        <v>26</v>
      </c>
      <c r="B120" s="393"/>
      <c r="C120" s="33">
        <f>C118*C119</f>
        <v>0</v>
      </c>
      <c r="D120" s="33">
        <f>D118*D119</f>
        <v>0</v>
      </c>
      <c r="E120" s="33">
        <f t="shared" ref="E120:H120" si="8">E118*E119</f>
        <v>0</v>
      </c>
      <c r="F120" s="33">
        <f t="shared" si="8"/>
        <v>0</v>
      </c>
      <c r="G120" s="33">
        <f t="shared" si="8"/>
        <v>0</v>
      </c>
      <c r="H120" s="33">
        <f t="shared" si="8"/>
        <v>0</v>
      </c>
      <c r="I120" s="100">
        <f t="shared" ref="I120:I128" si="9">SUM(C120:H120)</f>
        <v>0</v>
      </c>
      <c r="J120" s="308"/>
    </row>
    <row r="121" spans="1:10" x14ac:dyDescent="0.25">
      <c r="A121" s="393" t="s">
        <v>25</v>
      </c>
      <c r="B121" s="393"/>
      <c r="C121" s="64"/>
      <c r="D121" s="64"/>
      <c r="E121" s="33">
        <f t="shared" ref="E121:F124" ca="1" si="10">D121*(1+$G$114)</f>
        <v>0</v>
      </c>
      <c r="F121" s="33">
        <f t="shared" ca="1" si="10"/>
        <v>0</v>
      </c>
      <c r="G121" s="33">
        <f t="shared" ref="G121:G124" ca="1" si="11">F121*(1+$H$114)</f>
        <v>0</v>
      </c>
      <c r="H121" s="33">
        <f t="shared" ref="H121:H124" ca="1" si="12">G121*(1+$I$114)</f>
        <v>0</v>
      </c>
      <c r="I121" s="100"/>
      <c r="J121" s="308"/>
    </row>
    <row r="122" spans="1:10" x14ac:dyDescent="0.25">
      <c r="A122" s="393" t="s">
        <v>24</v>
      </c>
      <c r="B122" s="393"/>
      <c r="C122" s="64"/>
      <c r="D122" s="64"/>
      <c r="E122" s="33">
        <f t="shared" ca="1" si="10"/>
        <v>0</v>
      </c>
      <c r="F122" s="33">
        <f t="shared" ca="1" si="10"/>
        <v>0</v>
      </c>
      <c r="G122" s="33">
        <f t="shared" ca="1" si="11"/>
        <v>0</v>
      </c>
      <c r="H122" s="33">
        <f t="shared" ca="1" si="12"/>
        <v>0</v>
      </c>
      <c r="I122" s="100"/>
      <c r="J122" s="308"/>
    </row>
    <row r="123" spans="1:10" x14ac:dyDescent="0.25">
      <c r="A123" s="380" t="s">
        <v>23</v>
      </c>
      <c r="B123" s="393"/>
      <c r="C123" s="64"/>
      <c r="D123" s="64"/>
      <c r="E123" s="33">
        <f t="shared" ca="1" si="10"/>
        <v>0</v>
      </c>
      <c r="F123" s="33">
        <f t="shared" ca="1" si="10"/>
        <v>0</v>
      </c>
      <c r="G123" s="33">
        <f t="shared" ca="1" si="11"/>
        <v>0</v>
      </c>
      <c r="H123" s="33">
        <f t="shared" ca="1" si="12"/>
        <v>0</v>
      </c>
      <c r="I123" s="100"/>
      <c r="J123" s="308"/>
    </row>
    <row r="124" spans="1:10" x14ac:dyDescent="0.25">
      <c r="A124" s="380" t="s">
        <v>23</v>
      </c>
      <c r="B124" s="393"/>
      <c r="C124" s="64"/>
      <c r="D124" s="64"/>
      <c r="E124" s="33">
        <f t="shared" ca="1" si="10"/>
        <v>0</v>
      </c>
      <c r="F124" s="33">
        <f t="shared" ca="1" si="10"/>
        <v>0</v>
      </c>
      <c r="G124" s="33">
        <f t="shared" ca="1" si="11"/>
        <v>0</v>
      </c>
      <c r="H124" s="33">
        <f t="shared" ca="1" si="12"/>
        <v>0</v>
      </c>
      <c r="I124" s="100"/>
      <c r="J124" s="308"/>
    </row>
    <row r="125" spans="1:10" x14ac:dyDescent="0.25">
      <c r="A125" s="393" t="s">
        <v>22</v>
      </c>
      <c r="B125" s="393"/>
      <c r="C125" s="33">
        <f>SUM(C120:C124)</f>
        <v>0</v>
      </c>
      <c r="D125" s="33">
        <f>SUM(D120:D124)</f>
        <v>0</v>
      </c>
      <c r="E125" s="33">
        <f t="shared" ref="E125:G125" ca="1" si="13">SUM(E120:E124)</f>
        <v>0</v>
      </c>
      <c r="F125" s="33">
        <f t="shared" ca="1" si="13"/>
        <v>0</v>
      </c>
      <c r="G125" s="33">
        <f t="shared" ca="1" si="13"/>
        <v>0</v>
      </c>
      <c r="H125" s="33">
        <f ca="1">SUM(H120:H124)</f>
        <v>0</v>
      </c>
      <c r="I125" s="100">
        <f t="shared" ca="1" si="9"/>
        <v>0</v>
      </c>
      <c r="J125" s="308"/>
    </row>
    <row r="126" spans="1:10" x14ac:dyDescent="0.25">
      <c r="A126" s="380" t="s">
        <v>274</v>
      </c>
      <c r="B126" s="393"/>
      <c r="C126" s="64">
        <v>50000</v>
      </c>
      <c r="D126" s="64">
        <f>C126*(1+D114)</f>
        <v>51249.999999999993</v>
      </c>
      <c r="E126" s="33">
        <f t="shared" ref="E126:F128" ca="1" si="14">D126*(1+$G$114)</f>
        <v>52531.249999999985</v>
      </c>
      <c r="F126" s="33">
        <f t="shared" ca="1" si="14"/>
        <v>53844.531249999978</v>
      </c>
      <c r="G126" s="33">
        <f t="shared" ref="G126:G128" ca="1" si="15">F126*(1+$H$114)</f>
        <v>55190.644531249971</v>
      </c>
      <c r="H126" s="33">
        <f t="shared" ref="H126:H128" ca="1" si="16">G126*(1+$I$114)</f>
        <v>56570.410644531214</v>
      </c>
      <c r="I126" s="100">
        <f t="shared" ca="1" si="9"/>
        <v>319386.83642578113</v>
      </c>
      <c r="J126" s="308"/>
    </row>
    <row r="127" spans="1:10" x14ac:dyDescent="0.25">
      <c r="A127" s="380" t="s">
        <v>4</v>
      </c>
      <c r="B127" s="393"/>
      <c r="C127" s="64"/>
      <c r="D127" s="64"/>
      <c r="E127" s="33">
        <f t="shared" ca="1" si="14"/>
        <v>0</v>
      </c>
      <c r="F127" s="33">
        <f t="shared" ca="1" si="14"/>
        <v>0</v>
      </c>
      <c r="G127" s="33">
        <f t="shared" ca="1" si="15"/>
        <v>0</v>
      </c>
      <c r="H127" s="33">
        <f t="shared" ca="1" si="16"/>
        <v>0</v>
      </c>
      <c r="I127" s="100">
        <f t="shared" ca="1" si="9"/>
        <v>0</v>
      </c>
      <c r="J127" s="308"/>
    </row>
    <row r="128" spans="1:10" x14ac:dyDescent="0.25">
      <c r="A128" s="380" t="s">
        <v>4</v>
      </c>
      <c r="B128" s="393"/>
      <c r="C128" s="64"/>
      <c r="D128" s="64"/>
      <c r="E128" s="33">
        <f t="shared" ca="1" si="14"/>
        <v>0</v>
      </c>
      <c r="F128" s="33">
        <f t="shared" ca="1" si="14"/>
        <v>0</v>
      </c>
      <c r="G128" s="33">
        <f t="shared" ca="1" si="15"/>
        <v>0</v>
      </c>
      <c r="H128" s="33">
        <f t="shared" ca="1" si="16"/>
        <v>0</v>
      </c>
      <c r="I128" s="100">
        <f t="shared" ca="1" si="9"/>
        <v>0</v>
      </c>
      <c r="J128" s="308"/>
    </row>
    <row r="129" spans="1:10" ht="16.5" thickBot="1" x14ac:dyDescent="0.3">
      <c r="A129" s="404" t="s">
        <v>21</v>
      </c>
      <c r="B129" s="404"/>
      <c r="C129" s="47">
        <f>C115+C116+C125+C126+C128+C127</f>
        <v>50000</v>
      </c>
      <c r="D129" s="47">
        <f t="shared" ref="D129:I129" si="17">D115+D116+D125+D126+D128+D127</f>
        <v>51249.999999999993</v>
      </c>
      <c r="E129" s="47">
        <f t="shared" ca="1" si="17"/>
        <v>52531.249999999985</v>
      </c>
      <c r="F129" s="47">
        <f t="shared" ca="1" si="17"/>
        <v>53844.531249999978</v>
      </c>
      <c r="G129" s="47">
        <f t="shared" ca="1" si="17"/>
        <v>55190.644531249971</v>
      </c>
      <c r="H129" s="47">
        <f t="shared" ca="1" si="17"/>
        <v>56570.410644531214</v>
      </c>
      <c r="I129" s="107">
        <f t="shared" ca="1" si="17"/>
        <v>319386.83642578113</v>
      </c>
      <c r="J129" s="308"/>
    </row>
    <row r="130" spans="1:10" ht="16.5" hidden="1" thickTop="1" x14ac:dyDescent="0.25">
      <c r="A130" s="103"/>
      <c r="B130" s="76"/>
      <c r="C130" s="7"/>
      <c r="D130" s="7"/>
      <c r="E130" s="7"/>
      <c r="F130" s="7"/>
      <c r="G130" s="7"/>
      <c r="H130" s="7"/>
      <c r="I130" s="71"/>
      <c r="J130" s="308"/>
    </row>
    <row r="131" spans="1:10" ht="16.5" hidden="1" thickTop="1" x14ac:dyDescent="0.25">
      <c r="A131" s="103"/>
      <c r="B131" s="76"/>
      <c r="C131" s="7"/>
      <c r="D131" s="7"/>
      <c r="E131" s="7"/>
      <c r="F131" s="7"/>
      <c r="G131" s="7"/>
      <c r="H131" s="7"/>
      <c r="I131" s="71"/>
      <c r="J131" s="308"/>
    </row>
    <row r="132" spans="1:10" ht="16.5" hidden="1" thickTop="1" x14ac:dyDescent="0.25">
      <c r="A132" s="388" t="s">
        <v>19</v>
      </c>
      <c r="B132" s="388"/>
      <c r="C132" s="389"/>
      <c r="D132" s="389"/>
      <c r="E132" s="389"/>
      <c r="F132" s="389"/>
      <c r="G132" s="389"/>
      <c r="H132" s="389"/>
      <c r="I132" s="390"/>
      <c r="J132" s="308"/>
    </row>
    <row r="133" spans="1:10" ht="16.5" hidden="1" thickTop="1" x14ac:dyDescent="0.25">
      <c r="A133" s="98" t="s">
        <v>18</v>
      </c>
      <c r="B133" s="98"/>
      <c r="C133" s="32"/>
      <c r="D133" s="32"/>
      <c r="E133" s="32"/>
      <c r="F133" s="32"/>
      <c r="G133" s="32"/>
      <c r="H133" s="32"/>
      <c r="I133" s="99"/>
      <c r="J133" s="308"/>
    </row>
    <row r="134" spans="1:10" ht="16.5" hidden="1" thickTop="1" x14ac:dyDescent="0.25">
      <c r="A134" s="391" t="s">
        <v>17</v>
      </c>
      <c r="B134" s="391"/>
      <c r="C134" s="256" t="s">
        <v>16</v>
      </c>
      <c r="D134" s="41" t="s">
        <v>15</v>
      </c>
      <c r="E134" s="41" t="s">
        <v>14</v>
      </c>
      <c r="F134" s="41" t="s">
        <v>13</v>
      </c>
      <c r="G134" s="41" t="s">
        <v>12</v>
      </c>
      <c r="H134" s="41" t="s">
        <v>11</v>
      </c>
      <c r="I134" s="108" t="s">
        <v>10</v>
      </c>
      <c r="J134" s="308"/>
    </row>
    <row r="135" spans="1:10" ht="16.5" hidden="1" thickTop="1" x14ac:dyDescent="0.25">
      <c r="A135" s="378" t="s">
        <v>9</v>
      </c>
      <c r="B135" s="378"/>
      <c r="C135" s="42"/>
      <c r="D135" s="42"/>
      <c r="E135" s="42"/>
      <c r="F135" s="42"/>
      <c r="G135" s="42"/>
      <c r="H135" s="42"/>
      <c r="I135" s="105">
        <f t="shared" ref="I135:I140" si="18">SUM(C135:H135)</f>
        <v>0</v>
      </c>
      <c r="J135" s="308"/>
    </row>
    <row r="136" spans="1:10" ht="16.5" hidden="1" thickTop="1" x14ac:dyDescent="0.25">
      <c r="A136" s="378" t="s">
        <v>8</v>
      </c>
      <c r="B136" s="378"/>
      <c r="C136" s="42"/>
      <c r="D136" s="42"/>
      <c r="E136" s="42"/>
      <c r="F136" s="42"/>
      <c r="G136" s="42"/>
      <c r="H136" s="42"/>
      <c r="I136" s="105">
        <f t="shared" si="18"/>
        <v>0</v>
      </c>
      <c r="J136" s="308"/>
    </row>
    <row r="137" spans="1:10" ht="16.5" hidden="1" thickTop="1" x14ac:dyDescent="0.25">
      <c r="A137" s="378" t="s">
        <v>7</v>
      </c>
      <c r="B137" s="378"/>
      <c r="C137" s="249"/>
      <c r="D137" s="42"/>
      <c r="E137" s="249"/>
      <c r="F137" s="249"/>
      <c r="G137" s="249"/>
      <c r="H137" s="249"/>
      <c r="I137" s="105">
        <f t="shared" si="18"/>
        <v>0</v>
      </c>
      <c r="J137" s="308"/>
    </row>
    <row r="138" spans="1:10" ht="16.5" hidden="1" thickTop="1" x14ac:dyDescent="0.25">
      <c r="A138" s="378" t="s">
        <v>6</v>
      </c>
      <c r="B138" s="378"/>
      <c r="C138" s="249"/>
      <c r="D138" s="42"/>
      <c r="E138" s="249"/>
      <c r="F138" s="249"/>
      <c r="G138" s="249"/>
      <c r="H138" s="249"/>
      <c r="I138" s="105">
        <f t="shared" si="18"/>
        <v>0</v>
      </c>
      <c r="J138" s="308"/>
    </row>
    <row r="139" spans="1:10" ht="16.5" hidden="1" thickTop="1" x14ac:dyDescent="0.25">
      <c r="A139" s="378" t="s">
        <v>5</v>
      </c>
      <c r="B139" s="378"/>
      <c r="C139" s="42"/>
      <c r="D139" s="42"/>
      <c r="E139" s="42"/>
      <c r="F139" s="42"/>
      <c r="G139" s="42"/>
      <c r="H139" s="42"/>
      <c r="I139" s="105">
        <f t="shared" si="18"/>
        <v>0</v>
      </c>
      <c r="J139" s="308"/>
    </row>
    <row r="140" spans="1:10" ht="16.5" hidden="1" thickTop="1" x14ac:dyDescent="0.25">
      <c r="A140" s="380" t="s">
        <v>4</v>
      </c>
      <c r="B140" s="393"/>
      <c r="C140" s="42"/>
      <c r="D140" s="42"/>
      <c r="E140" s="42"/>
      <c r="F140" s="42"/>
      <c r="G140" s="42"/>
      <c r="H140" s="42"/>
      <c r="I140" s="105">
        <f t="shared" si="18"/>
        <v>0</v>
      </c>
      <c r="J140" s="308"/>
    </row>
    <row r="141" spans="1:10" ht="17.25" hidden="1" thickTop="1" thickBot="1" x14ac:dyDescent="0.3">
      <c r="A141" s="382" t="s">
        <v>3</v>
      </c>
      <c r="B141" s="382"/>
      <c r="C141" s="46">
        <f>SUM(C135:C140)</f>
        <v>0</v>
      </c>
      <c r="D141" s="46">
        <f t="shared" ref="D141:I141" si="19">SUM(D135:D140)</f>
        <v>0</v>
      </c>
      <c r="E141" s="46">
        <f t="shared" si="19"/>
        <v>0</v>
      </c>
      <c r="F141" s="46">
        <f t="shared" si="19"/>
        <v>0</v>
      </c>
      <c r="G141" s="46">
        <f t="shared" si="19"/>
        <v>0</v>
      </c>
      <c r="H141" s="46">
        <f t="shared" si="19"/>
        <v>0</v>
      </c>
      <c r="I141" s="254">
        <f t="shared" si="19"/>
        <v>0</v>
      </c>
      <c r="J141" s="308"/>
    </row>
    <row r="142" spans="1:10" ht="16.5" hidden="1" thickTop="1" x14ac:dyDescent="0.25">
      <c r="A142" s="103"/>
      <c r="B142" s="76"/>
      <c r="C142" s="7"/>
      <c r="D142" s="7"/>
      <c r="E142" s="7"/>
      <c r="F142" s="7"/>
      <c r="G142" s="7"/>
      <c r="H142" s="7"/>
      <c r="I142" s="71"/>
      <c r="J142" s="308"/>
    </row>
    <row r="143" spans="1:10" ht="16.5" hidden="1" thickTop="1" x14ac:dyDescent="0.25">
      <c r="A143" s="103"/>
      <c r="B143" s="76"/>
      <c r="C143" s="7"/>
      <c r="D143" s="7"/>
      <c r="E143" s="7"/>
      <c r="F143" s="7"/>
      <c r="G143" s="7"/>
      <c r="H143" s="7"/>
      <c r="I143" s="71"/>
      <c r="J143" s="308"/>
    </row>
    <row r="144" spans="1:10" ht="16.5" hidden="1" thickTop="1" x14ac:dyDescent="0.25">
      <c r="A144" s="109" t="s">
        <v>2</v>
      </c>
      <c r="B144" s="76"/>
      <c r="C144" s="7"/>
      <c r="D144" s="7"/>
      <c r="E144" s="7"/>
      <c r="F144" s="7"/>
      <c r="G144" s="7"/>
      <c r="H144" s="7"/>
      <c r="I144" s="71"/>
      <c r="J144" s="308"/>
    </row>
    <row r="145" spans="1:10" ht="17.25" hidden="1" thickTop="1" thickBot="1" x14ac:dyDescent="0.3">
      <c r="A145" s="76"/>
      <c r="B145" s="129"/>
      <c r="C145" s="310"/>
      <c r="D145" s="310"/>
      <c r="E145" s="310"/>
      <c r="F145" s="310"/>
      <c r="G145" s="310"/>
      <c r="H145" s="310"/>
      <c r="I145" s="311"/>
      <c r="J145" s="312"/>
    </row>
    <row r="146" spans="1:10" ht="16.5" thickTop="1" x14ac:dyDescent="0.25">
      <c r="A146" s="90" t="s">
        <v>0</v>
      </c>
      <c r="B146" s="110"/>
      <c r="C146" s="110"/>
      <c r="D146" s="110"/>
      <c r="E146" s="110"/>
      <c r="F146" s="110"/>
      <c r="G146" s="110"/>
      <c r="H146" s="110"/>
      <c r="I146" s="111"/>
    </row>
    <row r="147" spans="1:10" ht="34.5" customHeight="1" thickBot="1" x14ac:dyDescent="0.3">
      <c r="A147" s="504" t="s">
        <v>275</v>
      </c>
      <c r="B147" s="505"/>
      <c r="C147" s="505"/>
      <c r="D147" s="505"/>
      <c r="E147" s="505"/>
      <c r="F147" s="505"/>
      <c r="G147" s="505"/>
      <c r="H147" s="505"/>
      <c r="I147" s="588"/>
    </row>
  </sheetData>
  <protectedRanges>
    <protectedRange sqref="A11:G12" name="Range22"/>
    <protectedRange sqref="A17:I17" name="Range20"/>
    <protectedRange sqref="A39:I39" name="Range18"/>
    <protectedRange sqref="A46:I46" name="Range16"/>
    <protectedRange sqref="A59:I59" name="Range14"/>
    <protectedRange sqref="E67:I73" name="Range12"/>
    <protectedRange sqref="A80:I80" name="Range10"/>
    <protectedRange sqref="A102:H102" name="Range8"/>
    <protectedRange sqref="C100:H101" name="Range7"/>
    <protectedRange sqref="C135:H140" name="Range5"/>
    <protectedRange sqref="C115:H116" name="Range1"/>
    <protectedRange sqref="C118:H119" name="Range2"/>
    <protectedRange sqref="C121:D122" name="Range3"/>
    <protectedRange sqref="A123:D124" name="Range4"/>
    <protectedRange sqref="A147:I147" name="Range6"/>
    <protectedRange sqref="A85:I85" name="Range9"/>
    <protectedRange sqref="A76:I76" name="Range11"/>
    <protectedRange sqref="A64:I64" name="Range13"/>
    <protectedRange sqref="A49:I51" name="Range15"/>
    <protectedRange sqref="A44:I44" name="Range17"/>
    <protectedRange sqref="A23:I23" name="Range19"/>
    <protectedRange sqref="A14:G15" name="Range21"/>
    <protectedRange sqref="B3:B6" name="Range23"/>
    <protectedRange sqref="A20:G20 I20" name="Range21_1"/>
  </protectedRanges>
  <mergeCells count="118">
    <mergeCell ref="A122:B122"/>
    <mergeCell ref="A123:B123"/>
    <mergeCell ref="A124:B124"/>
    <mergeCell ref="A125:B125"/>
    <mergeCell ref="A126:B126"/>
    <mergeCell ref="A127:B127"/>
    <mergeCell ref="A116:B116"/>
    <mergeCell ref="A117:B117"/>
    <mergeCell ref="A118:B118"/>
    <mergeCell ref="A119:B119"/>
    <mergeCell ref="A120:B120"/>
    <mergeCell ref="A121:B121"/>
    <mergeCell ref="A137:B137"/>
    <mergeCell ref="A138:B138"/>
    <mergeCell ref="A139:B139"/>
    <mergeCell ref="A140:B140"/>
    <mergeCell ref="A141:B141"/>
    <mergeCell ref="A147:I147"/>
    <mergeCell ref="A128:B128"/>
    <mergeCell ref="A129:B129"/>
    <mergeCell ref="A132:I132"/>
    <mergeCell ref="A134:B134"/>
    <mergeCell ref="A135:B135"/>
    <mergeCell ref="A136:B136"/>
    <mergeCell ref="A108:F108"/>
    <mergeCell ref="A110:I110"/>
    <mergeCell ref="A111:I111"/>
    <mergeCell ref="A113:B113"/>
    <mergeCell ref="A114:B114"/>
    <mergeCell ref="A115:B115"/>
    <mergeCell ref="A101:B101"/>
    <mergeCell ref="A102:B102"/>
    <mergeCell ref="A103:B103"/>
    <mergeCell ref="A104:B104"/>
    <mergeCell ref="A106:I106"/>
    <mergeCell ref="A107:F107"/>
    <mergeCell ref="G107:H107"/>
    <mergeCell ref="A95:B95"/>
    <mergeCell ref="A96:B96"/>
    <mergeCell ref="A97:B97"/>
    <mergeCell ref="A98:B98"/>
    <mergeCell ref="A99:B99"/>
    <mergeCell ref="A100:B100"/>
    <mergeCell ref="A84:I84"/>
    <mergeCell ref="A85:I85"/>
    <mergeCell ref="A89:I89"/>
    <mergeCell ref="A90:I90"/>
    <mergeCell ref="A92:B92"/>
    <mergeCell ref="A94:B94"/>
    <mergeCell ref="A93:B93"/>
    <mergeCell ref="B73:D73"/>
    <mergeCell ref="E73:I73"/>
    <mergeCell ref="A75:I75"/>
    <mergeCell ref="A76:I76"/>
    <mergeCell ref="A79:I79"/>
    <mergeCell ref="A80:I80"/>
    <mergeCell ref="B70:D70"/>
    <mergeCell ref="E70:I70"/>
    <mergeCell ref="B71:D71"/>
    <mergeCell ref="E71:I71"/>
    <mergeCell ref="B72:D72"/>
    <mergeCell ref="E72:I72"/>
    <mergeCell ref="A66:I66"/>
    <mergeCell ref="B67:D67"/>
    <mergeCell ref="E67:I67"/>
    <mergeCell ref="B68:D68"/>
    <mergeCell ref="E68:I68"/>
    <mergeCell ref="B69:D69"/>
    <mergeCell ref="E69:I69"/>
    <mergeCell ref="A51:B51"/>
    <mergeCell ref="C51:I51"/>
    <mergeCell ref="A58:I58"/>
    <mergeCell ref="A59:I59"/>
    <mergeCell ref="A63:I63"/>
    <mergeCell ref="A64:I64"/>
    <mergeCell ref="A46:I46"/>
    <mergeCell ref="A48:I48"/>
    <mergeCell ref="A49:B49"/>
    <mergeCell ref="C49:I49"/>
    <mergeCell ref="A50:B50"/>
    <mergeCell ref="C50:I50"/>
    <mergeCell ref="A38:I38"/>
    <mergeCell ref="A39:I39"/>
    <mergeCell ref="A41:I41"/>
    <mergeCell ref="A43:I43"/>
    <mergeCell ref="A44:I44"/>
    <mergeCell ref="A45:I45"/>
    <mergeCell ref="A30:C30"/>
    <mergeCell ref="A37:F37"/>
    <mergeCell ref="H13:I13"/>
    <mergeCell ref="A14:B15"/>
    <mergeCell ref="C14:D15"/>
    <mergeCell ref="E14:G15"/>
    <mergeCell ref="A16:B16"/>
    <mergeCell ref="C16:I16"/>
    <mergeCell ref="A13:B13"/>
    <mergeCell ref="C13:D13"/>
    <mergeCell ref="E13:G13"/>
    <mergeCell ref="A1:B1"/>
    <mergeCell ref="C1:G1"/>
    <mergeCell ref="A2:B2"/>
    <mergeCell ref="C2:G2"/>
    <mergeCell ref="C3:G3"/>
    <mergeCell ref="H2:I3"/>
    <mergeCell ref="A17:I17"/>
    <mergeCell ref="A23:B23"/>
    <mergeCell ref="C23:E23"/>
    <mergeCell ref="F23:I23"/>
    <mergeCell ref="A11:B12"/>
    <mergeCell ref="C11:D12"/>
    <mergeCell ref="E11:G11"/>
    <mergeCell ref="E12:G12"/>
    <mergeCell ref="C4:G4"/>
    <mergeCell ref="A8:I8"/>
    <mergeCell ref="A10:B10"/>
    <mergeCell ref="C10:D10"/>
    <mergeCell ref="E10:G10"/>
    <mergeCell ref="H10:I10"/>
  </mergeCells>
  <dataValidations disablePrompts="1" count="6">
    <dataValidation type="list" allowBlank="1" showInputMessage="1" showErrorMessage="1" sqref="B4">
      <formula1>$Y$3:$Y$10</formula1>
    </dataValidation>
    <dataValidation type="list" allowBlank="1" showInputMessage="1" showErrorMessage="1" sqref="A49:B51">
      <formula1>$AA$47:$AA$66</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33</vt:i4>
      </vt:variant>
    </vt:vector>
  </HeadingPairs>
  <TitlesOfParts>
    <vt:vector size="41" baseType="lpstr">
      <vt:lpstr>GoT All Sunday Service</vt:lpstr>
      <vt:lpstr>GoT All Add Holiday Service</vt:lpstr>
      <vt:lpstr>GoT #700</vt:lpstr>
      <vt:lpstr>GoT#800 OffPeak</vt:lpstr>
      <vt:lpstr>GoT#800 Add Peak</vt:lpstr>
      <vt:lpstr>GoT#ODX</vt:lpstr>
      <vt:lpstr>GoT#400</vt:lpstr>
      <vt:lpstr>GoT Surveys</vt:lpstr>
      <vt:lpstr>'GoT #700'!Added_notes_as_appropriate</vt:lpstr>
      <vt:lpstr>'GoT#400'!Added_notes_as_appropriate</vt:lpstr>
      <vt:lpstr>'GoT#800 Add Peak'!Added_notes_as_appropriate</vt:lpstr>
      <vt:lpstr>'GoT#ODX'!Added_notes_as_appropriate</vt:lpstr>
      <vt:lpstr>Added_notes_as_appropriate</vt:lpstr>
      <vt:lpstr>'GoT #700'!End_Date</vt:lpstr>
      <vt:lpstr>'GoT#400'!End_Date</vt:lpstr>
      <vt:lpstr>'GoT#800 Add Peak'!End_Date</vt:lpstr>
      <vt:lpstr>'GoT#ODX'!End_Date</vt:lpstr>
      <vt:lpstr>End_Date</vt:lpstr>
      <vt:lpstr>'GoT #700'!Print_Area</vt:lpstr>
      <vt:lpstr>'GoT All Add Holiday Service'!Print_Area</vt:lpstr>
      <vt:lpstr>'GoT All Sunday Service'!Print_Area</vt:lpstr>
      <vt:lpstr>'GoT Surveys'!Print_Area</vt:lpstr>
      <vt:lpstr>'GoT#400'!Print_Area</vt:lpstr>
      <vt:lpstr>'GoT#800 Add Peak'!Print_Area</vt:lpstr>
      <vt:lpstr>'GoT#800 OffPeak'!Print_Area</vt:lpstr>
      <vt:lpstr>'GoT#ODX'!Print_Area</vt:lpstr>
      <vt:lpstr>'GoT #700'!Project_Name</vt:lpstr>
      <vt:lpstr>'GoT#400'!Project_Name</vt:lpstr>
      <vt:lpstr>'GoT#800 Add Peak'!Project_Name</vt:lpstr>
      <vt:lpstr>'GoT#ODX'!Project_Name</vt:lpstr>
      <vt:lpstr>Project_Name</vt:lpstr>
      <vt:lpstr>'GoT #700'!Requesting_Agency</vt:lpstr>
      <vt:lpstr>'GoT#400'!Requesting_Agency</vt:lpstr>
      <vt:lpstr>'GoT#800 Add Peak'!Requesting_Agency</vt:lpstr>
      <vt:lpstr>'GoT#ODX'!Requesting_Agency</vt:lpstr>
      <vt:lpstr>Requesting_Agency</vt:lpstr>
      <vt:lpstr>'GoT #700'!Start_Date</vt:lpstr>
      <vt:lpstr>'GoT#400'!Start_Date</vt:lpstr>
      <vt:lpstr>'GoT#800 Add Peak'!Start_Date</vt:lpstr>
      <vt:lpstr>'GoT#ODX'!Start_Date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2018-03-11T18:10:15Z</cp:lastPrinted>
  <dcterms:created xsi:type="dcterms:W3CDTF">2018-03-10T14:24:01Z</dcterms:created>
  <dcterms:modified xsi:type="dcterms:W3CDTF">2018-03-11T18:42:54Z</dcterms:modified>
</cp:coreProperties>
</file>