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0520" windowHeight="9240"/>
  </bookViews>
  <sheets>
    <sheet name="Access Facilities" sheetId="2" r:id="rId1"/>
  </sheets>
  <externalReferences>
    <externalReference r:id="rId2"/>
  </externalReferences>
  <definedNames>
    <definedName name="Added_notes_as_appropriate">'[1]CH TEC'!$F$14</definedName>
    <definedName name="End_Date">'[1]CH TEC'!$D$14</definedName>
    <definedName name="KPI_a">'[1]CH TEC'!$B$48&amp;'[1]CH TEC'!$D$48</definedName>
    <definedName name="KPI_b">'[1]CH TEC'!$B$49&amp;'[1]CH TEC'!$D$49</definedName>
    <definedName name="KPI_c">'[1]CH TEC'!$B$50&amp;'[1]CH TEC'!$D$50</definedName>
    <definedName name="Project_Name">'[1]CH TEC'!$B$11</definedName>
    <definedName name="Requesting_Agency">'[1]CH TEC'!$D$11</definedName>
    <definedName name="Start_Date">'[1]CH TEC'!$B$14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6" i="2" l="1"/>
  <c r="J11" i="2"/>
  <c r="J14" i="2"/>
  <c r="J127" i="2"/>
  <c r="F14" i="2"/>
  <c r="J15" i="2" l="1"/>
  <c r="J12" i="2"/>
  <c r="J122" i="2"/>
  <c r="J121" i="2"/>
  <c r="D148" i="2"/>
  <c r="D49" i="2"/>
  <c r="D50" i="2"/>
  <c r="D48" i="2"/>
  <c r="I139" i="2" l="1"/>
  <c r="H139" i="2"/>
  <c r="G139" i="2"/>
  <c r="F139" i="2"/>
  <c r="E139" i="2"/>
  <c r="D139" i="2"/>
  <c r="J138" i="2"/>
  <c r="J137" i="2"/>
  <c r="J136" i="2"/>
  <c r="J135" i="2"/>
  <c r="J134" i="2"/>
  <c r="J133" i="2"/>
  <c r="J139" i="2" s="1"/>
  <c r="E118" i="2"/>
  <c r="E123" i="2" s="1"/>
  <c r="D118" i="2"/>
  <c r="D123" i="2" s="1"/>
  <c r="D127" i="2" s="1"/>
  <c r="D100" i="2" s="1"/>
  <c r="F117" i="2"/>
  <c r="F116" i="2"/>
  <c r="I112" i="2"/>
  <c r="H112" i="2"/>
  <c r="G112" i="2"/>
  <c r="F126" i="2" s="1"/>
  <c r="J99" i="2"/>
  <c r="J98" i="2"/>
  <c r="J96" i="2"/>
  <c r="J95" i="2"/>
  <c r="J94" i="2"/>
  <c r="J93" i="2"/>
  <c r="I91" i="2"/>
  <c r="H91" i="2"/>
  <c r="G91" i="2"/>
  <c r="F91" i="2"/>
  <c r="E91" i="2"/>
  <c r="D91" i="2"/>
  <c r="B2" i="2"/>
  <c r="F118" i="2" l="1"/>
  <c r="G117" i="2"/>
  <c r="H117" i="2" s="1"/>
  <c r="I117" i="2" s="1"/>
  <c r="G116" i="2"/>
  <c r="D101" i="2"/>
  <c r="G126" i="2"/>
  <c r="H126" i="2" s="1"/>
  <c r="I126" i="2" s="1"/>
  <c r="E127" i="2"/>
  <c r="F113" i="2"/>
  <c r="F124" i="2"/>
  <c r="F114" i="2"/>
  <c r="F119" i="2"/>
  <c r="G119" i="2" s="1"/>
  <c r="H119" i="2" s="1"/>
  <c r="I119" i="2" s="1"/>
  <c r="F120" i="2"/>
  <c r="G120" i="2" s="1"/>
  <c r="H120" i="2" s="1"/>
  <c r="I120" i="2" s="1"/>
  <c r="F121" i="2"/>
  <c r="G121" i="2" s="1"/>
  <c r="H121" i="2" s="1"/>
  <c r="I121" i="2" s="1"/>
  <c r="F122" i="2"/>
  <c r="G122" i="2" s="1"/>
  <c r="H122" i="2" s="1"/>
  <c r="I122" i="2" s="1"/>
  <c r="F125" i="2"/>
  <c r="G118" i="2" l="1"/>
  <c r="G123" i="2" s="1"/>
  <c r="H116" i="2"/>
  <c r="I116" i="2" s="1"/>
  <c r="I118" i="2" s="1"/>
  <c r="I123" i="2" s="1"/>
  <c r="G114" i="2"/>
  <c r="H114" i="2" s="1"/>
  <c r="I114" i="2" s="1"/>
  <c r="F123" i="2"/>
  <c r="G124" i="2"/>
  <c r="H124" i="2" s="1"/>
  <c r="I124" i="2" s="1"/>
  <c r="E100" i="2"/>
  <c r="G125" i="2"/>
  <c r="H125" i="2" s="1"/>
  <c r="I125" i="2" s="1"/>
  <c r="F127" i="2"/>
  <c r="G113" i="2"/>
  <c r="J126" i="2"/>
  <c r="D92" i="2"/>
  <c r="D102" i="2" l="1"/>
  <c r="J124" i="2"/>
  <c r="H118" i="2"/>
  <c r="F100" i="2"/>
  <c r="F101" i="2" s="1"/>
  <c r="F92" i="2" s="1"/>
  <c r="J125" i="2"/>
  <c r="E101" i="2"/>
  <c r="G127" i="2"/>
  <c r="H113" i="2"/>
  <c r="J114" i="2"/>
  <c r="H123" i="2" l="1"/>
  <c r="J123" i="2" s="1"/>
  <c r="G100" i="2"/>
  <c r="G101" i="2" s="1"/>
  <c r="G92" i="2" s="1"/>
  <c r="E92" i="2"/>
  <c r="E102" i="2" s="1"/>
  <c r="I113" i="2"/>
  <c r="I127" i="2" s="1"/>
  <c r="F102" i="2"/>
  <c r="H127" i="2" l="1"/>
  <c r="H100" i="2" s="1"/>
  <c r="H101" i="2" s="1"/>
  <c r="H92" i="2" s="1"/>
  <c r="J113" i="2"/>
  <c r="I100" i="2"/>
  <c r="I101" i="2" s="1"/>
  <c r="I92" i="2" s="1"/>
  <c r="G102" i="2"/>
  <c r="H102" i="2" l="1"/>
  <c r="J101" i="2"/>
  <c r="I102" i="2"/>
  <c r="J100" i="2"/>
  <c r="J92" i="2"/>
  <c r="J102" i="2" l="1"/>
</calcChain>
</file>

<file path=xl/sharedStrings.xml><?xml version="1.0" encoding="utf-8"?>
<sst xmlns="http://schemas.openxmlformats.org/spreadsheetml/2006/main" count="179" uniqueCount="153">
  <si>
    <r>
      <rPr>
        <b/>
        <sz val="11"/>
        <color theme="1" tint="0.249977111117893"/>
        <rFont val="Calibri"/>
        <family val="2"/>
        <scheme val="minor"/>
      </rPr>
      <t>Unique Project ID#</t>
    </r>
    <r>
      <rPr>
        <sz val="11"/>
        <color theme="1" tint="0.249977111117893"/>
        <rFont val="Calibri"/>
        <family val="2"/>
        <scheme val="minor"/>
      </rPr>
      <t xml:space="preserve"> </t>
    </r>
  </si>
  <si>
    <t>Triangle Tax District</t>
  </si>
  <si>
    <t>FY START DATE</t>
  </si>
  <si>
    <t>FY 2019</t>
  </si>
  <si>
    <t xml:space="preserve">Unique Request ID: 
[FY Project Start year] </t>
  </si>
  <si>
    <t xml:space="preserve">[Three letter Agency] </t>
  </si>
  <si>
    <t>[Project Type]</t>
  </si>
  <si>
    <t>[Unique Number]</t>
  </si>
  <si>
    <t>GOT</t>
  </si>
  <si>
    <t xml:space="preserve">Project Business Case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</si>
  <si>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</si>
  <si>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OO</t>
  </si>
  <si>
    <t xml:space="preserve">Project Name </t>
  </si>
  <si>
    <t xml:space="preserve">Requesting Agency </t>
  </si>
  <si>
    <t xml:space="preserve">Project Contact </t>
  </si>
  <si>
    <t xml:space="preserve">TTD Estimated Operating Cost </t>
  </si>
  <si>
    <t>Current Year</t>
  </si>
  <si>
    <t>Project Cost</t>
  </si>
  <si>
    <t xml:space="preserve">Estimated Start Date </t>
  </si>
  <si>
    <t>Estimated Completion</t>
  </si>
  <si>
    <t>TTD Estimated Capital Cost</t>
  </si>
  <si>
    <t>Project Description</t>
  </si>
  <si>
    <t>Project Profile</t>
  </si>
  <si>
    <t>P.1</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</si>
  <si>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</si>
  <si>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Who will this Project serve?</t>
  </si>
  <si>
    <t>What are the key benefits?</t>
  </si>
  <si>
    <t>P.2</t>
  </si>
  <si>
    <t>Is this project Operating, Capital or Both</t>
  </si>
  <si>
    <t>P.3</t>
  </si>
  <si>
    <t>Please select the appropriate project classification(s):</t>
  </si>
  <si>
    <t>P.4</t>
  </si>
  <si>
    <t xml:space="preserve">Please select whether a recurring or one-time request: </t>
  </si>
  <si>
    <t xml:space="preserve"> Durham Transit Plan - Orange Transit Plan</t>
  </si>
  <si>
    <t>DO.1</t>
  </si>
  <si>
    <t>Which fund is this project being proposed for?</t>
  </si>
  <si>
    <t>DO.2</t>
  </si>
  <si>
    <t xml:space="preserve">Was this project evaluated in the Adopted Durham or Orange Transit Plans? </t>
  </si>
  <si>
    <t xml:space="preserve">If no, use the space below to describe the reason for inclusion of this project in addition to projects and services included in the Durham - Orange Transit Plan or in lieu of projects and services included in the Adopted Plan?  </t>
  </si>
  <si>
    <t>DO.3</t>
  </si>
  <si>
    <t xml:space="preserve">Is this an expansion or existing service (if applicable)? </t>
  </si>
  <si>
    <t>DO.4</t>
  </si>
  <si>
    <t xml:space="preserve">How is this project related to projected demand for future services? </t>
  </si>
  <si>
    <t>What is your plan if the request is not funded?</t>
  </si>
  <si>
    <t>DO.5</t>
  </si>
  <si>
    <t xml:space="preserve">List below the Key Performance Indicators (deliverables) while this project is in progress. These performance measures will be reported quarterly. </t>
  </si>
  <si>
    <t>a)</t>
  </si>
  <si>
    <t>AD-Contract Start</t>
  </si>
  <si>
    <t>b)</t>
  </si>
  <si>
    <t>c)</t>
  </si>
  <si>
    <t>CD-Construction Start</t>
  </si>
  <si>
    <t>Project Monitoring Details</t>
  </si>
  <si>
    <t>CD-Construction Completion</t>
  </si>
  <si>
    <t>Capital Projects</t>
  </si>
  <si>
    <t>CP.1</t>
  </si>
  <si>
    <t xml:space="preserve">Capital projects: how can outcomes be measured once this project is built/implemented?  </t>
  </si>
  <si>
    <t>Operating Projects</t>
  </si>
  <si>
    <t>OP.1</t>
  </si>
  <si>
    <t>Operating service: how can outcomes be measured once operations are underway?</t>
  </si>
  <si>
    <t>OP.2</t>
  </si>
  <si>
    <t>For bus operating projects, please provide:</t>
  </si>
  <si>
    <t xml:space="preserve">a)  Target Start Date </t>
  </si>
  <si>
    <t xml:space="preserve">b)  Span </t>
  </si>
  <si>
    <t>c)  Frequency</t>
  </si>
  <si>
    <t xml:space="preserve">d)  Assets Used </t>
  </si>
  <si>
    <t>e)  Geographic Termini</t>
  </si>
  <si>
    <t>f)  Major Market Destinations Served</t>
  </si>
  <si>
    <t>g) Revenue Hours</t>
  </si>
  <si>
    <t>OP.3</t>
  </si>
  <si>
    <t>If this is an expansion project, which organization will operate this expansion and how will it improve services?</t>
  </si>
  <si>
    <t>Administration Projects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</si>
  <si>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</si>
  <si>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</si>
  <si>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P.5</t>
  </si>
  <si>
    <t>List any other relevant information not addressed.</t>
  </si>
  <si>
    <t>Finance Estimates</t>
  </si>
  <si>
    <t>F.1</t>
  </si>
  <si>
    <t xml:space="preserve">Estimated Project Revenues:  </t>
  </si>
  <si>
    <t>If there are other revenues besides Durham - Orange County Tax Revenue to support this request, please enter the anticipated revenue amounts next to the appropriate funding source for each fiscal year shown below.</t>
  </si>
  <si>
    <t xml:space="preserve">Revenue </t>
  </si>
  <si>
    <t>Total</t>
  </si>
  <si>
    <t>1/2 Cent Sales Tax</t>
  </si>
  <si>
    <t>$7 Vehicle Registration fee</t>
  </si>
  <si>
    <t>$3 Vehicle Registration fee</t>
  </si>
  <si>
    <t>5% Vehicle Rental Tax</t>
  </si>
  <si>
    <t>Other Revenue</t>
  </si>
  <si>
    <t xml:space="preserve">   Federal</t>
  </si>
  <si>
    <t xml:space="preserve">   State </t>
  </si>
  <si>
    <t>Subtotal Other</t>
  </si>
  <si>
    <t>F.2</t>
  </si>
  <si>
    <t>Historic Triangle Transit District reimbursement: Any prior reimbursement proposed on the project?</t>
  </si>
  <si>
    <t>Please provide Total YTD expenditure reimbursed on the project (including anticipated reimbursement in FY18):</t>
  </si>
  <si>
    <t>[Please fill this column if your project is a existing approved project from FY18 work plan.]</t>
  </si>
  <si>
    <t xml:space="preserve">Transit Operations: Estimated appropriations to support expenses.  </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</si>
  <si>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</si>
  <si>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Cost Break Down of Project Request </t>
  </si>
  <si>
    <t>OPERATING COSTS</t>
  </si>
  <si>
    <t>FY19</t>
  </si>
  <si>
    <t>FY20</t>
  </si>
  <si>
    <t>FY21</t>
  </si>
  <si>
    <t>FY22</t>
  </si>
  <si>
    <t>FY23</t>
  </si>
  <si>
    <t>FY24</t>
  </si>
  <si>
    <t xml:space="preserve">Growth Factors </t>
  </si>
  <si>
    <t xml:space="preserve">   Salary &amp; Fringes </t>
  </si>
  <si>
    <t xml:space="preserve">   Contracts </t>
  </si>
  <si>
    <t xml:space="preserve">   Bus Operations:  </t>
  </si>
  <si>
    <t xml:space="preserve">        Estimated Hours </t>
  </si>
  <si>
    <t xml:space="preserve">        Cost per Hour </t>
  </si>
  <si>
    <t>Estimated Operating Cost</t>
  </si>
  <si>
    <t xml:space="preserve">        Bus Leases </t>
  </si>
  <si>
    <t xml:space="preserve">        Park &amp; Ride Lease</t>
  </si>
  <si>
    <t>Subtotal: Bus Operations</t>
  </si>
  <si>
    <t>Other (Describe)</t>
  </si>
  <si>
    <t>TOTAL OPERATING COSTS</t>
  </si>
  <si>
    <t>F.3</t>
  </si>
  <si>
    <t>Transit Capital Development: Estimated appropriations to support contractual commitments and other expenses related to proposed capital projects.</t>
  </si>
  <si>
    <t>CAPITAL COSTS</t>
  </si>
  <si>
    <t xml:space="preserve"> Design &amp; Engineering</t>
  </si>
  <si>
    <t xml:space="preserve"> Construction -  Implementation</t>
  </si>
  <si>
    <t>TOTAL CAPITAL COSTS</t>
  </si>
  <si>
    <t>Assumptions for Costs and Revenues Above:</t>
  </si>
  <si>
    <t>F.4</t>
  </si>
  <si>
    <t>Please state any assumption(s) used to calculate the capital and operating dollars and revenues shown above.</t>
  </si>
  <si>
    <t>Paratransit Office Space Lease &amp; Up-fit</t>
  </si>
  <si>
    <t>GoTriangle</t>
  </si>
  <si>
    <t>Vinson Hines, Jr.</t>
  </si>
  <si>
    <t>The lease location TBD &amp; existing regional bus operations &amp; maintenance facility (BOMF)</t>
  </si>
  <si>
    <t>All certified ADA passengers in the Triangle regional service area.</t>
  </si>
  <si>
    <t>Improve transit efficiency, effectiveness, and readiness for current and future service levels.</t>
  </si>
  <si>
    <t>The temporary facility and upfit project  will allow GoTriangle to immediately reposition the current Bus Operations &amp; Maintenance Facility (BOMF) space to accommodate our current growth/workflow while freeing up office and parking spaces for new growth in service and vehicle inventory: employee, support, and revenue - related to the increased demand for future services</t>
  </si>
  <si>
    <t>Per the Adopted Durham &amp; Orange Plans, the transit partners are expected to work together to develop a detailed implementation plan that will identify and prioritize new enhanced bus service and facilities. Detailed studies will be conducted for larger capital projects. The outcome of these studies will impact project implementation.  In the meantime, existing service will continue to operate and enhanced service will begin to deploy while larger projects are studied and gradually constructed.  This project will provide GoTriangle time to develop a long-term operations facilities strategy, design and plan in coordination with the transit partners while providing existing and/or enhanced service.</t>
  </si>
  <si>
    <t xml:space="preserve">If the request is not funded, it will be difficult to address our current and growing operations and maintenance needs.   Based on current office capacity, all divisions within the department share limited space within the BOMF and this arrangement is no longer efficient or effective for addressing our diverse operational and maintenance needs.  There is not an adequate level of office, storage, or work spaces for bus, paratransit, and maintenance staff, training personnel, or employee and fleet parking. </t>
  </si>
  <si>
    <t>This project will enhance the customer experience by improving the work environment for the GoTriangle frontline employees - the operators, maintenance, support and supervisory  staff - all who are the tasked daily with making service delivery successful.  GoTriangle envisions a regional transit system based on the following principals: Accessibility, Comfort, Security, Reliability, Cleanliness, Courtesy, and Communication/Wayfinding. Our funding request is made in order to support all of these measures, including enhanced stop amenities, better access to stops, better lighting, new vehicles, more drivers, and additional signage.  Taking care of the employees by following the same principals offered to customers is the first and most important step to enhancing the customer's experience.</t>
  </si>
  <si>
    <t>This project will enhance our employee's experience by improving the work environment for our frontline employees - the operators, maintenance, support and supervisory  staff - all who are the tasked daily with making service delivery successful.</t>
  </si>
  <si>
    <t>N/A</t>
  </si>
  <si>
    <t xml:space="preserve">  Other - 62% Wake Co + 3% GoTriangle</t>
  </si>
  <si>
    <t>Office Space Rent</t>
  </si>
  <si>
    <t>Office Space Expenses</t>
  </si>
  <si>
    <t xml:space="preserve"> Equipment/IT/Safety &amp; Security</t>
  </si>
  <si>
    <t>15% Contingency</t>
  </si>
  <si>
    <t>Durham Transit Work Plan</t>
  </si>
  <si>
    <t xml:space="preserve">Project Request  </t>
  </si>
  <si>
    <t xml:space="preserve"> </t>
  </si>
  <si>
    <t>FY19 Request</t>
  </si>
  <si>
    <t>Project Location:</t>
  </si>
  <si>
    <t>Tax District Funding</t>
  </si>
  <si>
    <t>TOTAL Funding</t>
  </si>
  <si>
    <t>NEW - Not in Transit Plan</t>
  </si>
  <si>
    <t>We are requesting that 35% of the total costs for this request be covered by the Durham &amp; Orange County Transit Fundm (14737/41883 = 35%)
 In FY17, GoTriangle ACCESS performed 41,883 total trips with 14,737 trips based in Durham and Orange County.
62% funded by Wake County
3% funded by GoTriangle</t>
  </si>
  <si>
    <t xml:space="preserve">   Durham County Tax Revenue (35%)</t>
  </si>
  <si>
    <r>
      <t xml:space="preserve">The paratransit office space lease project will offer a 5-year plan to provide space capable of housing the paratransit operations, vehicles and maintenance group while giving GoTriangle time to develop a long-term operations facilities strategy, design and plan. </t>
    </r>
    <r>
      <rPr>
        <sz val="11"/>
        <color rgb="FFFF0000"/>
        <rFont val="Calibri"/>
        <family val="2"/>
        <scheme val="minor"/>
      </rPr>
      <t xml:space="preserve">
SWG Admin Note - This is a multi-year request.  Total GoTriangle Cost of Project for 5 years = $2,237,739
Total amount proposed to Tax District (Durham or Durham and Orange? Not clear) =                    $ 783,209.  
Total FY19 Request is   $ 392,950</t>
    </r>
  </si>
  <si>
    <t>Total Costs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</si>
</sst>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000"/>
    <numFmt numFmtId="165" formatCode="_(* #,##0_);_(* \(#,##0\);_(* &quot;-&quot;??_);_(@_)"/>
    <numFmt numFmtId="166" formatCode="_(&quot;$&quot;* #,##0_);_(&quot;$&quot;* \(#,##0\);_(&quot;$&quot;* &quot;-&quot;??_);_(@_)"/>
    <numFmt numFmtId="167" formatCode="[$-409]mmmm\ d\,\ yyyy;@"/>
  </numFmts>
  <fonts count="25"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2"/>
      <color theme="1"/>
      <name val="Times New Roman"/>
      <family val="2"/>
    </font>
    <font>
      <sz val="11"/>
      <color theme="1" tint="0.249977111117893"/>
      <name val="Calibri"/>
      <family val="2"/>
      <scheme val="minor"/>
    </font>
    <font>
      <b/>
      <sz val="11"/>
      <color theme="1" tint="0.249977111117893"/>
      <name val="Calibri"/>
      <family val="2"/>
      <scheme val="minor"/>
    </font>
    <font>
      <b/>
      <sz val="14"/>
      <color theme="1"/>
      <name val="Calibri"/>
      <family val="2"/>
      <scheme val="minor"/>
    </font>
    <font>
      <sz val="8"/>
      <color theme="1" tint="0.249977111117893"/>
      <name val="Calibri"/>
      <family val="2"/>
      <scheme val="minor"/>
    </font>
    <font>
      <b/>
      <sz val="13"/>
      <color theme="1" tint="0.249977111117893"/>
      <name val="Calibri"/>
      <family val="2"/>
      <scheme val="minor"/>
    </font>
    <font>
      <sz val="20"/>
      <color theme="0"/>
      <name val="Calibri"/>
      <family val="2"/>
      <scheme val="minor"/>
    </font>
    <font>
      <b/>
      <sz val="20"/>
      <color theme="0"/>
      <name val="Calibri"/>
      <family val="2"/>
      <scheme val="minor"/>
    </font>
    <font>
      <sz val="20"/>
      <color theme="1" tint="0.249977111117893"/>
      <name val="Calibri"/>
      <family val="2"/>
      <scheme val="minor"/>
    </font>
    <font>
      <b/>
      <i/>
      <u/>
      <sz val="11"/>
      <color theme="1" tint="0.249977111117893"/>
      <name val="Calibri"/>
      <family val="2"/>
      <scheme val="minor"/>
    </font>
    <font>
      <i/>
      <sz val="11"/>
      <color theme="1" tint="0.249977111117893"/>
      <name val="Calibri"/>
      <family val="2"/>
      <scheme val="minor"/>
    </font>
    <font>
      <b/>
      <sz val="11"/>
      <name val="Calibri"/>
      <family val="2"/>
      <scheme val="minor"/>
    </font>
    <font>
      <b/>
      <sz val="12"/>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11"/>
      <color theme="1" tint="0.34998626667073579"/>
      <name val="Calibri"/>
      <family val="2"/>
      <scheme val="minor"/>
    </font>
    <font>
      <sz val="7"/>
      <color theme="0"/>
      <name val="Arial Narrow"/>
      <family val="2"/>
    </font>
    <font>
      <b/>
      <sz val="13"/>
      <color rgb="FFFF0000"/>
      <name val="Calibri"/>
      <family val="2"/>
      <scheme val="minor"/>
    </font>
    <font>
      <b/>
      <sz val="11"/>
      <color rgb="FFFF0000"/>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s>
  <borders count="62">
    <border>
      <left/>
      <right/>
      <top/>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top/>
      <bottom style="thin">
        <color theme="0" tint="-0.24994659260841701"/>
      </bottom>
      <diagonal/>
    </border>
    <border>
      <left/>
      <right style="thin">
        <color theme="2" tint="-0.24994659260841701"/>
      </right>
      <top style="thin">
        <color theme="2" tint="-0.24994659260841701"/>
      </top>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indexed="64"/>
      </left>
      <right/>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theme="2" tint="-0.24994659260841701"/>
      </top>
      <bottom/>
      <diagonal/>
    </border>
    <border>
      <left style="thin">
        <color theme="2" tint="-0.24994659260841701"/>
      </left>
      <right style="thin">
        <color theme="2" tint="-0.24994659260841701"/>
      </right>
      <top/>
      <bottom style="thin">
        <color indexed="64"/>
      </bottom>
      <diagonal/>
    </border>
    <border>
      <left/>
      <right/>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style="thin">
        <color theme="2" tint="-0.24994659260841701"/>
      </right>
      <top style="medium">
        <color indexed="64"/>
      </top>
      <bottom style="double">
        <color theme="2" tint="-0.24994659260841701"/>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top/>
      <bottom style="medium">
        <color indexed="64"/>
      </bottom>
      <diagonal/>
    </border>
    <border>
      <left/>
      <right/>
      <top style="thin">
        <color theme="2" tint="-0.24994659260841701"/>
      </top>
      <bottom style="medium">
        <color indexed="64"/>
      </bottom>
      <diagonal/>
    </border>
    <border>
      <left/>
      <right style="medium">
        <color indexed="64"/>
      </right>
      <top/>
      <bottom style="medium">
        <color indexed="64"/>
      </bottom>
      <diagonal/>
    </border>
    <border>
      <left style="thin">
        <color theme="2" tint="-0.24994659260841701"/>
      </left>
      <right style="medium">
        <color indexed="64"/>
      </right>
      <top style="medium">
        <color indexed="64"/>
      </top>
      <bottom style="double">
        <color theme="2" tint="-0.24994659260841701"/>
      </bottom>
      <diagonal/>
    </border>
    <border>
      <left/>
      <right style="medium">
        <color indexed="64"/>
      </right>
      <top style="double">
        <color theme="2" tint="-0.24994659260841701"/>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medium">
        <color indexed="64"/>
      </left>
      <right/>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theme="2" tint="-0.24994659260841701"/>
      </left>
      <right/>
      <top style="thin">
        <color indexed="64"/>
      </top>
      <bottom style="thin">
        <color theme="2" tint="-0.24994659260841701"/>
      </bottom>
      <diagonal/>
    </border>
    <border>
      <left/>
      <right style="thin">
        <color theme="2" tint="-0.24994659260841701"/>
      </right>
      <top style="thin">
        <color indexed="64"/>
      </top>
      <bottom style="thin">
        <color theme="2" tint="-0.24994659260841701"/>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216">
    <xf numFmtId="0" fontId="0" fillId="0" borderId="0" xfId="0"/>
    <xf numFmtId="165" fontId="7" fillId="0" borderId="1" xfId="1" applyNumberFormat="1" applyFont="1" applyFill="1" applyBorder="1" applyAlignment="1">
      <alignment horizontal="center"/>
    </xf>
    <xf numFmtId="10" fontId="7" fillId="0" borderId="10" xfId="3" applyNumberFormat="1" applyFont="1" applyFill="1" applyBorder="1" applyAlignment="1">
      <alignment horizontal="center"/>
    </xf>
    <xf numFmtId="0" fontId="1" fillId="0" borderId="0" xfId="0" applyFont="1" applyFill="1"/>
    <xf numFmtId="0" fontId="3" fillId="0" borderId="0" xfId="0" applyFont="1" applyFill="1"/>
    <xf numFmtId="0" fontId="6" fillId="0" borderId="0" xfId="0" applyFont="1" applyFill="1"/>
    <xf numFmtId="165" fontId="6" fillId="0" borderId="0" xfId="1" applyNumberFormat="1" applyFont="1" applyFill="1" applyBorder="1" applyAlignment="1">
      <alignment horizontal="left" vertical="center" wrapText="1"/>
    </xf>
    <xf numFmtId="0" fontId="1" fillId="0" borderId="0" xfId="0" applyFont="1" applyFill="1" applyBorder="1"/>
    <xf numFmtId="0" fontId="6" fillId="0" borderId="1" xfId="0" applyFont="1" applyFill="1" applyBorder="1" applyAlignment="1">
      <alignment horizontal="left"/>
    </xf>
    <xf numFmtId="165" fontId="6" fillId="0" borderId="0" xfId="1" applyNumberFormat="1" applyFont="1" applyFill="1" applyBorder="1" applyAlignment="1">
      <alignment horizontal="center" vertical="center"/>
    </xf>
    <xf numFmtId="0" fontId="6" fillId="0" borderId="0" xfId="0" applyFont="1" applyFill="1" applyBorder="1" applyAlignment="1">
      <alignment horizontal="left" vertical="top" wrapText="1"/>
    </xf>
    <xf numFmtId="0" fontId="6" fillId="0" borderId="0" xfId="0" applyFont="1" applyFill="1" applyBorder="1" applyAlignment="1">
      <alignment horizontal="left" wrapText="1"/>
    </xf>
    <xf numFmtId="0" fontId="2" fillId="0" borderId="0" xfId="0" applyFont="1" applyFill="1" applyBorder="1" applyAlignment="1"/>
    <xf numFmtId="0" fontId="7" fillId="0" borderId="1" xfId="0" applyFont="1" applyFill="1" applyBorder="1" applyAlignment="1">
      <alignment horizontal="center"/>
    </xf>
    <xf numFmtId="165" fontId="6" fillId="0" borderId="1" xfId="1" applyNumberFormat="1" applyFont="1" applyFill="1" applyBorder="1"/>
    <xf numFmtId="165" fontId="6" fillId="0" borderId="1" xfId="1" applyNumberFormat="1" applyFont="1" applyFill="1" applyBorder="1" applyAlignment="1">
      <alignment vertical="center"/>
    </xf>
    <xf numFmtId="165" fontId="6" fillId="0" borderId="5" xfId="1" applyNumberFormat="1" applyFont="1" applyFill="1" applyBorder="1" applyAlignment="1"/>
    <xf numFmtId="165" fontId="6" fillId="0" borderId="6" xfId="1" applyNumberFormat="1" applyFont="1" applyFill="1" applyBorder="1" applyAlignment="1"/>
    <xf numFmtId="44" fontId="6" fillId="0" borderId="1" xfId="2" applyFont="1" applyFill="1" applyBorder="1" applyProtection="1">
      <protection locked="0"/>
    </xf>
    <xf numFmtId="0" fontId="7" fillId="0" borderId="9" xfId="0" applyFont="1" applyFill="1" applyBorder="1" applyAlignment="1">
      <alignment horizontal="center"/>
    </xf>
    <xf numFmtId="0" fontId="6" fillId="0" borderId="0" xfId="0" applyFont="1" applyFill="1" applyBorder="1"/>
    <xf numFmtId="0" fontId="9" fillId="0" borderId="0" xfId="0" applyFont="1" applyFill="1"/>
    <xf numFmtId="0" fontId="21" fillId="0" borderId="0" xfId="0" applyFont="1" applyFill="1"/>
    <xf numFmtId="0" fontId="0" fillId="0" borderId="0" xfId="0" applyFill="1"/>
    <xf numFmtId="0" fontId="22" fillId="0" borderId="0" xfId="0" applyFont="1" applyFill="1" applyBorder="1" applyAlignment="1" applyProtection="1">
      <alignment horizontal="center" vertical="center" wrapText="1"/>
      <protection locked="0"/>
    </xf>
    <xf numFmtId="164" fontId="22" fillId="0" borderId="0" xfId="0" applyNumberFormat="1" applyFont="1" applyFill="1" applyBorder="1" applyAlignment="1" applyProtection="1">
      <alignment horizontal="center" vertical="center" wrapText="1"/>
      <protection locked="0"/>
    </xf>
    <xf numFmtId="0" fontId="22" fillId="0" borderId="14" xfId="0" applyFont="1" applyFill="1" applyBorder="1" applyAlignment="1" applyProtection="1">
      <alignment horizontal="center" vertical="center" wrapText="1"/>
      <protection locked="0"/>
    </xf>
    <xf numFmtId="0" fontId="22" fillId="0" borderId="16" xfId="0" applyFont="1" applyFill="1" applyBorder="1" applyAlignment="1" applyProtection="1">
      <alignment horizontal="center" vertical="center" wrapText="1"/>
      <protection locked="0"/>
    </xf>
    <xf numFmtId="14" fontId="6" fillId="0" borderId="15" xfId="0" applyNumberFormat="1" applyFont="1" applyFill="1" applyBorder="1" applyAlignment="1"/>
    <xf numFmtId="0" fontId="7" fillId="0" borderId="11" xfId="0" applyFont="1" applyFill="1" applyBorder="1"/>
    <xf numFmtId="0" fontId="4" fillId="0" borderId="12" xfId="0" applyFont="1" applyFill="1" applyBorder="1"/>
    <xf numFmtId="0" fontId="7" fillId="0" borderId="12" xfId="0" applyFont="1" applyFill="1" applyBorder="1"/>
    <xf numFmtId="0" fontId="7" fillId="0" borderId="13" xfId="0" applyFont="1" applyFill="1" applyBorder="1"/>
    <xf numFmtId="165" fontId="6" fillId="0" borderId="1" xfId="1" applyNumberFormat="1" applyFont="1" applyFill="1" applyBorder="1" applyProtection="1">
      <protection locked="0"/>
    </xf>
    <xf numFmtId="165" fontId="6" fillId="0" borderId="1" xfId="1" applyNumberFormat="1" applyFont="1" applyFill="1" applyBorder="1" applyAlignment="1" applyProtection="1">
      <alignment vertical="center"/>
      <protection locked="0"/>
    </xf>
    <xf numFmtId="0" fontId="6" fillId="0" borderId="9" xfId="0" applyFont="1" applyFill="1" applyBorder="1" applyAlignment="1">
      <alignment horizontal="left"/>
    </xf>
    <xf numFmtId="0" fontId="7" fillId="2" borderId="1" xfId="0" applyFont="1" applyFill="1" applyBorder="1" applyAlignment="1">
      <alignment horizontal="center"/>
    </xf>
    <xf numFmtId="165" fontId="6" fillId="2" borderId="1" xfId="1" applyNumberFormat="1" applyFont="1" applyFill="1" applyBorder="1" applyProtection="1">
      <protection locked="0"/>
    </xf>
    <xf numFmtId="165" fontId="6" fillId="2" borderId="1" xfId="1" applyNumberFormat="1" applyFont="1" applyFill="1" applyBorder="1" applyAlignment="1" applyProtection="1">
      <alignment vertical="center"/>
      <protection locked="0"/>
    </xf>
    <xf numFmtId="0" fontId="3" fillId="0" borderId="21" xfId="0" applyFont="1" applyFill="1" applyBorder="1"/>
    <xf numFmtId="0" fontId="7" fillId="0" borderId="25" xfId="0" applyFont="1" applyFill="1" applyBorder="1" applyAlignment="1"/>
    <xf numFmtId="0" fontId="1" fillId="0" borderId="26" xfId="0" applyFont="1" applyFill="1" applyBorder="1"/>
    <xf numFmtId="0" fontId="3" fillId="0" borderId="27" xfId="0" applyFont="1" applyFill="1" applyBorder="1"/>
    <xf numFmtId="0" fontId="1" fillId="0" borderId="28" xfId="0" applyFont="1" applyFill="1" applyBorder="1"/>
    <xf numFmtId="0" fontId="11" fillId="0" borderId="27" xfId="0" applyFont="1" applyFill="1" applyBorder="1"/>
    <xf numFmtId="0" fontId="13" fillId="0" borderId="0" xfId="0" applyFont="1" applyFill="1" applyBorder="1"/>
    <xf numFmtId="0" fontId="11" fillId="0" borderId="28" xfId="0" applyFont="1" applyFill="1" applyBorder="1"/>
    <xf numFmtId="0" fontId="7" fillId="0" borderId="29" xfId="0" applyFont="1" applyFill="1" applyBorder="1" applyAlignment="1">
      <alignment vertical="center" wrapText="1"/>
    </xf>
    <xf numFmtId="0" fontId="7" fillId="0" borderId="30" xfId="0" applyFont="1" applyFill="1" applyBorder="1" applyAlignment="1">
      <alignment vertical="center" wrapText="1"/>
    </xf>
    <xf numFmtId="0" fontId="6" fillId="0" borderId="27" xfId="0" applyFont="1" applyFill="1" applyBorder="1"/>
    <xf numFmtId="0" fontId="16" fillId="0" borderId="27" xfId="0" applyFont="1" applyFill="1" applyBorder="1" applyAlignment="1">
      <alignment vertical="top"/>
    </xf>
    <xf numFmtId="0" fontId="7" fillId="0" borderId="27" xfId="0" applyFont="1" applyFill="1" applyBorder="1"/>
    <xf numFmtId="0" fontId="7" fillId="0" borderId="0" xfId="0" applyFont="1" applyFill="1" applyBorder="1" applyAlignment="1"/>
    <xf numFmtId="0" fontId="7" fillId="0" borderId="27" xfId="0" applyFont="1" applyFill="1" applyBorder="1" applyAlignment="1">
      <alignment vertical="top"/>
    </xf>
    <xf numFmtId="0" fontId="4" fillId="0" borderId="28" xfId="0" applyFont="1" applyFill="1" applyBorder="1"/>
    <xf numFmtId="0" fontId="6" fillId="0" borderId="27" xfId="0" applyFont="1" applyFill="1" applyBorder="1" applyAlignment="1">
      <alignment horizontal="right" vertical="top"/>
    </xf>
    <xf numFmtId="0" fontId="1" fillId="0" borderId="27" xfId="0" applyFont="1" applyFill="1" applyBorder="1"/>
    <xf numFmtId="0" fontId="16" fillId="0" borderId="27" xfId="0" applyFont="1" applyFill="1" applyBorder="1"/>
    <xf numFmtId="0" fontId="3" fillId="0" borderId="28" xfId="0" applyFont="1" applyFill="1" applyBorder="1"/>
    <xf numFmtId="0" fontId="7" fillId="0" borderId="0" xfId="0" applyFont="1" applyFill="1" applyBorder="1"/>
    <xf numFmtId="0" fontId="6" fillId="0" borderId="31" xfId="0" applyFont="1" applyFill="1" applyBorder="1"/>
    <xf numFmtId="0" fontId="1" fillId="0" borderId="33" xfId="0" applyFont="1" applyFill="1" applyBorder="1"/>
    <xf numFmtId="14" fontId="6" fillId="0" borderId="34" xfId="0" applyNumberFormat="1" applyFont="1" applyFill="1" applyBorder="1" applyAlignment="1"/>
    <xf numFmtId="0" fontId="22" fillId="0" borderId="27" xfId="0" applyFont="1" applyFill="1" applyBorder="1" applyAlignment="1">
      <alignment vertical="center" wrapText="1"/>
    </xf>
    <xf numFmtId="0" fontId="22" fillId="0" borderId="36" xfId="0" applyFont="1" applyFill="1" applyBorder="1" applyAlignment="1">
      <alignment vertical="center" wrapText="1"/>
    </xf>
    <xf numFmtId="14" fontId="6" fillId="0" borderId="37" xfId="0" applyNumberFormat="1" applyFont="1" applyFill="1" applyBorder="1" applyAlignment="1"/>
    <xf numFmtId="0" fontId="6" fillId="0" borderId="28" xfId="0" applyFont="1" applyFill="1" applyBorder="1"/>
    <xf numFmtId="165" fontId="6" fillId="0" borderId="28" xfId="1" applyNumberFormat="1" applyFont="1" applyFill="1" applyBorder="1" applyAlignment="1">
      <alignment horizontal="left" vertical="center" wrapText="1"/>
    </xf>
    <xf numFmtId="0" fontId="12" fillId="0" borderId="27" xfId="0" applyFont="1" applyFill="1" applyBorder="1"/>
    <xf numFmtId="0" fontId="13" fillId="0" borderId="28" xfId="0" applyFont="1" applyFill="1" applyBorder="1"/>
    <xf numFmtId="166" fontId="6" fillId="0" borderId="39" xfId="2" applyNumberFormat="1" applyFont="1" applyFill="1" applyBorder="1" applyAlignment="1" applyProtection="1">
      <alignment vertical="center"/>
      <protection hidden="1"/>
    </xf>
    <xf numFmtId="166" fontId="6" fillId="0" borderId="41" xfId="2" applyNumberFormat="1" applyFont="1" applyFill="1" applyBorder="1" applyAlignment="1" applyProtection="1">
      <alignment vertical="center"/>
      <protection hidden="1"/>
    </xf>
    <xf numFmtId="165" fontId="6" fillId="0" borderId="27" xfId="1" applyNumberFormat="1" applyFont="1" applyFill="1" applyBorder="1" applyAlignment="1">
      <alignment horizontal="left" vertical="center" wrapText="1"/>
    </xf>
    <xf numFmtId="0" fontId="2" fillId="0" borderId="27" xfId="0" applyFont="1" applyFill="1" applyBorder="1" applyAlignment="1">
      <alignment horizontal="left" vertical="center"/>
    </xf>
    <xf numFmtId="0" fontId="7" fillId="0" borderId="27" xfId="0" applyFont="1" applyFill="1" applyBorder="1" applyAlignment="1"/>
    <xf numFmtId="0" fontId="7" fillId="0" borderId="28" xfId="0" applyFont="1" applyFill="1" applyBorder="1" applyAlignment="1"/>
    <xf numFmtId="0" fontId="7" fillId="0" borderId="46" xfId="0" applyFont="1" applyFill="1" applyBorder="1"/>
    <xf numFmtId="0" fontId="7" fillId="0" borderId="47" xfId="0" applyFont="1" applyFill="1" applyBorder="1"/>
    <xf numFmtId="165" fontId="6" fillId="0" borderId="27" xfId="1" applyNumberFormat="1" applyFont="1" applyFill="1" applyBorder="1" applyAlignment="1">
      <alignment horizontal="center" vertical="center"/>
    </xf>
    <xf numFmtId="165" fontId="6" fillId="0" borderId="28" xfId="1" applyNumberFormat="1" applyFont="1" applyFill="1" applyBorder="1" applyAlignment="1">
      <alignment horizontal="center" vertical="center"/>
    </xf>
    <xf numFmtId="0" fontId="6" fillId="0" borderId="28" xfId="0" applyFont="1" applyFill="1" applyBorder="1" applyAlignment="1">
      <alignment wrapText="1"/>
    </xf>
    <xf numFmtId="0" fontId="13" fillId="0" borderId="27" xfId="0" applyFont="1" applyFill="1" applyBorder="1"/>
    <xf numFmtId="0" fontId="17" fillId="0" borderId="27" xfId="0" applyFont="1" applyFill="1" applyBorder="1"/>
    <xf numFmtId="0" fontId="7" fillId="0" borderId="27" xfId="0" applyFont="1" applyFill="1" applyBorder="1" applyAlignment="1">
      <alignment vertical="center"/>
    </xf>
    <xf numFmtId="0" fontId="6" fillId="0" borderId="27" xfId="0" applyFont="1" applyFill="1" applyBorder="1" applyAlignment="1">
      <alignment horizontal="left" vertical="top" wrapText="1"/>
    </xf>
    <xf numFmtId="0" fontId="6" fillId="0" borderId="28" xfId="0" applyFont="1" applyFill="1" applyBorder="1" applyAlignment="1">
      <alignment horizontal="left" vertical="top" wrapText="1"/>
    </xf>
    <xf numFmtId="0" fontId="2" fillId="0" borderId="27" xfId="0" applyFont="1" applyFill="1" applyBorder="1"/>
    <xf numFmtId="0" fontId="6" fillId="0" borderId="27" xfId="0" applyFont="1" applyFill="1" applyBorder="1" applyAlignment="1">
      <alignment horizontal="left" wrapText="1"/>
    </xf>
    <xf numFmtId="0" fontId="6" fillId="0" borderId="28" xfId="0" applyFont="1" applyFill="1" applyBorder="1" applyAlignment="1">
      <alignment horizontal="left" wrapText="1"/>
    </xf>
    <xf numFmtId="0" fontId="2" fillId="0" borderId="27" xfId="0" applyFont="1" applyFill="1" applyBorder="1" applyAlignment="1"/>
    <xf numFmtId="0" fontId="2" fillId="0" borderId="28" xfId="0" applyFont="1" applyFill="1" applyBorder="1" applyAlignment="1"/>
    <xf numFmtId="0" fontId="7" fillId="0" borderId="39" xfId="0" applyFont="1" applyFill="1" applyBorder="1" applyAlignment="1">
      <alignment horizontal="center"/>
    </xf>
    <xf numFmtId="165" fontId="7" fillId="0" borderId="39" xfId="1" applyNumberFormat="1" applyFont="1" applyFill="1" applyBorder="1" applyAlignment="1">
      <alignment horizontal="center"/>
    </xf>
    <xf numFmtId="165" fontId="6" fillId="0" borderId="51" xfId="1" applyNumberFormat="1" applyFont="1" applyFill="1" applyBorder="1" applyAlignment="1"/>
    <xf numFmtId="0" fontId="18" fillId="0" borderId="27" xfId="0" applyFont="1" applyFill="1" applyBorder="1" applyAlignment="1">
      <alignment vertical="top"/>
    </xf>
    <xf numFmtId="10" fontId="7" fillId="0" borderId="52" xfId="3" applyNumberFormat="1" applyFont="1" applyFill="1" applyBorder="1" applyAlignment="1">
      <alignment horizontal="center"/>
    </xf>
    <xf numFmtId="44" fontId="7" fillId="0" borderId="39" xfId="2" applyFont="1" applyFill="1" applyBorder="1" applyAlignment="1">
      <alignment horizontal="center"/>
    </xf>
    <xf numFmtId="44" fontId="6" fillId="0" borderId="39" xfId="2" applyFont="1" applyFill="1" applyBorder="1" applyAlignment="1"/>
    <xf numFmtId="0" fontId="7" fillId="0" borderId="41" xfId="0" applyFont="1" applyFill="1" applyBorder="1" applyAlignment="1">
      <alignment horizontal="center"/>
    </xf>
    <xf numFmtId="0" fontId="20" fillId="0" borderId="27" xfId="0" applyFont="1" applyFill="1" applyBorder="1" applyAlignment="1">
      <alignment vertical="center"/>
    </xf>
    <xf numFmtId="0" fontId="7" fillId="0" borderId="28" xfId="0" applyFont="1" applyFill="1" applyBorder="1"/>
    <xf numFmtId="0" fontId="6" fillId="0" borderId="38" xfId="0" applyFont="1" applyFill="1" applyBorder="1" applyAlignment="1">
      <alignment horizontal="left"/>
    </xf>
    <xf numFmtId="165" fontId="6" fillId="2" borderId="1" xfId="1" applyNumberFormat="1" applyFont="1" applyFill="1" applyBorder="1"/>
    <xf numFmtId="166" fontId="6" fillId="0" borderId="9" xfId="2" applyNumberFormat="1" applyFont="1" applyFill="1" applyBorder="1" applyProtection="1">
      <protection locked="0"/>
    </xf>
    <xf numFmtId="165" fontId="7" fillId="0" borderId="41" xfId="1" applyNumberFormat="1" applyFont="1" applyFill="1" applyBorder="1" applyAlignment="1">
      <alignment horizontal="center"/>
    </xf>
    <xf numFmtId="165" fontId="7" fillId="0" borderId="58" xfId="1" applyNumberFormat="1" applyFont="1" applyFill="1" applyBorder="1"/>
    <xf numFmtId="165" fontId="7" fillId="0" borderId="59" xfId="1" applyNumberFormat="1" applyFont="1" applyFill="1" applyBorder="1"/>
    <xf numFmtId="165" fontId="6" fillId="0" borderId="9" xfId="1" applyNumberFormat="1" applyFont="1" applyFill="1" applyBorder="1"/>
    <xf numFmtId="44" fontId="7" fillId="0" borderId="41" xfId="2" applyFont="1" applyFill="1" applyBorder="1" applyAlignment="1">
      <alignment horizontal="center"/>
    </xf>
    <xf numFmtId="44" fontId="7" fillId="0" borderId="58" xfId="2" applyFont="1" applyFill="1" applyBorder="1"/>
    <xf numFmtId="44" fontId="7" fillId="0" borderId="59" xfId="2" applyFont="1" applyFill="1" applyBorder="1"/>
    <xf numFmtId="166" fontId="7" fillId="0" borderId="43" xfId="0" applyNumberFormat="1" applyFont="1" applyFill="1" applyBorder="1" applyAlignment="1">
      <alignment horizontal="left" vertical="center" wrapText="1"/>
    </xf>
    <xf numFmtId="0" fontId="7" fillId="0" borderId="61" xfId="0" applyFont="1" applyFill="1" applyBorder="1" applyAlignment="1">
      <alignment horizontal="left" vertical="center" wrapText="1"/>
    </xf>
    <xf numFmtId="0" fontId="15" fillId="3" borderId="11"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3" borderId="13" xfId="0" applyFont="1" applyFill="1" applyBorder="1" applyAlignment="1">
      <alignment horizontal="left" vertical="center" wrapText="1"/>
    </xf>
    <xf numFmtId="0" fontId="6" fillId="0" borderId="21"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8" fillId="2" borderId="22" xfId="0" applyFont="1" applyFill="1" applyBorder="1" applyAlignment="1">
      <alignment horizontal="center"/>
    </xf>
    <xf numFmtId="0" fontId="8" fillId="2" borderId="24" xfId="0" applyFont="1" applyFill="1" applyBorder="1" applyAlignment="1">
      <alignment horizontal="center"/>
    </xf>
    <xf numFmtId="0" fontId="8" fillId="2" borderId="23" xfId="0" applyFont="1" applyFill="1" applyBorder="1" applyAlignment="1">
      <alignment horizontal="center"/>
    </xf>
    <xf numFmtId="0" fontId="1" fillId="0" borderId="27"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0" fillId="2" borderId="8" xfId="0" applyFont="1" applyFill="1" applyBorder="1" applyAlignment="1">
      <alignment horizontal="center"/>
    </xf>
    <xf numFmtId="0" fontId="10" fillId="2" borderId="0" xfId="0" applyFont="1" applyFill="1" applyBorder="1" applyAlignment="1">
      <alignment horizontal="center"/>
    </xf>
    <xf numFmtId="0" fontId="10" fillId="2" borderId="14" xfId="0" applyFont="1" applyFill="1" applyBorder="1" applyAlignment="1">
      <alignment horizontal="center"/>
    </xf>
    <xf numFmtId="0" fontId="6" fillId="0" borderId="40" xfId="0" applyNumberFormat="1" applyFont="1" applyFill="1" applyBorder="1" applyAlignment="1" applyProtection="1">
      <alignment horizontal="center" vertical="center" wrapText="1"/>
      <protection locked="0"/>
    </xf>
    <xf numFmtId="0" fontId="6" fillId="0" borderId="3" xfId="0" applyNumberFormat="1" applyFont="1" applyFill="1" applyBorder="1" applyAlignment="1" applyProtection="1">
      <alignment horizontal="center" vertical="center" wrapText="1"/>
      <protection locked="0"/>
    </xf>
    <xf numFmtId="0" fontId="6" fillId="0" borderId="55"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center" vertical="center" wrapText="1"/>
      <protection locked="0"/>
    </xf>
    <xf numFmtId="0" fontId="6" fillId="0" borderId="1" xfId="0" applyNumberFormat="1" applyFont="1" applyFill="1" applyBorder="1" applyAlignment="1" applyProtection="1">
      <alignment horizontal="left"/>
      <protection locked="0"/>
    </xf>
    <xf numFmtId="0" fontId="7" fillId="0" borderId="38" xfId="0" applyFont="1" applyFill="1" applyBorder="1" applyAlignment="1">
      <alignment horizontal="center"/>
    </xf>
    <xf numFmtId="0" fontId="7" fillId="0" borderId="1" xfId="0" applyFont="1" applyFill="1" applyBorder="1" applyAlignment="1">
      <alignment horizontal="center"/>
    </xf>
    <xf numFmtId="0" fontId="24" fillId="2" borderId="1" xfId="0" applyFont="1" applyFill="1" applyBorder="1" applyAlignment="1">
      <alignment horizontal="center"/>
    </xf>
    <xf numFmtId="0" fontId="24" fillId="2" borderId="15" xfId="0" applyFont="1" applyFill="1" applyBorder="1" applyAlignment="1">
      <alignment horizontal="center"/>
    </xf>
    <xf numFmtId="0" fontId="23" fillId="2" borderId="19" xfId="0" applyFont="1" applyFill="1" applyBorder="1" applyAlignment="1">
      <alignment horizontal="center"/>
    </xf>
    <xf numFmtId="0" fontId="23" fillId="2" borderId="16" xfId="0" applyFont="1" applyFill="1" applyBorder="1" applyAlignment="1">
      <alignment horizontal="center"/>
    </xf>
    <xf numFmtId="0" fontId="7" fillId="0" borderId="29"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9" xfId="0" applyFont="1" applyFill="1" applyBorder="1" applyAlignment="1">
      <alignment horizontal="center"/>
    </xf>
    <xf numFmtId="0" fontId="6" fillId="0" borderId="44" xfId="1" applyNumberFormat="1" applyFont="1" applyFill="1" applyBorder="1" applyAlignment="1" applyProtection="1">
      <alignment horizontal="left" vertical="center" wrapText="1"/>
      <protection locked="0"/>
    </xf>
    <xf numFmtId="0" fontId="6" fillId="0" borderId="20" xfId="1" applyNumberFormat="1" applyFont="1" applyFill="1" applyBorder="1" applyAlignment="1" applyProtection="1">
      <alignment horizontal="left" vertical="center" wrapText="1"/>
      <protection locked="0"/>
    </xf>
    <xf numFmtId="0" fontId="6" fillId="0" borderId="18" xfId="1" applyNumberFormat="1" applyFont="1" applyFill="1" applyBorder="1" applyAlignment="1" applyProtection="1">
      <alignment horizontal="left" vertical="center" wrapText="1"/>
      <protection locked="0"/>
    </xf>
    <xf numFmtId="0" fontId="6" fillId="0" borderId="45" xfId="1" applyNumberFormat="1" applyFont="1" applyFill="1" applyBorder="1" applyAlignment="1" applyProtection="1">
      <alignment horizontal="left" vertical="center" wrapText="1"/>
      <protection locked="0"/>
    </xf>
    <xf numFmtId="0" fontId="6" fillId="0" borderId="48" xfId="1" applyNumberFormat="1" applyFont="1" applyFill="1" applyBorder="1" applyAlignment="1" applyProtection="1">
      <alignment horizontal="left" vertical="center" wrapText="1"/>
      <protection locked="0"/>
    </xf>
    <xf numFmtId="0" fontId="6" fillId="0" borderId="49" xfId="1" applyNumberFormat="1" applyFont="1" applyFill="1" applyBorder="1" applyAlignment="1" applyProtection="1">
      <alignment horizontal="left" vertical="center" wrapText="1"/>
      <protection locked="0"/>
    </xf>
    <xf numFmtId="0" fontId="7" fillId="0" borderId="27" xfId="0" applyFont="1" applyFill="1" applyBorder="1" applyAlignment="1">
      <alignment horizontal="left" wrapText="1"/>
    </xf>
    <xf numFmtId="0" fontId="7" fillId="0" borderId="0" xfId="0" applyFont="1" applyFill="1" applyBorder="1" applyAlignment="1">
      <alignment horizontal="left" wrapText="1"/>
    </xf>
    <xf numFmtId="0" fontId="7" fillId="0" borderId="27" xfId="0" applyFont="1" applyFill="1" applyBorder="1" applyAlignment="1">
      <alignment horizontal="left" vertical="center" wrapText="1"/>
    </xf>
    <xf numFmtId="0" fontId="7" fillId="0" borderId="0" xfId="0" applyFont="1" applyFill="1" applyBorder="1" applyAlignment="1">
      <alignment horizontal="left" vertical="center" wrapText="1"/>
    </xf>
    <xf numFmtId="167" fontId="15" fillId="0" borderId="38" xfId="0" applyNumberFormat="1" applyFont="1" applyFill="1" applyBorder="1" applyAlignment="1" applyProtection="1">
      <alignment horizontal="center" vertical="center"/>
      <protection locked="0"/>
    </xf>
    <xf numFmtId="167" fontId="15" fillId="0" borderId="1" xfId="0" applyNumberFormat="1" applyFont="1" applyFill="1" applyBorder="1" applyAlignment="1" applyProtection="1">
      <alignment horizontal="center" vertical="center"/>
      <protection locked="0"/>
    </xf>
    <xf numFmtId="167" fontId="15" fillId="0" borderId="56" xfId="0" applyNumberFormat="1" applyFont="1" applyFill="1" applyBorder="1" applyAlignment="1" applyProtection="1">
      <alignment horizontal="center" vertical="center"/>
      <protection locked="0"/>
    </xf>
    <xf numFmtId="167" fontId="15" fillId="0" borderId="9" xfId="0" applyNumberFormat="1" applyFont="1" applyFill="1" applyBorder="1" applyAlignment="1" applyProtection="1">
      <alignment horizontal="center" vertical="center"/>
      <protection locked="0"/>
    </xf>
    <xf numFmtId="166" fontId="24" fillId="0" borderId="1" xfId="0" applyNumberFormat="1" applyFont="1" applyFill="1" applyBorder="1" applyAlignment="1" applyProtection="1">
      <alignment horizontal="center" vertical="center" wrapText="1"/>
      <protection locked="0"/>
    </xf>
    <xf numFmtId="0" fontId="24" fillId="0" borderId="1" xfId="0" applyNumberFormat="1" applyFont="1" applyFill="1" applyBorder="1" applyAlignment="1" applyProtection="1">
      <alignment horizontal="center" vertical="center" wrapText="1"/>
      <protection locked="0"/>
    </xf>
    <xf numFmtId="0" fontId="24" fillId="0" borderId="9" xfId="0" applyNumberFormat="1" applyFont="1" applyFill="1" applyBorder="1" applyAlignment="1" applyProtection="1">
      <alignment horizontal="center" vertical="center" wrapText="1"/>
      <protection locked="0"/>
    </xf>
    <xf numFmtId="0" fontId="7" fillId="2" borderId="42" xfId="0" applyFont="1" applyFill="1" applyBorder="1" applyAlignment="1">
      <alignment horizontal="left" vertical="center"/>
    </xf>
    <xf numFmtId="0" fontId="7" fillId="2" borderId="60" xfId="0" applyFont="1" applyFill="1" applyBorder="1" applyAlignment="1">
      <alignment horizontal="left" vertical="center"/>
    </xf>
    <xf numFmtId="0" fontId="6" fillId="0" borderId="50" xfId="1" applyNumberFormat="1" applyFont="1" applyFill="1" applyBorder="1" applyAlignment="1" applyProtection="1">
      <alignment horizontal="left" vertical="center" wrapText="1"/>
      <protection locked="0"/>
    </xf>
    <xf numFmtId="0" fontId="6" fillId="0" borderId="6" xfId="1" applyNumberFormat="1" applyFont="1" applyFill="1" applyBorder="1" applyAlignment="1" applyProtection="1">
      <alignment horizontal="left" vertical="center" wrapText="1"/>
      <protection locked="0"/>
    </xf>
    <xf numFmtId="0" fontId="6" fillId="0" borderId="51" xfId="1" applyNumberFormat="1" applyFont="1" applyFill="1" applyBorder="1" applyAlignment="1" applyProtection="1">
      <alignment horizontal="left" vertical="center" wrapText="1"/>
      <protection locked="0"/>
    </xf>
    <xf numFmtId="0" fontId="7" fillId="0" borderId="28" xfId="0" applyFont="1" applyFill="1" applyBorder="1" applyAlignment="1">
      <alignment horizontal="left" vertical="center" wrapText="1"/>
    </xf>
    <xf numFmtId="0" fontId="2" fillId="0" borderId="50"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15" fillId="0" borderId="6" xfId="0" applyFont="1" applyFill="1" applyBorder="1" applyAlignment="1" applyProtection="1">
      <alignment horizontal="left" vertical="center" wrapText="1"/>
      <protection locked="0"/>
    </xf>
    <xf numFmtId="0" fontId="15" fillId="0" borderId="51" xfId="0" applyFont="1" applyFill="1" applyBorder="1" applyAlignment="1" applyProtection="1">
      <alignment horizontal="left" vertical="center" wrapText="1"/>
      <protection locked="0"/>
    </xf>
    <xf numFmtId="0" fontId="18" fillId="0" borderId="27" xfId="0" applyFont="1" applyFill="1" applyBorder="1" applyAlignment="1">
      <alignment horizontal="left" vertical="top" wrapText="1"/>
    </xf>
    <xf numFmtId="0" fontId="18" fillId="0" borderId="0" xfId="0" applyFont="1" applyFill="1" applyBorder="1" applyAlignment="1">
      <alignment horizontal="left" vertical="top" wrapText="1"/>
    </xf>
    <xf numFmtId="0" fontId="18" fillId="0" borderId="28" xfId="0" applyFont="1" applyFill="1" applyBorder="1" applyAlignment="1">
      <alignment horizontal="left" vertical="top" wrapText="1"/>
    </xf>
    <xf numFmtId="0" fontId="7" fillId="0" borderId="1" xfId="0" applyFont="1" applyFill="1" applyBorder="1" applyAlignment="1">
      <alignment horizontal="left" vertical="center"/>
    </xf>
    <xf numFmtId="0" fontId="6" fillId="0" borderId="1" xfId="0" applyFont="1" applyFill="1" applyBorder="1" applyAlignment="1" applyProtection="1">
      <alignment horizontal="left" vertical="top" wrapText="1"/>
      <protection locked="0"/>
    </xf>
    <xf numFmtId="0" fontId="6" fillId="0" borderId="39" xfId="0" applyFont="1" applyFill="1" applyBorder="1" applyAlignment="1" applyProtection="1">
      <alignment horizontal="left" vertical="top" wrapText="1"/>
      <protection locked="0"/>
    </xf>
    <xf numFmtId="0" fontId="6" fillId="0" borderId="5"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51" xfId="0" applyFont="1" applyFill="1" applyBorder="1" applyAlignment="1" applyProtection="1">
      <alignment horizontal="left" vertical="top" wrapText="1"/>
      <protection locked="0"/>
    </xf>
    <xf numFmtId="0" fontId="7" fillId="0" borderId="28" xfId="0" applyFont="1" applyFill="1" applyBorder="1" applyAlignment="1">
      <alignment horizontal="left" wrapText="1"/>
    </xf>
    <xf numFmtId="0" fontId="3" fillId="0" borderId="50" xfId="0" applyFont="1" applyFill="1" applyBorder="1" applyAlignment="1">
      <alignment horizontal="left" vertical="center" wrapText="1" indent="3"/>
    </xf>
    <xf numFmtId="0" fontId="3" fillId="0" borderId="7" xfId="0" applyFont="1" applyFill="1" applyBorder="1" applyAlignment="1">
      <alignment horizontal="left" vertical="center" wrapText="1" indent="3"/>
    </xf>
    <xf numFmtId="0" fontId="7" fillId="0" borderId="38" xfId="0" applyFont="1" applyFill="1" applyBorder="1" applyAlignment="1">
      <alignment horizontal="left" wrapText="1"/>
    </xf>
    <xf numFmtId="0" fontId="7" fillId="0" borderId="1" xfId="0" applyFont="1" applyFill="1" applyBorder="1" applyAlignment="1">
      <alignment horizontal="left" wrapText="1"/>
    </xf>
    <xf numFmtId="0" fontId="6" fillId="0" borderId="38" xfId="0" applyFont="1" applyFill="1" applyBorder="1" applyAlignment="1">
      <alignment horizontal="left" wrapText="1"/>
    </xf>
    <xf numFmtId="0" fontId="6" fillId="0" borderId="1" xfId="0" applyFont="1" applyFill="1" applyBorder="1" applyAlignment="1">
      <alignment horizontal="left" wrapText="1"/>
    </xf>
    <xf numFmtId="0" fontId="19" fillId="0" borderId="27" xfId="0" applyFont="1" applyFill="1" applyBorder="1" applyAlignment="1">
      <alignment horizontal="left" vertical="top" wrapText="1"/>
    </xf>
    <xf numFmtId="0" fontId="19" fillId="0" borderId="0" xfId="0" applyFont="1" applyFill="1" applyBorder="1" applyAlignment="1">
      <alignment horizontal="left" vertical="top" wrapText="1"/>
    </xf>
    <xf numFmtId="0" fontId="19" fillId="0" borderId="28" xfId="0" applyFont="1" applyFill="1" applyBorder="1" applyAlignment="1">
      <alignment horizontal="left" vertical="top" wrapText="1"/>
    </xf>
    <xf numFmtId="0" fontId="7" fillId="0" borderId="38" xfId="0" applyFont="1" applyFill="1" applyBorder="1" applyAlignment="1">
      <alignment horizontal="left"/>
    </xf>
    <xf numFmtId="0" fontId="7" fillId="0" borderId="1" xfId="0" applyFont="1" applyFill="1" applyBorder="1" applyAlignment="1">
      <alignment horizontal="left"/>
    </xf>
    <xf numFmtId="165" fontId="6" fillId="0" borderId="38" xfId="1" applyNumberFormat="1" applyFont="1" applyFill="1" applyBorder="1" applyAlignment="1">
      <alignment horizontal="left"/>
    </xf>
    <xf numFmtId="165" fontId="6" fillId="0" borderId="1" xfId="1" applyNumberFormat="1" applyFont="1" applyFill="1" applyBorder="1" applyAlignment="1">
      <alignment horizontal="left"/>
    </xf>
    <xf numFmtId="165" fontId="6" fillId="0" borderId="50" xfId="1" applyNumberFormat="1" applyFont="1" applyFill="1" applyBorder="1" applyAlignment="1">
      <alignment horizontal="left"/>
    </xf>
    <xf numFmtId="165" fontId="6" fillId="0" borderId="7" xfId="1" applyNumberFormat="1" applyFont="1" applyFill="1" applyBorder="1" applyAlignment="1">
      <alignment horizontal="left"/>
    </xf>
    <xf numFmtId="0" fontId="7" fillId="0" borderId="56" xfId="0" applyFont="1" applyFill="1" applyBorder="1" applyAlignment="1">
      <alignment horizontal="left" wrapText="1"/>
    </xf>
    <xf numFmtId="0" fontId="7" fillId="0" borderId="9" xfId="0" applyFont="1" applyFill="1" applyBorder="1" applyAlignment="1">
      <alignment horizontal="left" wrapText="1"/>
    </xf>
    <xf numFmtId="165" fontId="7" fillId="0" borderId="57" xfId="1" applyNumberFormat="1" applyFont="1" applyFill="1" applyBorder="1" applyAlignment="1">
      <alignment horizontal="left"/>
    </xf>
    <xf numFmtId="165" fontId="7" fillId="0" borderId="58" xfId="1" applyNumberFormat="1" applyFont="1" applyFill="1" applyBorder="1" applyAlignment="1">
      <alignment horizontal="left"/>
    </xf>
    <xf numFmtId="0" fontId="7" fillId="0" borderId="27"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28" xfId="0" applyFont="1" applyFill="1" applyBorder="1" applyAlignment="1">
      <alignment horizontal="left" vertical="top" wrapText="1"/>
    </xf>
    <xf numFmtId="44" fontId="6" fillId="0" borderId="5" xfId="2" applyFont="1" applyFill="1" applyBorder="1" applyAlignment="1" applyProtection="1">
      <alignment horizontal="center"/>
      <protection locked="0"/>
    </xf>
    <xf numFmtId="44" fontId="6" fillId="0" borderId="7" xfId="2" applyFont="1" applyFill="1" applyBorder="1" applyAlignment="1" applyProtection="1">
      <alignment horizontal="center"/>
      <protection locked="0"/>
    </xf>
    <xf numFmtId="0" fontId="6" fillId="0" borderId="53" xfId="1" applyNumberFormat="1" applyFont="1" applyFill="1" applyBorder="1" applyAlignment="1" applyProtection="1">
      <alignment horizontal="left" vertical="center" wrapText="1"/>
      <protection locked="0"/>
    </xf>
    <xf numFmtId="0" fontId="6" fillId="0" borderId="32" xfId="1" applyNumberFormat="1" applyFont="1" applyFill="1" applyBorder="1" applyAlignment="1" applyProtection="1">
      <alignment horizontal="left" vertical="center" wrapText="1"/>
      <protection locked="0"/>
    </xf>
    <xf numFmtId="0" fontId="6" fillId="0" borderId="54" xfId="1" applyNumberFormat="1" applyFont="1" applyFill="1" applyBorder="1" applyAlignment="1" applyProtection="1">
      <alignment horizontal="left" vertical="center" wrapText="1"/>
      <protection locked="0"/>
    </xf>
    <xf numFmtId="0" fontId="10" fillId="0" borderId="17" xfId="0" applyFont="1" applyFill="1" applyBorder="1" applyAlignment="1" applyProtection="1">
      <alignment horizontal="center" vertical="center"/>
      <protection locked="0"/>
    </xf>
    <xf numFmtId="0" fontId="10" fillId="0" borderId="35" xfId="0" applyFont="1" applyFill="1" applyBorder="1" applyAlignment="1" applyProtection="1">
      <alignment horizontal="center" vertical="center"/>
      <protection locked="0"/>
    </xf>
    <xf numFmtId="0" fontId="0" fillId="0" borderId="8" xfId="0" applyBorder="1" applyAlignment="1"/>
    <xf numFmtId="0" fontId="0" fillId="0" borderId="28" xfId="0" applyBorder="1" applyAlignment="1"/>
    <xf numFmtId="165" fontId="6" fillId="0" borderId="40" xfId="1" applyNumberFormat="1" applyFont="1" applyFill="1" applyBorder="1" applyAlignment="1">
      <alignment horizontal="left"/>
    </xf>
    <xf numFmtId="165" fontId="6" fillId="0" borderId="3" xfId="1" applyNumberFormat="1" applyFont="1" applyFill="1" applyBorder="1" applyAlignment="1">
      <alignment horizontal="left"/>
    </xf>
    <xf numFmtId="0" fontId="6" fillId="0" borderId="38" xfId="0" applyFont="1" applyFill="1" applyBorder="1" applyAlignment="1">
      <alignment horizontal="left"/>
    </xf>
    <xf numFmtId="0" fontId="6" fillId="0" borderId="1" xfId="0" applyFont="1" applyFill="1" applyBorder="1" applyAlignment="1">
      <alignment horizontal="left"/>
    </xf>
    <xf numFmtId="165" fontId="6" fillId="0" borderId="38" xfId="1" applyNumberFormat="1" applyFont="1" applyFill="1" applyBorder="1" applyAlignment="1">
      <alignment horizontal="left" wrapText="1"/>
    </xf>
    <xf numFmtId="165" fontId="6" fillId="0" borderId="1" xfId="1" applyNumberFormat="1" applyFont="1" applyFill="1" applyBorder="1" applyAlignment="1">
      <alignment horizontal="left" wrapText="1"/>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9526</xdr:colOff>
      <xdr:row>13</xdr:row>
      <xdr:rowOff>9525</xdr:rowOff>
    </xdr:from>
    <xdr:to>
      <xdr:col>8</xdr:col>
      <xdr:colOff>38101</xdr:colOff>
      <xdr:row>15</xdr:row>
      <xdr:rowOff>9525</xdr:rowOff>
    </xdr:to>
    <xdr:sp macro="" textlink="">
      <xdr:nvSpPr>
        <xdr:cNvPr id="2" name="TextBox 1"/>
        <xdr:cNvSpPr txBox="1"/>
      </xdr:nvSpPr>
      <xdr:spPr>
        <a:xfrm>
          <a:off x="5076826" y="1733550"/>
          <a:ext cx="4057650" cy="4000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GoTriangle withdrew this</a:t>
          </a:r>
          <a:r>
            <a:rPr lang="en-US" sz="1100" baseline="0"/>
            <a:t> request March 16, 2018</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D-PRBUS-C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 TEC"/>
    </sheetNames>
    <sheetDataSet>
      <sheetData sheetId="0">
        <row r="11">
          <cell r="B11" t="str">
            <v>Chapel Hill Road TEC</v>
          </cell>
          <cell r="D11" t="str">
            <v>City of Durham</v>
          </cell>
        </row>
        <row r="14">
          <cell r="B14">
            <v>43282</v>
          </cell>
          <cell r="D14">
            <v>44377</v>
          </cell>
          <cell r="F14">
            <v>86450</v>
          </cell>
        </row>
        <row r="48">
          <cell r="B48" t="str">
            <v xml:space="preserve">AD-Issue of RFP </v>
          </cell>
          <cell r="D48" t="str">
            <v xml:space="preserve">AD-Issue of RFP </v>
          </cell>
        </row>
        <row r="49">
          <cell r="B49" t="str">
            <v>CD-Right-of-Way Acquisition</v>
          </cell>
          <cell r="D49" t="str">
            <v>CD-Right-of-Way Acquisition</v>
          </cell>
        </row>
        <row r="50">
          <cell r="B50" t="str">
            <v>CD-Construction Start</v>
          </cell>
          <cell r="D50" t="str">
            <v>CD-Construction Start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166"/>
  <sheetViews>
    <sheetView tabSelected="1" topLeftCell="B1" workbookViewId="0">
      <selection activeCell="B17" sqref="B17:J17"/>
    </sheetView>
  </sheetViews>
  <sheetFormatPr defaultRowHeight="15.75" x14ac:dyDescent="0.25"/>
  <cols>
    <col min="1" max="1" width="7.875" style="3" hidden="1" customWidth="1"/>
    <col min="2" max="3" width="15.625" style="3" customWidth="1"/>
    <col min="4" max="9" width="17.625" style="3" customWidth="1"/>
    <col min="10" max="10" width="12.625" style="3" customWidth="1"/>
    <col min="11" max="11" width="5.75" style="3" hidden="1" customWidth="1"/>
    <col min="12" max="16384" width="9" style="23"/>
  </cols>
  <sheetData>
    <row r="1" spans="1:11" ht="19.5" thickBot="1" x14ac:dyDescent="0.35">
      <c r="A1" s="39"/>
      <c r="B1" s="116" t="s">
        <v>0</v>
      </c>
      <c r="C1" s="117"/>
      <c r="D1" s="118" t="s">
        <v>1</v>
      </c>
      <c r="E1" s="119"/>
      <c r="F1" s="119"/>
      <c r="G1" s="119"/>
      <c r="H1" s="120"/>
      <c r="I1" s="40" t="s">
        <v>2</v>
      </c>
      <c r="J1" s="62">
        <v>43282</v>
      </c>
      <c r="K1" s="41"/>
    </row>
    <row r="2" spans="1:11" ht="18" thickTop="1" x14ac:dyDescent="0.3">
      <c r="A2" s="42"/>
      <c r="B2" s="121" t="str">
        <f>CONCATENATE(C3,C4,"_",C5,C6)</f>
        <v>19GOT_OO1</v>
      </c>
      <c r="C2" s="122"/>
      <c r="D2" s="123" t="s">
        <v>141</v>
      </c>
      <c r="E2" s="124"/>
      <c r="F2" s="124"/>
      <c r="G2" s="124"/>
      <c r="H2" s="125"/>
      <c r="I2" s="206" t="s">
        <v>3</v>
      </c>
      <c r="J2" s="207"/>
      <c r="K2" s="43"/>
    </row>
    <row r="3" spans="1:11" ht="18" x14ac:dyDescent="0.3">
      <c r="A3" s="42"/>
      <c r="B3" s="63" t="s">
        <v>4</v>
      </c>
      <c r="C3" s="26">
        <v>19</v>
      </c>
      <c r="D3" s="123" t="s">
        <v>142</v>
      </c>
      <c r="E3" s="124"/>
      <c r="F3" s="124"/>
      <c r="G3" s="124"/>
      <c r="H3" s="125"/>
      <c r="I3" s="208"/>
      <c r="J3" s="209"/>
      <c r="K3" s="43"/>
    </row>
    <row r="4" spans="1:11" ht="17.25" x14ac:dyDescent="0.3">
      <c r="A4" s="42"/>
      <c r="B4" s="64" t="s">
        <v>5</v>
      </c>
      <c r="C4" s="27" t="s">
        <v>8</v>
      </c>
      <c r="D4" s="135" t="s">
        <v>148</v>
      </c>
      <c r="E4" s="136"/>
      <c r="F4" s="136"/>
      <c r="G4" s="136"/>
      <c r="H4" s="137"/>
      <c r="I4" s="28"/>
      <c r="J4" s="65"/>
      <c r="K4" s="43"/>
    </row>
    <row r="5" spans="1:11" hidden="1" x14ac:dyDescent="0.25">
      <c r="A5" s="42"/>
      <c r="B5" s="63" t="s">
        <v>6</v>
      </c>
      <c r="C5" s="24" t="s">
        <v>11</v>
      </c>
      <c r="D5" s="20"/>
      <c r="E5" s="20"/>
      <c r="F5" s="20"/>
      <c r="G5" s="20"/>
      <c r="H5" s="20"/>
      <c r="I5" s="20"/>
      <c r="J5" s="66"/>
      <c r="K5" s="43"/>
    </row>
    <row r="6" spans="1:11" hidden="1" x14ac:dyDescent="0.25">
      <c r="A6" s="42"/>
      <c r="B6" s="63" t="s">
        <v>7</v>
      </c>
      <c r="C6" s="25">
        <v>1</v>
      </c>
      <c r="D6" s="6"/>
      <c r="E6" s="6"/>
      <c r="F6" s="6"/>
      <c r="G6" s="6"/>
      <c r="H6" s="6"/>
      <c r="I6" s="6"/>
      <c r="J6" s="67"/>
      <c r="K6" s="43"/>
    </row>
    <row r="7" spans="1:11" ht="26.25" hidden="1" x14ac:dyDescent="0.4">
      <c r="A7" s="44"/>
      <c r="B7" s="68" t="s">
        <v>9</v>
      </c>
      <c r="C7" s="45"/>
      <c r="D7" s="45"/>
      <c r="E7" s="45"/>
      <c r="F7" s="45"/>
      <c r="G7" s="45"/>
      <c r="H7" s="45"/>
      <c r="I7" s="45"/>
      <c r="J7" s="69"/>
      <c r="K7" s="46"/>
    </row>
    <row r="8" spans="1:11" hidden="1" x14ac:dyDescent="0.25">
      <c r="A8" s="47"/>
      <c r="B8" s="138" t="s">
        <v>10</v>
      </c>
      <c r="C8" s="139"/>
      <c r="D8" s="139"/>
      <c r="E8" s="139"/>
      <c r="F8" s="139"/>
      <c r="G8" s="139"/>
      <c r="H8" s="139"/>
      <c r="I8" s="139"/>
      <c r="J8" s="140"/>
      <c r="K8" s="48"/>
    </row>
    <row r="9" spans="1:11" hidden="1" x14ac:dyDescent="0.25">
      <c r="A9" s="49"/>
      <c r="B9" s="49"/>
      <c r="C9" s="20"/>
      <c r="D9" s="20"/>
      <c r="E9" s="20"/>
      <c r="F9" s="20"/>
      <c r="G9" s="20"/>
      <c r="H9" s="20"/>
      <c r="I9" s="20"/>
      <c r="J9" s="66"/>
      <c r="K9" s="43"/>
    </row>
    <row r="10" spans="1:11" x14ac:dyDescent="0.25">
      <c r="A10" s="42"/>
      <c r="B10" s="132" t="s">
        <v>12</v>
      </c>
      <c r="C10" s="133"/>
      <c r="D10" s="133" t="s">
        <v>13</v>
      </c>
      <c r="E10" s="133"/>
      <c r="F10" s="133" t="s">
        <v>14</v>
      </c>
      <c r="G10" s="133"/>
      <c r="H10" s="133"/>
      <c r="I10" s="133" t="s">
        <v>15</v>
      </c>
      <c r="J10" s="141"/>
      <c r="K10" s="43"/>
    </row>
    <row r="11" spans="1:11" x14ac:dyDescent="0.25">
      <c r="A11" s="42"/>
      <c r="B11" s="126" t="s">
        <v>124</v>
      </c>
      <c r="C11" s="127"/>
      <c r="D11" s="130" t="s">
        <v>125</v>
      </c>
      <c r="E11" s="130"/>
      <c r="F11" s="131" t="s">
        <v>126</v>
      </c>
      <c r="G11" s="131"/>
      <c r="H11" s="131"/>
      <c r="I11" s="8" t="s">
        <v>16</v>
      </c>
      <c r="J11" s="70">
        <f>+D127*0.35</f>
        <v>72234.75</v>
      </c>
      <c r="K11" s="43"/>
    </row>
    <row r="12" spans="1:11" x14ac:dyDescent="0.25">
      <c r="A12" s="42"/>
      <c r="B12" s="128"/>
      <c r="C12" s="129"/>
      <c r="D12" s="130"/>
      <c r="E12" s="130"/>
      <c r="F12" s="131" t="s">
        <v>143</v>
      </c>
      <c r="G12" s="131"/>
      <c r="H12" s="131"/>
      <c r="I12" s="8" t="s">
        <v>17</v>
      </c>
      <c r="J12" s="70">
        <f>+J127</f>
        <v>1321409.9680195311</v>
      </c>
      <c r="K12" s="43"/>
    </row>
    <row r="13" spans="1:11" x14ac:dyDescent="0.25">
      <c r="A13" s="42"/>
      <c r="B13" s="132" t="s">
        <v>18</v>
      </c>
      <c r="C13" s="133"/>
      <c r="D13" s="133" t="s">
        <v>19</v>
      </c>
      <c r="E13" s="133"/>
      <c r="F13" s="134" t="s">
        <v>144</v>
      </c>
      <c r="G13" s="134"/>
      <c r="H13" s="134"/>
      <c r="I13" s="133" t="s">
        <v>20</v>
      </c>
      <c r="J13" s="141"/>
      <c r="K13" s="43"/>
    </row>
    <row r="14" spans="1:11" x14ac:dyDescent="0.25">
      <c r="A14" s="42"/>
      <c r="B14" s="152">
        <v>43282</v>
      </c>
      <c r="C14" s="153"/>
      <c r="D14" s="153">
        <v>43646</v>
      </c>
      <c r="E14" s="153"/>
      <c r="F14" s="156">
        <f>+D92</f>
        <v>392949.89999999991</v>
      </c>
      <c r="G14" s="157"/>
      <c r="H14" s="157"/>
      <c r="I14" s="8" t="s">
        <v>16</v>
      </c>
      <c r="J14" s="70">
        <f>+D139*0.35</f>
        <v>320715.14999999997</v>
      </c>
      <c r="K14" s="43"/>
    </row>
    <row r="15" spans="1:11" x14ac:dyDescent="0.25">
      <c r="A15" s="42"/>
      <c r="B15" s="154"/>
      <c r="C15" s="155"/>
      <c r="D15" s="155"/>
      <c r="E15" s="155"/>
      <c r="F15" s="158"/>
      <c r="G15" s="158"/>
      <c r="H15" s="158"/>
      <c r="I15" s="35" t="s">
        <v>17</v>
      </c>
      <c r="J15" s="71">
        <f>+J139</f>
        <v>916329</v>
      </c>
      <c r="K15" s="43"/>
    </row>
    <row r="16" spans="1:11" x14ac:dyDescent="0.25">
      <c r="A16" s="42"/>
      <c r="B16" s="159" t="s">
        <v>21</v>
      </c>
      <c r="C16" s="160"/>
      <c r="D16" s="113" t="s">
        <v>143</v>
      </c>
      <c r="E16" s="114"/>
      <c r="F16" s="114"/>
      <c r="G16" s="114"/>
      <c r="H16" s="115"/>
      <c r="I16" s="112" t="s">
        <v>152</v>
      </c>
      <c r="J16" s="111">
        <f>+J12+J15</f>
        <v>2237738.9680195311</v>
      </c>
      <c r="K16" s="43"/>
    </row>
    <row r="17" spans="1:11" ht="71.25" customHeight="1" x14ac:dyDescent="0.25">
      <c r="A17" s="42"/>
      <c r="B17" s="142" t="s">
        <v>151</v>
      </c>
      <c r="C17" s="143"/>
      <c r="D17" s="144"/>
      <c r="E17" s="144"/>
      <c r="F17" s="144"/>
      <c r="G17" s="144"/>
      <c r="H17" s="144"/>
      <c r="I17" s="143"/>
      <c r="J17" s="145"/>
      <c r="K17" s="43"/>
    </row>
    <row r="18" spans="1:11" hidden="1" x14ac:dyDescent="0.25">
      <c r="A18" s="42"/>
      <c r="B18" s="72"/>
      <c r="C18" s="6"/>
      <c r="D18" s="6"/>
      <c r="E18" s="6"/>
      <c r="F18" s="6"/>
      <c r="G18" s="6"/>
      <c r="H18" s="6"/>
      <c r="I18" s="6"/>
      <c r="J18" s="67"/>
      <c r="K18" s="43"/>
    </row>
    <row r="19" spans="1:11" hidden="1" x14ac:dyDescent="0.25">
      <c r="A19" s="50"/>
      <c r="B19" s="73" t="s">
        <v>22</v>
      </c>
      <c r="C19" s="20"/>
      <c r="D19" s="20"/>
      <c r="E19" s="20"/>
      <c r="F19" s="20"/>
      <c r="G19" s="20"/>
      <c r="H19" s="20"/>
      <c r="I19" s="20"/>
      <c r="J19" s="66"/>
      <c r="K19" s="43"/>
    </row>
    <row r="20" spans="1:11" hidden="1" x14ac:dyDescent="0.25">
      <c r="A20" s="51" t="s">
        <v>23</v>
      </c>
      <c r="B20" s="74" t="s">
        <v>24</v>
      </c>
      <c r="C20" s="52"/>
      <c r="D20" s="52"/>
      <c r="E20" s="52"/>
      <c r="F20" s="52"/>
      <c r="G20" s="52"/>
      <c r="H20" s="52"/>
      <c r="I20" s="52"/>
      <c r="J20" s="75"/>
      <c r="K20" s="43"/>
    </row>
    <row r="21" spans="1:11" x14ac:dyDescent="0.25">
      <c r="A21" s="51"/>
      <c r="B21" s="76" t="s">
        <v>145</v>
      </c>
      <c r="C21" s="32"/>
      <c r="D21" s="29" t="s">
        <v>25</v>
      </c>
      <c r="E21" s="31"/>
      <c r="F21" s="32"/>
      <c r="G21" s="29" t="s">
        <v>26</v>
      </c>
      <c r="H21" s="30"/>
      <c r="I21" s="31"/>
      <c r="J21" s="77"/>
      <c r="K21" s="43"/>
    </row>
    <row r="22" spans="1:11" ht="61.5" customHeight="1" x14ac:dyDescent="0.25">
      <c r="A22" s="51"/>
      <c r="B22" s="146" t="s">
        <v>127</v>
      </c>
      <c r="C22" s="144"/>
      <c r="D22" s="144" t="s">
        <v>128</v>
      </c>
      <c r="E22" s="144"/>
      <c r="F22" s="144"/>
      <c r="G22" s="144" t="s">
        <v>129</v>
      </c>
      <c r="H22" s="144"/>
      <c r="I22" s="144"/>
      <c r="J22" s="147"/>
      <c r="K22" s="43"/>
    </row>
    <row r="23" spans="1:11" hidden="1" x14ac:dyDescent="0.25">
      <c r="A23" s="51"/>
      <c r="B23" s="49"/>
      <c r="C23" s="20"/>
      <c r="D23" s="20"/>
      <c r="E23" s="20"/>
      <c r="F23" s="20"/>
      <c r="G23" s="20"/>
      <c r="H23" s="20"/>
      <c r="I23" s="20"/>
      <c r="J23" s="66"/>
      <c r="K23" s="43"/>
    </row>
    <row r="24" spans="1:11" hidden="1" x14ac:dyDescent="0.25">
      <c r="A24" s="51" t="s">
        <v>27</v>
      </c>
      <c r="B24" s="74" t="s">
        <v>28</v>
      </c>
      <c r="C24" s="52"/>
      <c r="D24" s="20"/>
      <c r="E24" s="20"/>
      <c r="F24" s="20"/>
      <c r="G24" s="20"/>
      <c r="H24" s="20"/>
      <c r="I24" s="20"/>
      <c r="J24" s="66"/>
      <c r="K24" s="43"/>
    </row>
    <row r="25" spans="1:11" hidden="1" x14ac:dyDescent="0.25">
      <c r="A25" s="51"/>
      <c r="B25" s="78"/>
      <c r="C25" s="9"/>
      <c r="D25" s="9"/>
      <c r="E25" s="9"/>
      <c r="F25" s="9"/>
      <c r="G25" s="9"/>
      <c r="H25" s="9"/>
      <c r="I25" s="9"/>
      <c r="J25" s="79"/>
      <c r="K25" s="43"/>
    </row>
    <row r="26" spans="1:11" hidden="1" x14ac:dyDescent="0.25">
      <c r="A26" s="51" t="s">
        <v>29</v>
      </c>
      <c r="B26" s="74" t="s">
        <v>30</v>
      </c>
      <c r="C26" s="52"/>
      <c r="D26" s="52"/>
      <c r="E26" s="52"/>
      <c r="F26" s="52"/>
      <c r="G26" s="52"/>
      <c r="H26" s="52"/>
      <c r="I26" s="52"/>
      <c r="J26" s="75"/>
      <c r="K26" s="43"/>
    </row>
    <row r="27" spans="1:11" hidden="1" x14ac:dyDescent="0.25">
      <c r="A27" s="51"/>
      <c r="B27" s="74"/>
      <c r="C27" s="52"/>
      <c r="D27" s="52"/>
      <c r="E27" s="52"/>
      <c r="F27" s="52"/>
      <c r="G27" s="52"/>
      <c r="H27" s="52"/>
      <c r="I27" s="52"/>
      <c r="J27" s="75"/>
      <c r="K27" s="43"/>
    </row>
    <row r="28" spans="1:11" hidden="1" x14ac:dyDescent="0.25">
      <c r="A28" s="51"/>
      <c r="B28" s="49"/>
      <c r="C28" s="20"/>
      <c r="D28" s="20"/>
      <c r="E28" s="20"/>
      <c r="F28" s="20"/>
      <c r="G28" s="20"/>
      <c r="H28" s="20"/>
      <c r="I28" s="20"/>
      <c r="J28" s="66"/>
      <c r="K28" s="43"/>
    </row>
    <row r="29" spans="1:11" hidden="1" x14ac:dyDescent="0.25">
      <c r="A29" s="51" t="s">
        <v>31</v>
      </c>
      <c r="B29" s="148" t="s">
        <v>32</v>
      </c>
      <c r="C29" s="149"/>
      <c r="D29" s="149"/>
      <c r="E29" s="20"/>
      <c r="F29" s="20"/>
      <c r="G29" s="20"/>
      <c r="H29" s="20"/>
      <c r="I29" s="20"/>
      <c r="J29" s="80"/>
      <c r="K29" s="43"/>
    </row>
    <row r="30" spans="1:11" hidden="1" x14ac:dyDescent="0.25">
      <c r="A30" s="51"/>
      <c r="B30" s="49"/>
      <c r="C30" s="20"/>
      <c r="D30" s="20"/>
      <c r="E30" s="20"/>
      <c r="F30" s="20"/>
      <c r="G30" s="20"/>
      <c r="H30" s="20"/>
      <c r="I30" s="20"/>
      <c r="J30" s="66"/>
      <c r="K30" s="43"/>
    </row>
    <row r="31" spans="1:11" ht="26.25" hidden="1" x14ac:dyDescent="0.4">
      <c r="A31" s="44"/>
      <c r="B31" s="68" t="s">
        <v>33</v>
      </c>
      <c r="C31" s="45"/>
      <c r="D31" s="45"/>
      <c r="E31" s="45"/>
      <c r="F31" s="45"/>
      <c r="G31" s="45"/>
      <c r="H31" s="45"/>
      <c r="I31" s="45"/>
      <c r="J31" s="69"/>
      <c r="K31" s="46"/>
    </row>
    <row r="32" spans="1:11" ht="26.25" hidden="1" x14ac:dyDescent="0.4">
      <c r="A32" s="44"/>
      <c r="B32" s="81"/>
      <c r="C32" s="45"/>
      <c r="D32" s="45"/>
      <c r="E32" s="45"/>
      <c r="F32" s="45"/>
      <c r="G32" s="45"/>
      <c r="H32" s="45"/>
      <c r="I32" s="45"/>
      <c r="J32" s="69"/>
      <c r="K32" s="46"/>
    </row>
    <row r="33" spans="1:11" ht="21" hidden="1" customHeight="1" x14ac:dyDescent="0.25">
      <c r="A33" s="51"/>
      <c r="B33" s="82"/>
      <c r="C33" s="20"/>
      <c r="D33" s="20"/>
      <c r="E33" s="20"/>
      <c r="F33" s="20"/>
      <c r="G33" s="20"/>
      <c r="H33" s="20"/>
      <c r="I33" s="20"/>
      <c r="J33" s="66"/>
      <c r="K33" s="43"/>
    </row>
    <row r="34" spans="1:11" x14ac:dyDescent="0.25">
      <c r="A34" s="53" t="s">
        <v>34</v>
      </c>
      <c r="B34" s="83" t="s">
        <v>35</v>
      </c>
      <c r="C34" s="20"/>
      <c r="D34" s="20"/>
      <c r="E34" s="20"/>
      <c r="F34" s="20"/>
      <c r="G34" s="20"/>
      <c r="H34" s="20"/>
      <c r="I34" s="20"/>
      <c r="J34" s="66"/>
      <c r="K34" s="43"/>
    </row>
    <row r="35" spans="1:11" hidden="1" x14ac:dyDescent="0.25">
      <c r="A35" s="51"/>
      <c r="B35" s="82"/>
      <c r="C35" s="20"/>
      <c r="D35" s="20"/>
      <c r="E35" s="20"/>
      <c r="F35" s="20"/>
      <c r="G35" s="20"/>
      <c r="H35" s="20"/>
      <c r="I35" s="20"/>
      <c r="J35" s="66"/>
      <c r="K35" s="43"/>
    </row>
    <row r="36" spans="1:11" x14ac:dyDescent="0.25">
      <c r="A36" s="53" t="s">
        <v>36</v>
      </c>
      <c r="B36" s="150" t="s">
        <v>37</v>
      </c>
      <c r="C36" s="151"/>
      <c r="D36" s="151"/>
      <c r="E36" s="151"/>
      <c r="F36" s="151"/>
      <c r="G36" s="151"/>
      <c r="H36" s="7"/>
      <c r="I36" s="7"/>
      <c r="J36" s="43"/>
      <c r="K36" s="43"/>
    </row>
    <row r="37" spans="1:11" hidden="1" x14ac:dyDescent="0.25">
      <c r="A37" s="53"/>
      <c r="B37" s="169" t="s">
        <v>38</v>
      </c>
      <c r="C37" s="170"/>
      <c r="D37" s="170"/>
      <c r="E37" s="170"/>
      <c r="F37" s="170"/>
      <c r="G37" s="170"/>
      <c r="H37" s="170"/>
      <c r="I37" s="170"/>
      <c r="J37" s="171"/>
      <c r="K37" s="43"/>
    </row>
    <row r="38" spans="1:11" ht="46.5" customHeight="1" x14ac:dyDescent="0.25">
      <c r="A38" s="53"/>
      <c r="B38" s="161" t="s">
        <v>130</v>
      </c>
      <c r="C38" s="162"/>
      <c r="D38" s="162"/>
      <c r="E38" s="162"/>
      <c r="F38" s="162"/>
      <c r="G38" s="162"/>
      <c r="H38" s="162"/>
      <c r="I38" s="162"/>
      <c r="J38" s="163"/>
      <c r="K38" s="43"/>
    </row>
    <row r="39" spans="1:11" ht="39.75" hidden="1" customHeight="1" x14ac:dyDescent="0.25">
      <c r="A39" s="53"/>
      <c r="B39" s="84"/>
      <c r="C39" s="10"/>
      <c r="D39" s="10"/>
      <c r="E39" s="10"/>
      <c r="F39" s="10"/>
      <c r="G39" s="10"/>
      <c r="H39" s="10"/>
      <c r="I39" s="10"/>
      <c r="J39" s="85"/>
      <c r="K39" s="43"/>
    </row>
    <row r="40" spans="1:11" hidden="1" x14ac:dyDescent="0.25">
      <c r="A40" s="53" t="s">
        <v>39</v>
      </c>
      <c r="B40" s="150" t="s">
        <v>40</v>
      </c>
      <c r="C40" s="151"/>
      <c r="D40" s="151"/>
      <c r="E40" s="151"/>
      <c r="F40" s="151"/>
      <c r="G40" s="151"/>
      <c r="H40" s="151"/>
      <c r="I40" s="151"/>
      <c r="J40" s="164"/>
      <c r="K40" s="54"/>
    </row>
    <row r="41" spans="1:11" hidden="1" x14ac:dyDescent="0.25">
      <c r="A41" s="53"/>
      <c r="B41" s="49"/>
      <c r="C41" s="20"/>
      <c r="D41" s="20"/>
      <c r="E41" s="20"/>
      <c r="F41" s="20"/>
      <c r="G41" s="20"/>
      <c r="H41" s="20"/>
      <c r="I41" s="20"/>
      <c r="J41" s="66"/>
      <c r="K41" s="43"/>
    </row>
    <row r="42" spans="1:11" x14ac:dyDescent="0.25">
      <c r="A42" s="53" t="s">
        <v>41</v>
      </c>
      <c r="B42" s="150" t="s">
        <v>42</v>
      </c>
      <c r="C42" s="151"/>
      <c r="D42" s="151"/>
      <c r="E42" s="151"/>
      <c r="F42" s="151"/>
      <c r="G42" s="151"/>
      <c r="H42" s="151"/>
      <c r="I42" s="151"/>
      <c r="J42" s="164"/>
      <c r="K42" s="54"/>
    </row>
    <row r="43" spans="1:11" x14ac:dyDescent="0.25">
      <c r="A43" s="53"/>
      <c r="B43" s="161" t="s">
        <v>131</v>
      </c>
      <c r="C43" s="162"/>
      <c r="D43" s="162"/>
      <c r="E43" s="162"/>
      <c r="F43" s="162"/>
      <c r="G43" s="162"/>
      <c r="H43" s="162"/>
      <c r="I43" s="162"/>
      <c r="J43" s="163"/>
      <c r="K43" s="43"/>
    </row>
    <row r="44" spans="1:11" x14ac:dyDescent="0.25">
      <c r="A44" s="53" t="s">
        <v>41</v>
      </c>
      <c r="B44" s="150" t="s">
        <v>43</v>
      </c>
      <c r="C44" s="151"/>
      <c r="D44" s="151"/>
      <c r="E44" s="151"/>
      <c r="F44" s="151"/>
      <c r="G44" s="151"/>
      <c r="H44" s="151"/>
      <c r="I44" s="151"/>
      <c r="J44" s="164"/>
      <c r="K44" s="54"/>
    </row>
    <row r="45" spans="1:11" ht="15.75" customHeight="1" x14ac:dyDescent="0.25">
      <c r="A45" s="53"/>
      <c r="B45" s="161" t="s">
        <v>132</v>
      </c>
      <c r="C45" s="162"/>
      <c r="D45" s="162"/>
      <c r="E45" s="162"/>
      <c r="F45" s="162"/>
      <c r="G45" s="162"/>
      <c r="H45" s="162"/>
      <c r="I45" s="162"/>
      <c r="J45" s="163"/>
      <c r="K45" s="43"/>
    </row>
    <row r="46" spans="1:11" x14ac:dyDescent="0.25">
      <c r="A46" s="53"/>
      <c r="B46" s="84"/>
      <c r="C46" s="10"/>
      <c r="D46" s="10"/>
      <c r="E46" s="10"/>
      <c r="F46" s="10"/>
      <c r="G46" s="10"/>
      <c r="H46" s="10"/>
      <c r="I46" s="10"/>
      <c r="J46" s="85"/>
      <c r="K46" s="43"/>
    </row>
    <row r="47" spans="1:11" x14ac:dyDescent="0.25">
      <c r="A47" s="53" t="s">
        <v>44</v>
      </c>
      <c r="B47" s="150" t="s">
        <v>45</v>
      </c>
      <c r="C47" s="151"/>
      <c r="D47" s="151"/>
      <c r="E47" s="151"/>
      <c r="F47" s="151"/>
      <c r="G47" s="151"/>
      <c r="H47" s="151"/>
      <c r="I47" s="151"/>
      <c r="J47" s="164"/>
      <c r="K47" s="54"/>
    </row>
    <row r="48" spans="1:11" x14ac:dyDescent="0.25">
      <c r="A48" s="55" t="s">
        <v>46</v>
      </c>
      <c r="B48" s="165" t="s">
        <v>47</v>
      </c>
      <c r="C48" s="166"/>
      <c r="D48" s="167" t="str">
        <f>+B48</f>
        <v>AD-Contract Start</v>
      </c>
      <c r="E48" s="167"/>
      <c r="F48" s="167"/>
      <c r="G48" s="167"/>
      <c r="H48" s="167"/>
      <c r="I48" s="167"/>
      <c r="J48" s="168"/>
      <c r="K48" s="43"/>
    </row>
    <row r="49" spans="1:11" ht="15.75" customHeight="1" x14ac:dyDescent="0.25">
      <c r="A49" s="55" t="s">
        <v>48</v>
      </c>
      <c r="B49" s="165" t="s">
        <v>50</v>
      </c>
      <c r="C49" s="166"/>
      <c r="D49" s="167" t="str">
        <f t="shared" ref="D49:D50" si="0">+B49</f>
        <v>CD-Construction Start</v>
      </c>
      <c r="E49" s="167"/>
      <c r="F49" s="167"/>
      <c r="G49" s="167"/>
      <c r="H49" s="167"/>
      <c r="I49" s="167"/>
      <c r="J49" s="168"/>
      <c r="K49" s="43"/>
    </row>
    <row r="50" spans="1:11" ht="15.75" customHeight="1" x14ac:dyDescent="0.25">
      <c r="A50" s="55" t="s">
        <v>49</v>
      </c>
      <c r="B50" s="165" t="s">
        <v>52</v>
      </c>
      <c r="C50" s="166"/>
      <c r="D50" s="167" t="str">
        <f t="shared" si="0"/>
        <v>CD-Construction Completion</v>
      </c>
      <c r="E50" s="167"/>
      <c r="F50" s="167"/>
      <c r="G50" s="167"/>
      <c r="H50" s="167"/>
      <c r="I50" s="167"/>
      <c r="J50" s="168"/>
      <c r="K50" s="43"/>
    </row>
    <row r="51" spans="1:11" hidden="1" x14ac:dyDescent="0.25">
      <c r="A51" s="56"/>
      <c r="B51" s="56"/>
      <c r="C51" s="7"/>
      <c r="D51" s="7"/>
      <c r="E51" s="7"/>
      <c r="F51" s="7"/>
      <c r="G51" s="7"/>
      <c r="H51" s="7"/>
      <c r="I51" s="7"/>
      <c r="J51" s="43"/>
      <c r="K51" s="43"/>
    </row>
    <row r="52" spans="1:11" ht="26.25" hidden="1" x14ac:dyDescent="0.4">
      <c r="A52" s="44"/>
      <c r="B52" s="68" t="s">
        <v>51</v>
      </c>
      <c r="C52" s="45"/>
      <c r="D52" s="45"/>
      <c r="E52" s="45"/>
      <c r="F52" s="45"/>
      <c r="G52" s="45"/>
      <c r="H52" s="45"/>
      <c r="I52" s="45"/>
      <c r="J52" s="69"/>
      <c r="K52" s="46"/>
    </row>
    <row r="53" spans="1:11" ht="26.25" hidden="1" x14ac:dyDescent="0.4">
      <c r="A53" s="44"/>
      <c r="B53" s="81"/>
      <c r="C53" s="45"/>
      <c r="D53" s="45"/>
      <c r="E53" s="45"/>
      <c r="F53" s="45"/>
      <c r="G53" s="45"/>
      <c r="H53" s="45"/>
      <c r="I53" s="45"/>
      <c r="J53" s="69"/>
      <c r="K53" s="46"/>
    </row>
    <row r="54" spans="1:11" hidden="1" x14ac:dyDescent="0.25">
      <c r="A54" s="50"/>
      <c r="B54" s="49"/>
      <c r="C54" s="20"/>
      <c r="D54" s="20"/>
      <c r="E54" s="20"/>
      <c r="F54" s="20"/>
      <c r="G54" s="20"/>
      <c r="H54" s="20"/>
      <c r="I54" s="20"/>
      <c r="J54" s="66"/>
      <c r="K54" s="43"/>
    </row>
    <row r="55" spans="1:11" hidden="1" x14ac:dyDescent="0.25">
      <c r="A55" s="50"/>
      <c r="B55" s="73" t="s">
        <v>53</v>
      </c>
      <c r="C55" s="20"/>
      <c r="D55" s="20"/>
      <c r="E55" s="20"/>
      <c r="F55" s="20"/>
      <c r="G55" s="20"/>
      <c r="H55" s="20"/>
      <c r="I55" s="20"/>
      <c r="J55" s="66"/>
      <c r="K55" s="43"/>
    </row>
    <row r="56" spans="1:11" hidden="1" x14ac:dyDescent="0.25">
      <c r="A56" s="50"/>
      <c r="B56" s="86"/>
      <c r="C56" s="20"/>
      <c r="D56" s="20"/>
      <c r="E56" s="20"/>
      <c r="F56" s="20"/>
      <c r="G56" s="20"/>
      <c r="H56" s="20"/>
      <c r="I56" s="20"/>
      <c r="J56" s="66"/>
      <c r="K56" s="43"/>
    </row>
    <row r="57" spans="1:11" x14ac:dyDescent="0.25">
      <c r="A57" s="53" t="s">
        <v>54</v>
      </c>
      <c r="B57" s="150" t="s">
        <v>55</v>
      </c>
      <c r="C57" s="151"/>
      <c r="D57" s="151"/>
      <c r="E57" s="151"/>
      <c r="F57" s="151"/>
      <c r="G57" s="151"/>
      <c r="H57" s="151"/>
      <c r="I57" s="151"/>
      <c r="J57" s="164"/>
      <c r="K57" s="43"/>
    </row>
    <row r="58" spans="1:11" ht="30" customHeight="1" x14ac:dyDescent="0.25">
      <c r="A58" s="56"/>
      <c r="B58" s="161" t="s">
        <v>133</v>
      </c>
      <c r="C58" s="162"/>
      <c r="D58" s="162"/>
      <c r="E58" s="162"/>
      <c r="F58" s="162"/>
      <c r="G58" s="162"/>
      <c r="H58" s="162"/>
      <c r="I58" s="162"/>
      <c r="J58" s="163"/>
      <c r="K58" s="43"/>
    </row>
    <row r="59" spans="1:11" hidden="1" x14ac:dyDescent="0.25">
      <c r="A59" s="56"/>
      <c r="B59" s="56"/>
      <c r="C59" s="7"/>
      <c r="D59" s="7"/>
      <c r="E59" s="7"/>
      <c r="F59" s="7"/>
      <c r="G59" s="7"/>
      <c r="H59" s="7"/>
      <c r="I59" s="7"/>
      <c r="J59" s="43"/>
      <c r="K59" s="43"/>
    </row>
    <row r="60" spans="1:11" hidden="1" x14ac:dyDescent="0.25">
      <c r="A60" s="50"/>
      <c r="B60" s="73" t="s">
        <v>56</v>
      </c>
      <c r="C60" s="20"/>
      <c r="D60" s="20"/>
      <c r="E60" s="20"/>
      <c r="F60" s="20"/>
      <c r="G60" s="20"/>
      <c r="H60" s="20"/>
      <c r="I60" s="20"/>
      <c r="J60" s="66"/>
      <c r="K60" s="43"/>
    </row>
    <row r="61" spans="1:11" hidden="1" x14ac:dyDescent="0.25">
      <c r="A61" s="50"/>
      <c r="B61" s="86"/>
      <c r="C61" s="20"/>
      <c r="D61" s="20"/>
      <c r="E61" s="20"/>
      <c r="F61" s="20"/>
      <c r="G61" s="20"/>
      <c r="H61" s="20"/>
      <c r="I61" s="20"/>
      <c r="J61" s="66"/>
      <c r="K61" s="43"/>
    </row>
    <row r="62" spans="1:11" hidden="1" x14ac:dyDescent="0.25">
      <c r="A62" s="53" t="s">
        <v>57</v>
      </c>
      <c r="B62" s="150" t="s">
        <v>58</v>
      </c>
      <c r="C62" s="151"/>
      <c r="D62" s="151"/>
      <c r="E62" s="151"/>
      <c r="F62" s="151"/>
      <c r="G62" s="151"/>
      <c r="H62" s="151"/>
      <c r="I62" s="151"/>
      <c r="J62" s="164"/>
      <c r="K62" s="43"/>
    </row>
    <row r="63" spans="1:11" hidden="1" x14ac:dyDescent="0.25">
      <c r="A63" s="53"/>
      <c r="B63" s="161" t="s">
        <v>134</v>
      </c>
      <c r="C63" s="162"/>
      <c r="D63" s="162"/>
      <c r="E63" s="162"/>
      <c r="F63" s="162"/>
      <c r="G63" s="162"/>
      <c r="H63" s="162"/>
      <c r="I63" s="162"/>
      <c r="J63" s="163"/>
      <c r="K63" s="43"/>
    </row>
    <row r="64" spans="1:11" hidden="1" x14ac:dyDescent="0.25">
      <c r="A64" s="53"/>
      <c r="B64" s="86"/>
      <c r="C64" s="20"/>
      <c r="D64" s="20"/>
      <c r="E64" s="20"/>
      <c r="F64" s="20"/>
      <c r="G64" s="20"/>
      <c r="H64" s="20"/>
      <c r="I64" s="20"/>
      <c r="J64" s="66"/>
      <c r="K64" s="43"/>
    </row>
    <row r="65" spans="1:11" hidden="1" x14ac:dyDescent="0.25">
      <c r="A65" s="53" t="s">
        <v>59</v>
      </c>
      <c r="B65" s="150" t="s">
        <v>60</v>
      </c>
      <c r="C65" s="151"/>
      <c r="D65" s="151"/>
      <c r="E65" s="151"/>
      <c r="F65" s="151"/>
      <c r="G65" s="151"/>
      <c r="H65" s="151"/>
      <c r="I65" s="151"/>
      <c r="J65" s="164"/>
      <c r="K65" s="54"/>
    </row>
    <row r="66" spans="1:11" hidden="1" x14ac:dyDescent="0.25">
      <c r="A66" s="53"/>
      <c r="B66" s="87"/>
      <c r="C66" s="172" t="s">
        <v>61</v>
      </c>
      <c r="D66" s="172"/>
      <c r="E66" s="172"/>
      <c r="F66" s="173" t="s">
        <v>135</v>
      </c>
      <c r="G66" s="173"/>
      <c r="H66" s="173"/>
      <c r="I66" s="173"/>
      <c r="J66" s="174"/>
      <c r="K66" s="43"/>
    </row>
    <row r="67" spans="1:11" hidden="1" x14ac:dyDescent="0.25">
      <c r="A67" s="53"/>
      <c r="B67" s="87"/>
      <c r="C67" s="172" t="s">
        <v>62</v>
      </c>
      <c r="D67" s="172"/>
      <c r="E67" s="172"/>
      <c r="F67" s="175" t="s">
        <v>135</v>
      </c>
      <c r="G67" s="176"/>
      <c r="H67" s="176"/>
      <c r="I67" s="176"/>
      <c r="J67" s="177"/>
      <c r="K67" s="43"/>
    </row>
    <row r="68" spans="1:11" hidden="1" x14ac:dyDescent="0.25">
      <c r="A68" s="53"/>
      <c r="B68" s="87"/>
      <c r="C68" s="172" t="s">
        <v>63</v>
      </c>
      <c r="D68" s="172"/>
      <c r="E68" s="172"/>
      <c r="F68" s="175" t="s">
        <v>135</v>
      </c>
      <c r="G68" s="176"/>
      <c r="H68" s="176"/>
      <c r="I68" s="176"/>
      <c r="J68" s="177"/>
      <c r="K68" s="43"/>
    </row>
    <row r="69" spans="1:11" hidden="1" x14ac:dyDescent="0.25">
      <c r="A69" s="53"/>
      <c r="B69" s="87"/>
      <c r="C69" s="172" t="s">
        <v>64</v>
      </c>
      <c r="D69" s="172"/>
      <c r="E69" s="172"/>
      <c r="F69" s="175" t="s">
        <v>135</v>
      </c>
      <c r="G69" s="176"/>
      <c r="H69" s="176"/>
      <c r="I69" s="176"/>
      <c r="J69" s="177"/>
      <c r="K69" s="43"/>
    </row>
    <row r="70" spans="1:11" hidden="1" x14ac:dyDescent="0.25">
      <c r="A70" s="53"/>
      <c r="B70" s="87"/>
      <c r="C70" s="172" t="s">
        <v>65</v>
      </c>
      <c r="D70" s="172"/>
      <c r="E70" s="172"/>
      <c r="F70" s="175" t="s">
        <v>135</v>
      </c>
      <c r="G70" s="176"/>
      <c r="H70" s="176"/>
      <c r="I70" s="176"/>
      <c r="J70" s="177"/>
      <c r="K70" s="43"/>
    </row>
    <row r="71" spans="1:11" hidden="1" x14ac:dyDescent="0.25">
      <c r="A71" s="53"/>
      <c r="B71" s="87"/>
      <c r="C71" s="172" t="s">
        <v>66</v>
      </c>
      <c r="D71" s="172"/>
      <c r="E71" s="172"/>
      <c r="F71" s="175" t="s">
        <v>135</v>
      </c>
      <c r="G71" s="176"/>
      <c r="H71" s="176"/>
      <c r="I71" s="176"/>
      <c r="J71" s="177"/>
      <c r="K71" s="43"/>
    </row>
    <row r="72" spans="1:11" hidden="1" x14ac:dyDescent="0.25">
      <c r="A72" s="53"/>
      <c r="B72" s="87"/>
      <c r="C72" s="172" t="s">
        <v>67</v>
      </c>
      <c r="D72" s="172"/>
      <c r="E72" s="172"/>
      <c r="F72" s="175" t="s">
        <v>135</v>
      </c>
      <c r="G72" s="176"/>
      <c r="H72" s="176"/>
      <c r="I72" s="176"/>
      <c r="J72" s="177"/>
      <c r="K72" s="43"/>
    </row>
    <row r="73" spans="1:11" hidden="1" x14ac:dyDescent="0.25">
      <c r="A73" s="53"/>
      <c r="B73" s="49"/>
      <c r="C73" s="20"/>
      <c r="D73" s="20"/>
      <c r="E73" s="20"/>
      <c r="F73" s="20"/>
      <c r="G73" s="20"/>
      <c r="H73" s="20"/>
      <c r="I73" s="20"/>
      <c r="J73" s="66"/>
      <c r="K73" s="43"/>
    </row>
    <row r="74" spans="1:11" hidden="1" x14ac:dyDescent="0.25">
      <c r="A74" s="53" t="s">
        <v>68</v>
      </c>
      <c r="B74" s="148" t="s">
        <v>69</v>
      </c>
      <c r="C74" s="149"/>
      <c r="D74" s="149"/>
      <c r="E74" s="149"/>
      <c r="F74" s="149"/>
      <c r="G74" s="149"/>
      <c r="H74" s="149"/>
      <c r="I74" s="149"/>
      <c r="J74" s="178"/>
      <c r="K74" s="54"/>
    </row>
    <row r="75" spans="1:11" hidden="1" x14ac:dyDescent="0.25">
      <c r="A75" s="53"/>
      <c r="B75" s="161" t="s">
        <v>135</v>
      </c>
      <c r="C75" s="162"/>
      <c r="D75" s="162"/>
      <c r="E75" s="162"/>
      <c r="F75" s="162"/>
      <c r="G75" s="162"/>
      <c r="H75" s="162"/>
      <c r="I75" s="162"/>
      <c r="J75" s="163"/>
      <c r="K75" s="43"/>
    </row>
    <row r="76" spans="1:11" hidden="1" x14ac:dyDescent="0.25">
      <c r="A76" s="50"/>
      <c r="B76" s="56"/>
      <c r="C76" s="20"/>
      <c r="D76" s="20"/>
      <c r="E76" s="20"/>
      <c r="F76" s="20"/>
      <c r="G76" s="20"/>
      <c r="H76" s="20"/>
      <c r="I76" s="20"/>
      <c r="J76" s="66"/>
      <c r="K76" s="43"/>
    </row>
    <row r="77" spans="1:11" hidden="1" x14ac:dyDescent="0.25">
      <c r="A77" s="50"/>
      <c r="B77" s="73" t="s">
        <v>70</v>
      </c>
      <c r="C77" s="20"/>
      <c r="D77" s="20"/>
      <c r="E77" s="20"/>
      <c r="F77" s="20"/>
      <c r="G77" s="20"/>
      <c r="H77" s="20"/>
      <c r="I77" s="20"/>
      <c r="J77" s="66"/>
      <c r="K77" s="43"/>
    </row>
    <row r="78" spans="1:11" hidden="1" x14ac:dyDescent="0.25">
      <c r="A78" s="53" t="s">
        <v>71</v>
      </c>
      <c r="B78" s="150" t="s">
        <v>72</v>
      </c>
      <c r="C78" s="151"/>
      <c r="D78" s="151"/>
      <c r="E78" s="151"/>
      <c r="F78" s="151"/>
      <c r="G78" s="151"/>
      <c r="H78" s="151"/>
      <c r="I78" s="151"/>
      <c r="J78" s="164"/>
      <c r="K78" s="54"/>
    </row>
    <row r="79" spans="1:11" hidden="1" x14ac:dyDescent="0.25">
      <c r="A79" s="57"/>
      <c r="B79" s="161" t="s">
        <v>135</v>
      </c>
      <c r="C79" s="162"/>
      <c r="D79" s="162"/>
      <c r="E79" s="162"/>
      <c r="F79" s="162"/>
      <c r="G79" s="162"/>
      <c r="H79" s="162"/>
      <c r="I79" s="162"/>
      <c r="J79" s="163"/>
      <c r="K79" s="43"/>
    </row>
    <row r="80" spans="1:11" hidden="1" x14ac:dyDescent="0.25">
      <c r="A80" s="57"/>
      <c r="B80" s="87"/>
      <c r="C80" s="11"/>
      <c r="D80" s="11"/>
      <c r="E80" s="11"/>
      <c r="F80" s="11"/>
      <c r="G80" s="11"/>
      <c r="H80" s="11"/>
      <c r="I80" s="11"/>
      <c r="J80" s="88"/>
      <c r="K80" s="43"/>
    </row>
    <row r="81" spans="1:11" ht="26.25" hidden="1" x14ac:dyDescent="0.4">
      <c r="A81" s="44"/>
      <c r="B81" s="81"/>
      <c r="C81" s="45"/>
      <c r="D81" s="45"/>
      <c r="E81" s="45"/>
      <c r="F81" s="45"/>
      <c r="G81" s="45"/>
      <c r="H81" s="45"/>
      <c r="I81" s="45"/>
      <c r="J81" s="69"/>
      <c r="K81" s="46"/>
    </row>
    <row r="82" spans="1:11" hidden="1" x14ac:dyDescent="0.25">
      <c r="A82" s="42"/>
      <c r="B82" s="87"/>
      <c r="C82" s="11"/>
      <c r="D82" s="11"/>
      <c r="E82" s="11"/>
      <c r="F82" s="11"/>
      <c r="G82" s="11"/>
      <c r="H82" s="11"/>
      <c r="I82" s="11"/>
      <c r="J82" s="88"/>
      <c r="K82" s="58"/>
    </row>
    <row r="83" spans="1:11" hidden="1" x14ac:dyDescent="0.25">
      <c r="A83" s="51" t="s">
        <v>73</v>
      </c>
      <c r="B83" s="150" t="s">
        <v>74</v>
      </c>
      <c r="C83" s="151"/>
      <c r="D83" s="151"/>
      <c r="E83" s="151"/>
      <c r="F83" s="151"/>
      <c r="G83" s="151"/>
      <c r="H83" s="151"/>
      <c r="I83" s="151"/>
      <c r="J83" s="164"/>
      <c r="K83" s="54"/>
    </row>
    <row r="84" spans="1:11" hidden="1" x14ac:dyDescent="0.25">
      <c r="A84" s="42"/>
      <c r="B84" s="161" t="s">
        <v>135</v>
      </c>
      <c r="C84" s="162"/>
      <c r="D84" s="162"/>
      <c r="E84" s="162"/>
      <c r="F84" s="162"/>
      <c r="G84" s="162"/>
      <c r="H84" s="162"/>
      <c r="I84" s="162"/>
      <c r="J84" s="163"/>
      <c r="K84" s="43"/>
    </row>
    <row r="85" spans="1:11" hidden="1" x14ac:dyDescent="0.25">
      <c r="A85" s="42"/>
      <c r="B85" s="49"/>
      <c r="C85" s="20"/>
      <c r="D85" s="20"/>
      <c r="E85" s="20"/>
      <c r="F85" s="20"/>
      <c r="G85" s="20"/>
      <c r="H85" s="20"/>
      <c r="I85" s="20"/>
      <c r="J85" s="66"/>
      <c r="K85" s="43"/>
    </row>
    <row r="86" spans="1:11" ht="26.25" hidden="1" x14ac:dyDescent="0.4">
      <c r="A86" s="44"/>
      <c r="B86" s="68" t="s">
        <v>75</v>
      </c>
      <c r="C86" s="45"/>
      <c r="D86" s="45"/>
      <c r="E86" s="45"/>
      <c r="F86" s="45"/>
      <c r="G86" s="45"/>
      <c r="H86" s="45"/>
      <c r="I86" s="45"/>
      <c r="J86" s="69"/>
      <c r="K86" s="46"/>
    </row>
    <row r="87" spans="1:11" ht="26.25" hidden="1" x14ac:dyDescent="0.4">
      <c r="A87" s="44"/>
      <c r="B87" s="81"/>
      <c r="C87" s="45"/>
      <c r="D87" s="45"/>
      <c r="E87" s="45"/>
      <c r="F87" s="45"/>
      <c r="G87" s="45"/>
      <c r="H87" s="45"/>
      <c r="I87" s="45"/>
      <c r="J87" s="69"/>
      <c r="K87" s="46"/>
    </row>
    <row r="88" spans="1:11" hidden="1" x14ac:dyDescent="0.25">
      <c r="A88" s="51" t="s">
        <v>76</v>
      </c>
      <c r="B88" s="150" t="s">
        <v>77</v>
      </c>
      <c r="C88" s="151"/>
      <c r="D88" s="151"/>
      <c r="E88" s="151"/>
      <c r="F88" s="151"/>
      <c r="G88" s="151"/>
      <c r="H88" s="151"/>
      <c r="I88" s="151"/>
      <c r="J88" s="164"/>
      <c r="K88" s="54"/>
    </row>
    <row r="89" spans="1:11" hidden="1" x14ac:dyDescent="0.25">
      <c r="A89" s="49"/>
      <c r="B89" s="185" t="s">
        <v>78</v>
      </c>
      <c r="C89" s="186"/>
      <c r="D89" s="186"/>
      <c r="E89" s="186"/>
      <c r="F89" s="186"/>
      <c r="G89" s="186"/>
      <c r="H89" s="186"/>
      <c r="I89" s="186"/>
      <c r="J89" s="187"/>
      <c r="K89" s="43"/>
    </row>
    <row r="90" spans="1:11" hidden="1" x14ac:dyDescent="0.25">
      <c r="A90" s="49"/>
      <c r="B90" s="89" t="s">
        <v>79</v>
      </c>
      <c r="C90" s="12"/>
      <c r="D90" s="12"/>
      <c r="E90" s="12"/>
      <c r="F90" s="12"/>
      <c r="G90" s="12"/>
      <c r="H90" s="12"/>
      <c r="I90" s="12"/>
      <c r="J90" s="90"/>
      <c r="K90" s="43"/>
    </row>
    <row r="91" spans="1:11" x14ac:dyDescent="0.25">
      <c r="A91" s="49"/>
      <c r="B91" s="181" t="s">
        <v>146</v>
      </c>
      <c r="C91" s="182"/>
      <c r="D91" s="36" t="str">
        <f t="shared" ref="D91:I91" si="1">D$111</f>
        <v>FY19</v>
      </c>
      <c r="E91" s="13" t="str">
        <f t="shared" si="1"/>
        <v>FY20</v>
      </c>
      <c r="F91" s="13" t="str">
        <f t="shared" si="1"/>
        <v>FY21</v>
      </c>
      <c r="G91" s="13" t="str">
        <f t="shared" si="1"/>
        <v>FY22</v>
      </c>
      <c r="H91" s="13" t="str">
        <f t="shared" si="1"/>
        <v>FY23</v>
      </c>
      <c r="I91" s="13" t="str">
        <f t="shared" si="1"/>
        <v>FY24</v>
      </c>
      <c r="J91" s="91" t="s">
        <v>80</v>
      </c>
      <c r="K91" s="43"/>
    </row>
    <row r="92" spans="1:11" x14ac:dyDescent="0.25">
      <c r="A92" s="49"/>
      <c r="B92" s="183" t="s">
        <v>150</v>
      </c>
      <c r="C92" s="184"/>
      <c r="D92" s="102">
        <f t="shared" ref="D92:I92" si="2">(D127+D139)-SUM(D101)</f>
        <v>392949.89999999991</v>
      </c>
      <c r="E92" s="14">
        <f t="shared" si="2"/>
        <v>74245.5</v>
      </c>
      <c r="F92" s="14">
        <f t="shared" si="2"/>
        <v>76101.637499999983</v>
      </c>
      <c r="G92" s="14">
        <f t="shared" si="2"/>
        <v>78004.178437499999</v>
      </c>
      <c r="H92" s="14">
        <f t="shared" si="2"/>
        <v>79954.282898437494</v>
      </c>
      <c r="I92" s="14">
        <f t="shared" si="2"/>
        <v>81953.139970898395</v>
      </c>
      <c r="J92" s="92">
        <f>SUM(D92:I92)</f>
        <v>783208.63880683575</v>
      </c>
      <c r="K92" s="43"/>
    </row>
    <row r="93" spans="1:11" hidden="1" x14ac:dyDescent="0.25">
      <c r="A93" s="49"/>
      <c r="B93" s="179" t="s">
        <v>81</v>
      </c>
      <c r="C93" s="180"/>
      <c r="D93" s="15">
        <v>0</v>
      </c>
      <c r="E93" s="15">
        <v>0</v>
      </c>
      <c r="F93" s="15">
        <v>0</v>
      </c>
      <c r="G93" s="15">
        <v>0</v>
      </c>
      <c r="H93" s="15">
        <v>0</v>
      </c>
      <c r="I93" s="15">
        <v>0</v>
      </c>
      <c r="J93" s="92">
        <f t="shared" ref="J93:J96" si="3">SUM(D93:I93)</f>
        <v>0</v>
      </c>
      <c r="K93" s="43"/>
    </row>
    <row r="94" spans="1:11" hidden="1" x14ac:dyDescent="0.25">
      <c r="A94" s="49"/>
      <c r="B94" s="179" t="s">
        <v>82</v>
      </c>
      <c r="C94" s="180"/>
      <c r="D94" s="15">
        <v>0</v>
      </c>
      <c r="E94" s="15">
        <v>0</v>
      </c>
      <c r="F94" s="15">
        <v>0</v>
      </c>
      <c r="G94" s="15">
        <v>0</v>
      </c>
      <c r="H94" s="15">
        <v>0</v>
      </c>
      <c r="I94" s="15">
        <v>0</v>
      </c>
      <c r="J94" s="92">
        <f t="shared" si="3"/>
        <v>0</v>
      </c>
      <c r="K94" s="43"/>
    </row>
    <row r="95" spans="1:11" hidden="1" x14ac:dyDescent="0.25">
      <c r="A95" s="49"/>
      <c r="B95" s="179" t="s">
        <v>83</v>
      </c>
      <c r="C95" s="180"/>
      <c r="D95" s="15">
        <v>0</v>
      </c>
      <c r="E95" s="15">
        <v>0</v>
      </c>
      <c r="F95" s="15">
        <v>0</v>
      </c>
      <c r="G95" s="15">
        <v>0</v>
      </c>
      <c r="H95" s="15">
        <v>0</v>
      </c>
      <c r="I95" s="15">
        <v>0</v>
      </c>
      <c r="J95" s="92">
        <f t="shared" si="3"/>
        <v>0</v>
      </c>
      <c r="K95" s="43"/>
    </row>
    <row r="96" spans="1:11" hidden="1" x14ac:dyDescent="0.25">
      <c r="A96" s="49"/>
      <c r="B96" s="179" t="s">
        <v>84</v>
      </c>
      <c r="C96" s="180"/>
      <c r="D96" s="15">
        <v>0</v>
      </c>
      <c r="E96" s="15">
        <v>0</v>
      </c>
      <c r="F96" s="15">
        <v>0</v>
      </c>
      <c r="G96" s="15">
        <v>0</v>
      </c>
      <c r="H96" s="15">
        <v>0</v>
      </c>
      <c r="I96" s="15">
        <v>0</v>
      </c>
      <c r="J96" s="92">
        <f t="shared" si="3"/>
        <v>0</v>
      </c>
      <c r="K96" s="43"/>
    </row>
    <row r="97" spans="1:11" x14ac:dyDescent="0.25">
      <c r="A97" s="49"/>
      <c r="B97" s="181" t="s">
        <v>85</v>
      </c>
      <c r="C97" s="182"/>
      <c r="D97" s="16"/>
      <c r="E97" s="16"/>
      <c r="F97" s="17"/>
      <c r="G97" s="17"/>
      <c r="H97" s="17"/>
      <c r="I97" s="17"/>
      <c r="J97" s="93"/>
      <c r="K97" s="43"/>
    </row>
    <row r="98" spans="1:11" x14ac:dyDescent="0.25">
      <c r="A98" s="49"/>
      <c r="B98" s="183" t="s">
        <v>86</v>
      </c>
      <c r="C98" s="184"/>
      <c r="D98" s="18"/>
      <c r="E98" s="18"/>
      <c r="F98" s="18"/>
      <c r="G98" s="18"/>
      <c r="H98" s="18"/>
      <c r="I98" s="18"/>
      <c r="J98" s="92">
        <f t="shared" ref="J98:J101" si="4">SUM(D98:I98)</f>
        <v>0</v>
      </c>
      <c r="K98" s="43"/>
    </row>
    <row r="99" spans="1:11" x14ac:dyDescent="0.25">
      <c r="A99" s="49"/>
      <c r="B99" s="183" t="s">
        <v>87</v>
      </c>
      <c r="C99" s="184"/>
      <c r="D99" s="18"/>
      <c r="E99" s="18"/>
      <c r="F99" s="18"/>
      <c r="G99" s="18"/>
      <c r="H99" s="18"/>
      <c r="I99" s="18"/>
      <c r="J99" s="92">
        <f t="shared" si="4"/>
        <v>0</v>
      </c>
      <c r="K99" s="43"/>
    </row>
    <row r="100" spans="1:11" x14ac:dyDescent="0.25">
      <c r="A100" s="49"/>
      <c r="B100" s="192" t="s">
        <v>136</v>
      </c>
      <c r="C100" s="193"/>
      <c r="D100" s="14">
        <f>(D127+D139)*62%+(D127+D139)*3%</f>
        <v>729764.10000000009</v>
      </c>
      <c r="E100" s="14">
        <f t="shared" ref="E100:I100" si="5">(E127+E139)*62%+(E127+E139)*3%</f>
        <v>137884.5</v>
      </c>
      <c r="F100" s="14">
        <f t="shared" si="5"/>
        <v>141331.61249999999</v>
      </c>
      <c r="G100" s="14">
        <f t="shared" si="5"/>
        <v>144864.90281249996</v>
      </c>
      <c r="H100" s="14">
        <f t="shared" si="5"/>
        <v>148486.52538281246</v>
      </c>
      <c r="I100" s="14">
        <f t="shared" si="5"/>
        <v>152198.68851738278</v>
      </c>
      <c r="J100" s="92">
        <f t="shared" si="4"/>
        <v>1454530.3292126954</v>
      </c>
      <c r="K100" s="43"/>
    </row>
    <row r="101" spans="1:11" x14ac:dyDescent="0.25">
      <c r="A101" s="49"/>
      <c r="B101" s="194" t="s">
        <v>88</v>
      </c>
      <c r="C101" s="195"/>
      <c r="D101" s="103">
        <f>SUM(D98:D100)</f>
        <v>729764.10000000009</v>
      </c>
      <c r="E101" s="103">
        <f>SUM(E98:E100)</f>
        <v>137884.5</v>
      </c>
      <c r="F101" s="103">
        <f t="shared" ref="F101:I101" si="6">SUM(F98:F100)</f>
        <v>141331.61249999999</v>
      </c>
      <c r="G101" s="103">
        <f t="shared" si="6"/>
        <v>144864.90281249996</v>
      </c>
      <c r="H101" s="103">
        <f t="shared" si="6"/>
        <v>148486.52538281246</v>
      </c>
      <c r="I101" s="103">
        <f t="shared" si="6"/>
        <v>152198.68851738278</v>
      </c>
      <c r="J101" s="104">
        <f t="shared" si="4"/>
        <v>1454530.3292126954</v>
      </c>
      <c r="K101" s="43"/>
    </row>
    <row r="102" spans="1:11" x14ac:dyDescent="0.25">
      <c r="A102" s="51"/>
      <c r="B102" s="196" t="s">
        <v>147</v>
      </c>
      <c r="C102" s="197"/>
      <c r="D102" s="105">
        <f t="shared" ref="D102:I102" si="7">SUM(D92:D96)+D101</f>
        <v>1122714</v>
      </c>
      <c r="E102" s="105">
        <f t="shared" si="7"/>
        <v>212130</v>
      </c>
      <c r="F102" s="105">
        <f t="shared" si="7"/>
        <v>217433.24999999997</v>
      </c>
      <c r="G102" s="105">
        <f t="shared" si="7"/>
        <v>222869.08124999996</v>
      </c>
      <c r="H102" s="105">
        <f t="shared" si="7"/>
        <v>228440.80828124995</v>
      </c>
      <c r="I102" s="105">
        <f t="shared" si="7"/>
        <v>234151.82848828117</v>
      </c>
      <c r="J102" s="106">
        <f>SUM(J92:J96)+J101</f>
        <v>2237738.9680195311</v>
      </c>
      <c r="K102" s="54"/>
    </row>
    <row r="103" spans="1:11" ht="16.5" hidden="1" thickTop="1" x14ac:dyDescent="0.25">
      <c r="A103" s="49"/>
      <c r="B103" s="94"/>
      <c r="C103" s="20"/>
      <c r="D103" s="20"/>
      <c r="E103" s="20"/>
      <c r="F103" s="20"/>
      <c r="G103" s="20"/>
      <c r="H103" s="20"/>
      <c r="I103" s="20"/>
      <c r="J103" s="66"/>
      <c r="K103" s="43"/>
    </row>
    <row r="104" spans="1:11" x14ac:dyDescent="0.25">
      <c r="A104" s="53" t="s">
        <v>89</v>
      </c>
      <c r="B104" s="198" t="s">
        <v>90</v>
      </c>
      <c r="C104" s="199"/>
      <c r="D104" s="199"/>
      <c r="E104" s="199"/>
      <c r="F104" s="199"/>
      <c r="G104" s="199"/>
      <c r="H104" s="199"/>
      <c r="I104" s="199"/>
      <c r="J104" s="200"/>
      <c r="K104" s="43"/>
    </row>
    <row r="105" spans="1:11" x14ac:dyDescent="0.25">
      <c r="A105" s="49"/>
      <c r="B105" s="185" t="s">
        <v>91</v>
      </c>
      <c r="C105" s="186"/>
      <c r="D105" s="186"/>
      <c r="E105" s="186"/>
      <c r="F105" s="186"/>
      <c r="G105" s="186"/>
      <c r="H105" s="201"/>
      <c r="I105" s="202"/>
      <c r="J105" s="43"/>
      <c r="K105" s="43"/>
    </row>
    <row r="106" spans="1:11" hidden="1" x14ac:dyDescent="0.25">
      <c r="A106" s="49"/>
      <c r="B106" s="185" t="s">
        <v>92</v>
      </c>
      <c r="C106" s="186"/>
      <c r="D106" s="186"/>
      <c r="E106" s="186"/>
      <c r="F106" s="186"/>
      <c r="G106" s="186"/>
      <c r="H106" s="7"/>
      <c r="I106" s="7"/>
      <c r="J106" s="43"/>
      <c r="K106" s="43"/>
    </row>
    <row r="107" spans="1:11" hidden="1" x14ac:dyDescent="0.25">
      <c r="A107" s="49"/>
      <c r="B107" s="49"/>
      <c r="C107" s="20"/>
      <c r="D107" s="20"/>
      <c r="E107" s="20"/>
      <c r="F107" s="20"/>
      <c r="G107" s="20"/>
      <c r="H107" s="20"/>
      <c r="I107" s="20"/>
      <c r="J107" s="66"/>
      <c r="K107" s="43"/>
    </row>
    <row r="108" spans="1:11" hidden="1" x14ac:dyDescent="0.25">
      <c r="A108" s="51" t="s">
        <v>89</v>
      </c>
      <c r="B108" s="198" t="s">
        <v>93</v>
      </c>
      <c r="C108" s="199"/>
      <c r="D108" s="199"/>
      <c r="E108" s="199"/>
      <c r="F108" s="199"/>
      <c r="G108" s="199"/>
      <c r="H108" s="199"/>
      <c r="I108" s="199"/>
      <c r="J108" s="200"/>
      <c r="K108" s="54"/>
    </row>
    <row r="109" spans="1:11" hidden="1" x14ac:dyDescent="0.25">
      <c r="A109" s="49"/>
      <c r="B109" s="185" t="s">
        <v>94</v>
      </c>
      <c r="C109" s="186"/>
      <c r="D109" s="186"/>
      <c r="E109" s="186"/>
      <c r="F109" s="186"/>
      <c r="G109" s="186"/>
      <c r="H109" s="186"/>
      <c r="I109" s="186"/>
      <c r="J109" s="187"/>
      <c r="K109" s="43"/>
    </row>
    <row r="110" spans="1:11" hidden="1" x14ac:dyDescent="0.25">
      <c r="A110" s="49"/>
      <c r="B110" s="89" t="s">
        <v>95</v>
      </c>
      <c r="C110" s="12"/>
      <c r="D110" s="12"/>
      <c r="E110" s="12"/>
      <c r="F110" s="12"/>
      <c r="G110" s="12"/>
      <c r="H110" s="12"/>
      <c r="I110" s="12"/>
      <c r="J110" s="90"/>
      <c r="K110" s="43"/>
    </row>
    <row r="111" spans="1:11" ht="16.5" thickBot="1" x14ac:dyDescent="0.3">
      <c r="A111" s="49"/>
      <c r="B111" s="188" t="s">
        <v>96</v>
      </c>
      <c r="C111" s="189"/>
      <c r="D111" s="13" t="s">
        <v>97</v>
      </c>
      <c r="E111" s="19" t="s">
        <v>98</v>
      </c>
      <c r="F111" s="19" t="s">
        <v>99</v>
      </c>
      <c r="G111" s="19" t="s">
        <v>100</v>
      </c>
      <c r="H111" s="19" t="s">
        <v>101</v>
      </c>
      <c r="I111" s="19" t="s">
        <v>102</v>
      </c>
      <c r="J111" s="91" t="s">
        <v>80</v>
      </c>
      <c r="K111" s="43"/>
    </row>
    <row r="112" spans="1:11" ht="16.5" thickBot="1" x14ac:dyDescent="0.3">
      <c r="A112" s="49"/>
      <c r="B112" s="190" t="s">
        <v>103</v>
      </c>
      <c r="C112" s="191"/>
      <c r="D112" s="1"/>
      <c r="E112" s="2">
        <v>2.5000000000000001E-2</v>
      </c>
      <c r="F112" s="2">
        <v>2.5000000000000001E-2</v>
      </c>
      <c r="G112" s="2">
        <f>$F112</f>
        <v>2.5000000000000001E-2</v>
      </c>
      <c r="H112" s="2">
        <f>$F112</f>
        <v>2.5000000000000001E-2</v>
      </c>
      <c r="I112" s="2">
        <f>$F112</f>
        <v>2.5000000000000001E-2</v>
      </c>
      <c r="J112" s="95"/>
      <c r="K112" s="43"/>
    </row>
    <row r="113" spans="1:11" hidden="1" x14ac:dyDescent="0.25">
      <c r="A113" s="49"/>
      <c r="B113" s="190" t="s">
        <v>104</v>
      </c>
      <c r="C113" s="191"/>
      <c r="D113" s="14"/>
      <c r="E113" s="14"/>
      <c r="F113" s="14">
        <f>E113*(1+$G$112)</f>
        <v>0</v>
      </c>
      <c r="G113" s="14">
        <f>F113*(1+$G$112)</f>
        <v>0</v>
      </c>
      <c r="H113" s="14">
        <f>G113*(1+$H$112)</f>
        <v>0</v>
      </c>
      <c r="I113" s="14">
        <f>H113*(1+$I$112)</f>
        <v>0</v>
      </c>
      <c r="J113" s="96">
        <f t="shared" ref="J113:J126" si="8">SUM(D113:I113)</f>
        <v>0</v>
      </c>
      <c r="K113" s="43"/>
    </row>
    <row r="114" spans="1:11" hidden="1" x14ac:dyDescent="0.25">
      <c r="A114" s="49"/>
      <c r="B114" s="214" t="s">
        <v>105</v>
      </c>
      <c r="C114" s="215"/>
      <c r="D114" s="14"/>
      <c r="E114" s="14"/>
      <c r="F114" s="14">
        <f>E114*(1+$G$112)</f>
        <v>0</v>
      </c>
      <c r="G114" s="14">
        <f>F114*(1+$G$112)</f>
        <v>0</v>
      </c>
      <c r="H114" s="14">
        <f>G114*(1+$H$112)</f>
        <v>0</v>
      </c>
      <c r="I114" s="14">
        <f>H114*(1+$I$112)</f>
        <v>0</v>
      </c>
      <c r="J114" s="96">
        <f t="shared" si="8"/>
        <v>0</v>
      </c>
      <c r="K114" s="43"/>
    </row>
    <row r="115" spans="1:11" x14ac:dyDescent="0.25">
      <c r="A115" s="49"/>
      <c r="B115" s="190" t="s">
        <v>106</v>
      </c>
      <c r="C115" s="191"/>
      <c r="D115" s="14"/>
      <c r="E115" s="14"/>
      <c r="F115" s="14"/>
      <c r="G115" s="14"/>
      <c r="H115" s="14"/>
      <c r="I115" s="14"/>
      <c r="J115" s="97"/>
      <c r="K115" s="43"/>
    </row>
    <row r="116" spans="1:11" x14ac:dyDescent="0.25">
      <c r="A116" s="49"/>
      <c r="B116" s="190" t="s">
        <v>107</v>
      </c>
      <c r="C116" s="191"/>
      <c r="D116" s="14"/>
      <c r="E116" s="14"/>
      <c r="F116" s="14">
        <f>E116</f>
        <v>0</v>
      </c>
      <c r="G116" s="14">
        <f>F116</f>
        <v>0</v>
      </c>
      <c r="H116" s="14">
        <f t="shared" ref="H116:I116" si="9">G116</f>
        <v>0</v>
      </c>
      <c r="I116" s="14">
        <f t="shared" si="9"/>
        <v>0</v>
      </c>
      <c r="J116" s="96"/>
      <c r="K116" s="43"/>
    </row>
    <row r="117" spans="1:11" x14ac:dyDescent="0.25">
      <c r="A117" s="49"/>
      <c r="B117" s="190" t="s">
        <v>108</v>
      </c>
      <c r="C117" s="191"/>
      <c r="D117" s="14"/>
      <c r="E117" s="14"/>
      <c r="F117" s="14">
        <f t="shared" ref="F117:I117" si="10">ROUND(E117*(1+F112),0)</f>
        <v>0</v>
      </c>
      <c r="G117" s="14">
        <f t="shared" si="10"/>
        <v>0</v>
      </c>
      <c r="H117" s="14">
        <f t="shared" si="10"/>
        <v>0</v>
      </c>
      <c r="I117" s="14">
        <f t="shared" si="10"/>
        <v>0</v>
      </c>
      <c r="J117" s="96"/>
      <c r="K117" s="43"/>
    </row>
    <row r="118" spans="1:11" x14ac:dyDescent="0.25">
      <c r="A118" s="49"/>
      <c r="B118" s="190" t="s">
        <v>109</v>
      </c>
      <c r="C118" s="191"/>
      <c r="D118" s="14">
        <f>D116*D117</f>
        <v>0</v>
      </c>
      <c r="E118" s="14">
        <f>E116*E117</f>
        <v>0</v>
      </c>
      <c r="F118" s="14">
        <f t="shared" ref="F118:I118" si="11">F116*F117</f>
        <v>0</v>
      </c>
      <c r="G118" s="14">
        <f t="shared" si="11"/>
        <v>0</v>
      </c>
      <c r="H118" s="14">
        <f t="shared" si="11"/>
        <v>0</v>
      </c>
      <c r="I118" s="14">
        <f t="shared" si="11"/>
        <v>0</v>
      </c>
      <c r="J118" s="96"/>
      <c r="K118" s="43"/>
    </row>
    <row r="119" spans="1:11" x14ac:dyDescent="0.25">
      <c r="A119" s="49"/>
      <c r="B119" s="190" t="s">
        <v>110</v>
      </c>
      <c r="C119" s="191"/>
      <c r="D119" s="14"/>
      <c r="E119" s="14"/>
      <c r="F119" s="14">
        <f t="shared" ref="F119:G122" si="12">E119*(1+$G$112)</f>
        <v>0</v>
      </c>
      <c r="G119" s="14">
        <f t="shared" si="12"/>
        <v>0</v>
      </c>
      <c r="H119" s="14">
        <f t="shared" ref="H119:H122" si="13">G119*(1+$H$112)</f>
        <v>0</v>
      </c>
      <c r="I119" s="14">
        <f t="shared" ref="I119:I122" si="14">H119*(1+$I$112)</f>
        <v>0</v>
      </c>
      <c r="J119" s="96"/>
      <c r="K119" s="43"/>
    </row>
    <row r="120" spans="1:11" x14ac:dyDescent="0.25">
      <c r="A120" s="49"/>
      <c r="B120" s="190" t="s">
        <v>111</v>
      </c>
      <c r="C120" s="191"/>
      <c r="D120" s="14"/>
      <c r="E120" s="14"/>
      <c r="F120" s="14">
        <f t="shared" si="12"/>
        <v>0</v>
      </c>
      <c r="G120" s="14">
        <f t="shared" si="12"/>
        <v>0</v>
      </c>
      <c r="H120" s="14">
        <f t="shared" si="13"/>
        <v>0</v>
      </c>
      <c r="I120" s="14">
        <f t="shared" si="14"/>
        <v>0</v>
      </c>
      <c r="J120" s="96"/>
      <c r="K120" s="43"/>
    </row>
    <row r="121" spans="1:11" x14ac:dyDescent="0.25">
      <c r="A121" s="49"/>
      <c r="B121" s="192" t="s">
        <v>137</v>
      </c>
      <c r="C121" s="193"/>
      <c r="D121" s="14">
        <v>106749</v>
      </c>
      <c r="E121" s="14">
        <v>109565</v>
      </c>
      <c r="F121" s="14">
        <f t="shared" si="12"/>
        <v>112304.12499999999</v>
      </c>
      <c r="G121" s="14">
        <f t="shared" si="12"/>
        <v>115111.72812499998</v>
      </c>
      <c r="H121" s="14">
        <f t="shared" si="13"/>
        <v>117989.52132812497</v>
      </c>
      <c r="I121" s="14">
        <f t="shared" si="14"/>
        <v>120939.25936132809</v>
      </c>
      <c r="J121" s="92">
        <f t="shared" si="8"/>
        <v>682658.63381445303</v>
      </c>
      <c r="K121" s="43"/>
    </row>
    <row r="122" spans="1:11" x14ac:dyDescent="0.25">
      <c r="A122" s="49"/>
      <c r="B122" s="192" t="s">
        <v>138</v>
      </c>
      <c r="C122" s="193"/>
      <c r="D122" s="14">
        <v>99636</v>
      </c>
      <c r="E122" s="14">
        <v>102565</v>
      </c>
      <c r="F122" s="14">
        <f t="shared" si="12"/>
        <v>105129.12499999999</v>
      </c>
      <c r="G122" s="14">
        <f t="shared" si="12"/>
        <v>107757.35312499998</v>
      </c>
      <c r="H122" s="14">
        <f t="shared" si="13"/>
        <v>110451.28695312497</v>
      </c>
      <c r="I122" s="14">
        <f t="shared" si="14"/>
        <v>113212.56912695309</v>
      </c>
      <c r="J122" s="92">
        <f t="shared" si="8"/>
        <v>638751.33420507808</v>
      </c>
      <c r="K122" s="43"/>
    </row>
    <row r="123" spans="1:11" x14ac:dyDescent="0.25">
      <c r="A123" s="49"/>
      <c r="B123" s="190" t="s">
        <v>112</v>
      </c>
      <c r="C123" s="191"/>
      <c r="D123" s="14">
        <f>SUM(D118:D122)</f>
        <v>206385</v>
      </c>
      <c r="E123" s="14">
        <f>SUM(E118:E122)</f>
        <v>212130</v>
      </c>
      <c r="F123" s="14">
        <f t="shared" ref="F123:H123" si="15">SUM(F118:F122)</f>
        <v>217433.24999999997</v>
      </c>
      <c r="G123" s="14">
        <f t="shared" si="15"/>
        <v>222869.08124999996</v>
      </c>
      <c r="H123" s="14">
        <f t="shared" si="15"/>
        <v>228440.80828124995</v>
      </c>
      <c r="I123" s="14">
        <f>SUM(I118:I122)</f>
        <v>234151.82848828117</v>
      </c>
      <c r="J123" s="92">
        <f t="shared" si="8"/>
        <v>1321409.9680195311</v>
      </c>
      <c r="K123" s="43"/>
    </row>
    <row r="124" spans="1:11" x14ac:dyDescent="0.25">
      <c r="A124" s="49"/>
      <c r="B124" s="192" t="s">
        <v>113</v>
      </c>
      <c r="C124" s="193"/>
      <c r="D124" s="14"/>
      <c r="E124" s="14"/>
      <c r="F124" s="14">
        <f t="shared" ref="F124:G126" si="16">E124*(1+$G$112)</f>
        <v>0</v>
      </c>
      <c r="G124" s="14">
        <f t="shared" si="16"/>
        <v>0</v>
      </c>
      <c r="H124" s="14">
        <f t="shared" ref="H124:H126" si="17">G124*(1+$H$112)</f>
        <v>0</v>
      </c>
      <c r="I124" s="14">
        <f t="shared" ref="I124:I126" si="18">H124*(1+$I$112)</f>
        <v>0</v>
      </c>
      <c r="J124" s="92">
        <f t="shared" si="8"/>
        <v>0</v>
      </c>
      <c r="K124" s="43"/>
    </row>
    <row r="125" spans="1:11" hidden="1" x14ac:dyDescent="0.25">
      <c r="A125" s="49"/>
      <c r="B125" s="192" t="s">
        <v>113</v>
      </c>
      <c r="C125" s="193"/>
      <c r="D125" s="14"/>
      <c r="E125" s="14"/>
      <c r="F125" s="14">
        <f t="shared" si="16"/>
        <v>0</v>
      </c>
      <c r="G125" s="14">
        <f t="shared" si="16"/>
        <v>0</v>
      </c>
      <c r="H125" s="14">
        <f t="shared" si="17"/>
        <v>0</v>
      </c>
      <c r="I125" s="14">
        <f t="shared" si="18"/>
        <v>0</v>
      </c>
      <c r="J125" s="96">
        <f t="shared" si="8"/>
        <v>0</v>
      </c>
      <c r="K125" s="43"/>
    </row>
    <row r="126" spans="1:11" hidden="1" x14ac:dyDescent="0.25">
      <c r="A126" s="49"/>
      <c r="B126" s="210" t="s">
        <v>113</v>
      </c>
      <c r="C126" s="211"/>
      <c r="D126" s="107"/>
      <c r="E126" s="107"/>
      <c r="F126" s="107">
        <f t="shared" si="16"/>
        <v>0</v>
      </c>
      <c r="G126" s="107">
        <f t="shared" si="16"/>
        <v>0</v>
      </c>
      <c r="H126" s="107">
        <f t="shared" si="17"/>
        <v>0</v>
      </c>
      <c r="I126" s="107">
        <f t="shared" si="18"/>
        <v>0</v>
      </c>
      <c r="J126" s="108">
        <f t="shared" si="8"/>
        <v>0</v>
      </c>
      <c r="K126" s="43"/>
    </row>
    <row r="127" spans="1:11" x14ac:dyDescent="0.25">
      <c r="A127" s="51"/>
      <c r="B127" s="196" t="s">
        <v>114</v>
      </c>
      <c r="C127" s="197"/>
      <c r="D127" s="109">
        <f t="shared" ref="D127:I127" si="19">D113+D114+D123+D124+D126+D125</f>
        <v>206385</v>
      </c>
      <c r="E127" s="109">
        <f t="shared" si="19"/>
        <v>212130</v>
      </c>
      <c r="F127" s="109">
        <f t="shared" si="19"/>
        <v>217433.24999999997</v>
      </c>
      <c r="G127" s="109">
        <f t="shared" si="19"/>
        <v>222869.08124999996</v>
      </c>
      <c r="H127" s="109">
        <f t="shared" si="19"/>
        <v>228440.80828124995</v>
      </c>
      <c r="I127" s="109">
        <f t="shared" si="19"/>
        <v>234151.82848828117</v>
      </c>
      <c r="J127" s="110">
        <f>+J123</f>
        <v>1321409.9680195311</v>
      </c>
      <c r="K127" s="54"/>
    </row>
    <row r="128" spans="1:11" x14ac:dyDescent="0.25">
      <c r="A128" s="49"/>
      <c r="B128" s="94"/>
      <c r="C128" s="20"/>
      <c r="D128" s="20"/>
      <c r="E128" s="20"/>
      <c r="F128" s="20"/>
      <c r="G128" s="20"/>
      <c r="H128" s="20"/>
      <c r="I128" s="20"/>
      <c r="J128" s="66"/>
      <c r="K128" s="43"/>
    </row>
    <row r="129" spans="1:11" hidden="1" x14ac:dyDescent="0.25">
      <c r="A129" s="49"/>
      <c r="B129" s="94"/>
      <c r="C129" s="20"/>
      <c r="D129" s="20"/>
      <c r="E129" s="20"/>
      <c r="F129" s="20"/>
      <c r="G129" s="20"/>
      <c r="H129" s="20"/>
      <c r="I129" s="20"/>
      <c r="J129" s="66"/>
      <c r="K129" s="43"/>
    </row>
    <row r="130" spans="1:11" hidden="1" x14ac:dyDescent="0.25">
      <c r="A130" s="51" t="s">
        <v>115</v>
      </c>
      <c r="B130" s="198" t="s">
        <v>116</v>
      </c>
      <c r="C130" s="199"/>
      <c r="D130" s="199"/>
      <c r="E130" s="199"/>
      <c r="F130" s="199"/>
      <c r="G130" s="199"/>
      <c r="H130" s="199"/>
      <c r="I130" s="199"/>
      <c r="J130" s="200"/>
      <c r="K130" s="54"/>
    </row>
    <row r="131" spans="1:11" hidden="1" x14ac:dyDescent="0.25">
      <c r="A131" s="49"/>
      <c r="B131" s="89" t="s">
        <v>95</v>
      </c>
      <c r="C131" s="12"/>
      <c r="D131" s="12"/>
      <c r="E131" s="12"/>
      <c r="F131" s="12"/>
      <c r="G131" s="12"/>
      <c r="H131" s="12"/>
      <c r="I131" s="12"/>
      <c r="J131" s="90"/>
      <c r="K131" s="43"/>
    </row>
    <row r="132" spans="1:11" x14ac:dyDescent="0.25">
      <c r="A132" s="49"/>
      <c r="B132" s="188" t="s">
        <v>117</v>
      </c>
      <c r="C132" s="189"/>
      <c r="D132" s="36" t="s">
        <v>97</v>
      </c>
      <c r="E132" s="19" t="s">
        <v>98</v>
      </c>
      <c r="F132" s="19" t="s">
        <v>99</v>
      </c>
      <c r="G132" s="19" t="s">
        <v>100</v>
      </c>
      <c r="H132" s="19" t="s">
        <v>101</v>
      </c>
      <c r="I132" s="19" t="s">
        <v>102</v>
      </c>
      <c r="J132" s="98" t="s">
        <v>80</v>
      </c>
      <c r="K132" s="43"/>
    </row>
    <row r="133" spans="1:11" x14ac:dyDescent="0.25">
      <c r="A133" s="49"/>
      <c r="B133" s="101" t="s">
        <v>118</v>
      </c>
      <c r="C133" s="8"/>
      <c r="D133" s="37">
        <v>50000</v>
      </c>
      <c r="E133" s="33"/>
      <c r="F133" s="33"/>
      <c r="G133" s="33"/>
      <c r="H133" s="33"/>
      <c r="I133" s="33"/>
      <c r="J133" s="92">
        <f t="shared" ref="J133:J138" si="20">SUM(D133:I133)</f>
        <v>50000</v>
      </c>
      <c r="K133" s="43"/>
    </row>
    <row r="134" spans="1:11" x14ac:dyDescent="0.25">
      <c r="A134" s="49"/>
      <c r="B134" s="101" t="s">
        <v>119</v>
      </c>
      <c r="C134" s="8"/>
      <c r="D134" s="37">
        <v>348700</v>
      </c>
      <c r="E134" s="33"/>
      <c r="F134" s="33"/>
      <c r="G134" s="33"/>
      <c r="H134" s="33"/>
      <c r="I134" s="33"/>
      <c r="J134" s="92">
        <f t="shared" si="20"/>
        <v>348700</v>
      </c>
      <c r="K134" s="43"/>
    </row>
    <row r="135" spans="1:11" x14ac:dyDescent="0.25">
      <c r="A135" s="49"/>
      <c r="B135" s="101" t="s">
        <v>139</v>
      </c>
      <c r="C135" s="8"/>
      <c r="D135" s="38">
        <v>398108</v>
      </c>
      <c r="E135" s="33"/>
      <c r="F135" s="34"/>
      <c r="G135" s="34"/>
      <c r="H135" s="34"/>
      <c r="I135" s="34"/>
      <c r="J135" s="92">
        <f t="shared" si="20"/>
        <v>398108</v>
      </c>
      <c r="K135" s="43"/>
    </row>
    <row r="136" spans="1:11" x14ac:dyDescent="0.25">
      <c r="A136" s="49"/>
      <c r="B136" s="101" t="s">
        <v>140</v>
      </c>
      <c r="C136" s="8"/>
      <c r="D136" s="38">
        <v>119521</v>
      </c>
      <c r="E136" s="33"/>
      <c r="F136" s="34"/>
      <c r="G136" s="34"/>
      <c r="H136" s="34"/>
      <c r="I136" s="34"/>
      <c r="J136" s="92">
        <f t="shared" si="20"/>
        <v>119521</v>
      </c>
      <c r="K136" s="43"/>
    </row>
    <row r="137" spans="1:11" hidden="1" x14ac:dyDescent="0.25">
      <c r="A137" s="49"/>
      <c r="B137" s="212"/>
      <c r="C137" s="213"/>
      <c r="D137" s="37"/>
      <c r="E137" s="33"/>
      <c r="F137" s="33"/>
      <c r="G137" s="33"/>
      <c r="H137" s="33"/>
      <c r="I137" s="33"/>
      <c r="J137" s="92">
        <f t="shared" si="20"/>
        <v>0</v>
      </c>
      <c r="K137" s="43"/>
    </row>
    <row r="138" spans="1:11" x14ac:dyDescent="0.25">
      <c r="A138" s="49"/>
      <c r="B138" s="192" t="s">
        <v>113</v>
      </c>
      <c r="C138" s="193"/>
      <c r="D138" s="37"/>
      <c r="E138" s="33"/>
      <c r="F138" s="33"/>
      <c r="G138" s="33"/>
      <c r="H138" s="33"/>
      <c r="I138" s="33"/>
      <c r="J138" s="92">
        <f t="shared" si="20"/>
        <v>0</v>
      </c>
      <c r="K138" s="43"/>
    </row>
    <row r="139" spans="1:11" x14ac:dyDescent="0.25">
      <c r="A139" s="51"/>
      <c r="B139" s="196" t="s">
        <v>120</v>
      </c>
      <c r="C139" s="197"/>
      <c r="D139" s="109">
        <f>SUM(D133:D138)</f>
        <v>916329</v>
      </c>
      <c r="E139" s="109">
        <f t="shared" ref="E139:J139" si="21">SUM(E133:E138)</f>
        <v>0</v>
      </c>
      <c r="F139" s="109">
        <f t="shared" si="21"/>
        <v>0</v>
      </c>
      <c r="G139" s="109">
        <f t="shared" si="21"/>
        <v>0</v>
      </c>
      <c r="H139" s="109">
        <f t="shared" si="21"/>
        <v>0</v>
      </c>
      <c r="I139" s="109">
        <f t="shared" si="21"/>
        <v>0</v>
      </c>
      <c r="J139" s="110">
        <f t="shared" si="21"/>
        <v>916329</v>
      </c>
      <c r="K139" s="54"/>
    </row>
    <row r="140" spans="1:11" ht="16.5" hidden="1" thickTop="1" x14ac:dyDescent="0.25">
      <c r="A140" s="49"/>
      <c r="B140" s="94"/>
      <c r="C140" s="20"/>
      <c r="D140" s="20"/>
      <c r="E140" s="20"/>
      <c r="F140" s="20"/>
      <c r="G140" s="20"/>
      <c r="H140" s="20"/>
      <c r="I140" s="20"/>
      <c r="J140" s="66"/>
      <c r="K140" s="43"/>
    </row>
    <row r="141" spans="1:11" ht="16.5" hidden="1" thickTop="1" x14ac:dyDescent="0.25">
      <c r="A141" s="49"/>
      <c r="B141" s="94"/>
      <c r="C141" s="20"/>
      <c r="D141" s="20"/>
      <c r="E141" s="20"/>
      <c r="F141" s="20"/>
      <c r="G141" s="20"/>
      <c r="H141" s="20"/>
      <c r="I141" s="20"/>
      <c r="J141" s="66"/>
      <c r="K141" s="43"/>
    </row>
    <row r="142" spans="1:11" ht="16.5" hidden="1" thickTop="1" x14ac:dyDescent="0.25">
      <c r="A142" s="49"/>
      <c r="B142" s="99" t="s">
        <v>121</v>
      </c>
      <c r="C142" s="20"/>
      <c r="D142" s="20"/>
      <c r="E142" s="20"/>
      <c r="F142" s="20"/>
      <c r="G142" s="20"/>
      <c r="H142" s="20"/>
      <c r="I142" s="20"/>
      <c r="J142" s="66"/>
      <c r="K142" s="43"/>
    </row>
    <row r="143" spans="1:11" ht="16.5" hidden="1" thickTop="1" x14ac:dyDescent="0.25">
      <c r="A143" s="49"/>
      <c r="B143" s="49"/>
      <c r="C143" s="20"/>
      <c r="D143" s="20"/>
      <c r="E143" s="20"/>
      <c r="F143" s="20"/>
      <c r="G143" s="20"/>
      <c r="H143" s="20"/>
      <c r="I143" s="20"/>
      <c r="J143" s="66"/>
      <c r="K143" s="43"/>
    </row>
    <row r="144" spans="1:11" x14ac:dyDescent="0.25">
      <c r="A144" s="51" t="s">
        <v>122</v>
      </c>
      <c r="B144" s="83" t="s">
        <v>123</v>
      </c>
      <c r="C144" s="59"/>
      <c r="D144" s="59"/>
      <c r="E144" s="59"/>
      <c r="F144" s="59"/>
      <c r="G144" s="59"/>
      <c r="H144" s="59"/>
      <c r="I144" s="59"/>
      <c r="J144" s="100"/>
      <c r="K144" s="54"/>
    </row>
    <row r="145" spans="1:11" ht="69.75" customHeight="1" thickBot="1" x14ac:dyDescent="0.3">
      <c r="A145" s="60"/>
      <c r="B145" s="203" t="s">
        <v>149</v>
      </c>
      <c r="C145" s="204"/>
      <c r="D145" s="204"/>
      <c r="E145" s="204"/>
      <c r="F145" s="204"/>
      <c r="G145" s="204"/>
      <c r="H145" s="204"/>
      <c r="I145" s="204"/>
      <c r="J145" s="205"/>
      <c r="K145" s="61"/>
    </row>
    <row r="146" spans="1:11" hidden="1" x14ac:dyDescent="0.25">
      <c r="A146" s="5"/>
      <c r="B146" s="5"/>
      <c r="C146" s="5"/>
      <c r="D146" s="5"/>
      <c r="E146" s="5"/>
      <c r="F146" s="5"/>
      <c r="G146" s="5"/>
      <c r="H146" s="5"/>
      <c r="I146" s="5"/>
      <c r="J146" s="5"/>
    </row>
    <row r="147" spans="1:11" hidden="1" x14ac:dyDescent="0.25">
      <c r="A147" s="5"/>
      <c r="B147" s="21"/>
      <c r="C147" s="5"/>
      <c r="D147" s="5"/>
      <c r="E147" s="5"/>
      <c r="F147" s="5"/>
      <c r="G147" s="5"/>
      <c r="H147" s="5"/>
      <c r="I147" s="5"/>
      <c r="J147" s="5"/>
    </row>
    <row r="148" spans="1:11" ht="35.25" customHeight="1" x14ac:dyDescent="0.25">
      <c r="A148" s="5"/>
      <c r="B148" s="21"/>
      <c r="C148" s="5"/>
      <c r="D148" s="21">
        <f>14737/41883</f>
        <v>0.35186113697681637</v>
      </c>
      <c r="E148" s="5"/>
      <c r="F148" s="21"/>
      <c r="G148" s="5"/>
      <c r="H148" s="5"/>
      <c r="I148" s="5"/>
      <c r="J148" s="5"/>
    </row>
    <row r="149" spans="1:11" x14ac:dyDescent="0.25">
      <c r="A149" s="5"/>
      <c r="B149" s="5"/>
      <c r="C149" s="5"/>
      <c r="D149" s="5"/>
      <c r="E149" s="5"/>
      <c r="F149" s="5"/>
      <c r="G149" s="5"/>
      <c r="H149" s="5"/>
      <c r="I149" s="5"/>
      <c r="J149" s="5"/>
    </row>
    <row r="150" spans="1:11" x14ac:dyDescent="0.25">
      <c r="A150" s="4"/>
      <c r="B150" s="5"/>
      <c r="C150" s="5"/>
      <c r="D150" s="5"/>
      <c r="E150" s="5"/>
      <c r="F150" s="5"/>
      <c r="G150" s="5"/>
      <c r="H150" s="5"/>
      <c r="I150" s="5"/>
      <c r="J150" s="5"/>
    </row>
    <row r="151" spans="1:11" x14ac:dyDescent="0.25">
      <c r="B151" s="5"/>
      <c r="C151" s="5"/>
      <c r="D151" s="5"/>
      <c r="E151" s="5"/>
      <c r="F151" s="5"/>
      <c r="G151" s="5"/>
      <c r="H151" s="5"/>
      <c r="I151" s="5"/>
      <c r="J151" s="5"/>
    </row>
    <row r="152" spans="1:11" x14ac:dyDescent="0.25">
      <c r="B152" s="5"/>
      <c r="C152" s="5"/>
      <c r="D152" s="5"/>
      <c r="E152" s="5"/>
      <c r="F152" s="5"/>
      <c r="G152" s="5"/>
      <c r="H152" s="5"/>
      <c r="I152" s="5"/>
      <c r="J152" s="5"/>
    </row>
    <row r="153" spans="1:11" x14ac:dyDescent="0.25">
      <c r="B153" s="5"/>
      <c r="C153" s="5"/>
      <c r="D153" s="5"/>
      <c r="E153" s="5"/>
      <c r="F153" s="5"/>
      <c r="G153" s="5"/>
      <c r="H153" s="5"/>
      <c r="I153" s="5"/>
      <c r="J153" s="5"/>
    </row>
    <row r="154" spans="1:11" x14ac:dyDescent="0.25">
      <c r="B154" s="22"/>
      <c r="C154" s="22"/>
      <c r="D154" s="22"/>
      <c r="E154" s="22"/>
      <c r="F154" s="22"/>
      <c r="G154" s="22"/>
      <c r="H154" s="22"/>
      <c r="I154" s="22"/>
      <c r="J154" s="22"/>
    </row>
    <row r="155" spans="1:11" x14ac:dyDescent="0.25">
      <c r="B155" s="22"/>
      <c r="C155" s="22"/>
      <c r="D155" s="22"/>
      <c r="E155" s="22"/>
      <c r="F155" s="22"/>
      <c r="G155" s="22"/>
      <c r="H155" s="22"/>
      <c r="I155" s="22"/>
      <c r="J155" s="22"/>
    </row>
    <row r="156" spans="1:11" x14ac:dyDescent="0.25">
      <c r="B156" s="22"/>
      <c r="C156" s="22"/>
      <c r="D156" s="22"/>
      <c r="E156" s="22"/>
      <c r="F156" s="22"/>
      <c r="G156" s="22"/>
      <c r="H156" s="22"/>
      <c r="I156" s="22"/>
      <c r="J156" s="22"/>
    </row>
    <row r="157" spans="1:11" x14ac:dyDescent="0.25">
      <c r="B157" s="22"/>
      <c r="C157" s="22"/>
      <c r="D157" s="22"/>
      <c r="E157" s="22"/>
      <c r="F157" s="22"/>
      <c r="G157" s="22"/>
      <c r="H157" s="22"/>
      <c r="I157" s="22"/>
      <c r="J157" s="22"/>
    </row>
    <row r="158" spans="1:11" x14ac:dyDescent="0.25">
      <c r="B158" s="22"/>
      <c r="C158" s="22"/>
      <c r="D158" s="22"/>
      <c r="E158" s="22"/>
      <c r="F158" s="22"/>
      <c r="G158" s="22"/>
      <c r="H158" s="22"/>
      <c r="I158" s="22"/>
      <c r="J158" s="22"/>
    </row>
    <row r="159" spans="1:11" x14ac:dyDescent="0.25">
      <c r="B159" s="22"/>
      <c r="C159" s="22"/>
      <c r="D159" s="22"/>
      <c r="E159" s="22"/>
      <c r="F159" s="22"/>
      <c r="G159" s="22"/>
      <c r="H159" s="22"/>
      <c r="I159" s="22"/>
      <c r="J159" s="22"/>
    </row>
    <row r="160" spans="1:11"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2">
    <mergeCell ref="B139:C139"/>
    <mergeCell ref="B145:J145"/>
    <mergeCell ref="I2:J3"/>
    <mergeCell ref="B126:C126"/>
    <mergeCell ref="B127:C127"/>
    <mergeCell ref="B130:J130"/>
    <mergeCell ref="B132:C132"/>
    <mergeCell ref="B137:C137"/>
    <mergeCell ref="B138:C138"/>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93:C93"/>
    <mergeCell ref="B94:C94"/>
    <mergeCell ref="B95:C95"/>
    <mergeCell ref="B96:C96"/>
    <mergeCell ref="B97:C97"/>
    <mergeCell ref="B98:C98"/>
    <mergeCell ref="B83:J83"/>
    <mergeCell ref="B84:J84"/>
    <mergeCell ref="B88:J88"/>
    <mergeCell ref="B89:J89"/>
    <mergeCell ref="B91:C91"/>
    <mergeCell ref="B92:C92"/>
    <mergeCell ref="C72:E72"/>
    <mergeCell ref="F72:J72"/>
    <mergeCell ref="B74:J74"/>
    <mergeCell ref="B75:J75"/>
    <mergeCell ref="B78:J78"/>
    <mergeCell ref="B79:J79"/>
    <mergeCell ref="C69:E69"/>
    <mergeCell ref="F69:J69"/>
    <mergeCell ref="C70:E70"/>
    <mergeCell ref="F70:J70"/>
    <mergeCell ref="C71:E71"/>
    <mergeCell ref="F71:J71"/>
    <mergeCell ref="B65:J65"/>
    <mergeCell ref="C66:E66"/>
    <mergeCell ref="F66:J66"/>
    <mergeCell ref="C67:E67"/>
    <mergeCell ref="F67:J67"/>
    <mergeCell ref="C68:E68"/>
    <mergeCell ref="F68:J68"/>
    <mergeCell ref="B50:C50"/>
    <mergeCell ref="D50:J50"/>
    <mergeCell ref="B57:J57"/>
    <mergeCell ref="B58:J58"/>
    <mergeCell ref="B62:J62"/>
    <mergeCell ref="B63:J63"/>
    <mergeCell ref="B45:J45"/>
    <mergeCell ref="B47:J47"/>
    <mergeCell ref="B48:C48"/>
    <mergeCell ref="D48:J48"/>
    <mergeCell ref="B49:C49"/>
    <mergeCell ref="D49:J49"/>
    <mergeCell ref="B37:J37"/>
    <mergeCell ref="B38:J38"/>
    <mergeCell ref="B40:J40"/>
    <mergeCell ref="B42:J42"/>
    <mergeCell ref="B43:J43"/>
    <mergeCell ref="B44:J44"/>
    <mergeCell ref="B17:J17"/>
    <mergeCell ref="B22:C22"/>
    <mergeCell ref="D22:F22"/>
    <mergeCell ref="G22:J22"/>
    <mergeCell ref="B29:D29"/>
    <mergeCell ref="B36:G36"/>
    <mergeCell ref="I13:J13"/>
    <mergeCell ref="B14:C15"/>
    <mergeCell ref="D14:E15"/>
    <mergeCell ref="F14:H15"/>
    <mergeCell ref="B16:C16"/>
    <mergeCell ref="B13:C13"/>
    <mergeCell ref="D13:E13"/>
    <mergeCell ref="F13:H13"/>
    <mergeCell ref="D4:H4"/>
    <mergeCell ref="B8:J8"/>
    <mergeCell ref="B10:C10"/>
    <mergeCell ref="D10:E10"/>
    <mergeCell ref="F10:H10"/>
    <mergeCell ref="I10:J10"/>
    <mergeCell ref="B1:C1"/>
    <mergeCell ref="D1:H1"/>
    <mergeCell ref="B2:C2"/>
    <mergeCell ref="D2:H2"/>
    <mergeCell ref="D3:H3"/>
    <mergeCell ref="B11:C12"/>
    <mergeCell ref="D11:E12"/>
    <mergeCell ref="F11:H11"/>
    <mergeCell ref="F12:H12"/>
  </mergeCells>
  <dataValidations count="6">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4">
      <formula1>$Y$3:$Y$9</formula1>
    </dataValidation>
    <dataValidation type="list" allowBlank="1" showInputMessage="1" showErrorMessage="1" sqref="C3">
      <formula1>$X$3:$X$12</formula1>
    </dataValidation>
  </dataValidations>
  <printOptions horizontalCentered="1"/>
  <pageMargins left="0.25" right="0.25" top="0.75" bottom="0.75" header="0.3" footer="0.3"/>
  <pageSetup scale="59" orientation="portrait" r:id="rId1"/>
  <headerFooter>
    <oddHeader>&amp;L&amp;"-,Regular"&amp;10FY 2019 Durham Transit Work Plan&amp;"Times New Roman,Regular"&amp;12
&amp;R&amp;"-,Regular"&amp;A
NEW - Not in Durham 
Transit Plan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Access Facilities</vt:lpstr>
    </vt:vector>
  </TitlesOfParts>
  <Company>The University of North Carolina at Chapel Hill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Allen, Barry</cp:lastModifiedBy>
  <cp:lastPrinted>2018-03-11T13:37:34Z</cp:lastPrinted>
  <dcterms:created xsi:type="dcterms:W3CDTF">2018-03-11T12:48:03Z</dcterms:created>
  <dcterms:modified xsi:type="dcterms:W3CDTF">2018-03-21T14:26:55Z</dcterms:modified>
</cp:coreProperties>
</file>