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00 Durham MPO\1819 March Meeting\FY19 Durham Projects\"/>
    </mc:Choice>
  </mc:AlternateContent>
  <bookViews>
    <workbookView xWindow="0" yWindow="0" windowWidth="24075" windowHeight="11535"/>
  </bookViews>
  <sheets>
    <sheet name="GoT Surveys" sheetId="1" r:id="rId1"/>
  </sheets>
  <externalReferences>
    <externalReference r:id="rId2"/>
  </externalReferences>
  <definedNames>
    <definedName name="KPI_a">'[1]GoT#800 OffPeak'!$B$48&amp;'[1]GoT#800 OffPeak'!$D$48</definedName>
    <definedName name="KPI_b">'[1]GoT#800 OffPeak'!$B$49&amp;'[1]GoT#800 OffPeak'!$D$49</definedName>
    <definedName name="KPI_c">'[1]GoT#800 OffPeak'!$B$50&amp;'[1]GoT#800 OffPeak'!$D$50</definedName>
    <definedName name="_xlnm.Print_Area" localSheetId="0">'GoT Surveys'!$A$1:$I$147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6" i="1" l="1"/>
  <c r="A2" i="1" l="1"/>
  <c r="I12" i="1"/>
  <c r="I14" i="1"/>
  <c r="I15" i="1"/>
  <c r="C92" i="1"/>
  <c r="D92" i="1"/>
  <c r="E92" i="1"/>
  <c r="F92" i="1"/>
  <c r="G92" i="1"/>
  <c r="H92" i="1"/>
  <c r="I95" i="1"/>
  <c r="I96" i="1"/>
  <c r="I97" i="1"/>
  <c r="I98" i="1"/>
  <c r="I100" i="1"/>
  <c r="I101" i="1"/>
  <c r="I102" i="1"/>
  <c r="C103" i="1"/>
  <c r="I103" i="1" s="1"/>
  <c r="D103" i="1"/>
  <c r="E103" i="1"/>
  <c r="F103" i="1"/>
  <c r="G103" i="1"/>
  <c r="H103" i="1"/>
  <c r="C120" i="1"/>
  <c r="I120" i="1" s="1"/>
  <c r="D120" i="1"/>
  <c r="E120" i="1"/>
  <c r="F120" i="1"/>
  <c r="G120" i="1"/>
  <c r="H120" i="1"/>
  <c r="D125" i="1"/>
  <c r="D126" i="1"/>
  <c r="I135" i="1"/>
  <c r="I136" i="1"/>
  <c r="I141" i="1" s="1"/>
  <c r="I137" i="1"/>
  <c r="I138" i="1"/>
  <c r="I139" i="1"/>
  <c r="I140" i="1"/>
  <c r="C141" i="1"/>
  <c r="D141" i="1"/>
  <c r="E141" i="1"/>
  <c r="F141" i="1"/>
  <c r="G141" i="1"/>
  <c r="H141" i="1"/>
  <c r="D129" i="1" l="1"/>
  <c r="D94" i="1"/>
  <c r="D93" i="1" s="1"/>
  <c r="D104" i="1" s="1"/>
  <c r="C125" i="1"/>
  <c r="C129" i="1" l="1"/>
  <c r="C94" i="1" l="1"/>
  <c r="I11" i="1" l="1"/>
  <c r="E14" i="1" s="1"/>
  <c r="C104" i="1"/>
  <c r="I128" i="1" l="1"/>
  <c r="I127" i="1"/>
  <c r="I126" i="1"/>
  <c r="H128" i="1"/>
  <c r="I104" i="1"/>
  <c r="H94" i="1"/>
  <c r="F94" i="1"/>
  <c r="G104" i="1"/>
  <c r="H123" i="1"/>
  <c r="G126" i="1"/>
  <c r="H126" i="1"/>
  <c r="F93" i="1"/>
  <c r="F104" i="1"/>
  <c r="G94" i="1"/>
  <c r="G125" i="1"/>
  <c r="G129" i="1"/>
  <c r="G93" i="1"/>
  <c r="F127" i="1"/>
  <c r="G127" i="1"/>
  <c r="H127" i="1"/>
  <c r="F128" i="1"/>
  <c r="G128" i="1"/>
  <c r="E127" i="1"/>
  <c r="E128" i="1"/>
  <c r="G124" i="1"/>
  <c r="H124" i="1"/>
  <c r="H114" i="1"/>
  <c r="F126" i="1"/>
  <c r="I125" i="1"/>
  <c r="I129" i="1"/>
  <c r="H122" i="1"/>
  <c r="E94" i="1"/>
  <c r="I94" i="1"/>
  <c r="I93" i="1"/>
  <c r="E125" i="1"/>
  <c r="E129" i="1"/>
  <c r="E93" i="1"/>
  <c r="E104" i="1"/>
  <c r="E124" i="1"/>
  <c r="F124" i="1"/>
  <c r="G121" i="1"/>
  <c r="H121" i="1"/>
  <c r="H125" i="1"/>
  <c r="H129" i="1"/>
  <c r="H93" i="1"/>
  <c r="H104" i="1"/>
  <c r="E122" i="1"/>
  <c r="F122" i="1"/>
  <c r="G122" i="1"/>
  <c r="E121" i="1"/>
  <c r="F121" i="1"/>
  <c r="F125" i="1"/>
  <c r="F129" i="1"/>
  <c r="F114" i="1"/>
  <c r="G114" i="1"/>
  <c r="E123" i="1"/>
  <c r="F123" i="1"/>
  <c r="G123" i="1"/>
</calcChain>
</file>

<file path=xl/sharedStrings.xml><?xml version="1.0" encoding="utf-8"?>
<sst xmlns="http://schemas.openxmlformats.org/spreadsheetml/2006/main" count="147" uniqueCount="128">
  <si>
    <t>Please state any assumption(s) used to calculate the capital and operating dollars and revenues shown above.</t>
  </si>
  <si>
    <t>Assumptions for Costs and Revenues Above:</t>
  </si>
  <si>
    <t>TOTAL CAPITAL COSTS</t>
  </si>
  <si>
    <t>Other (Describe)</t>
  </si>
  <si>
    <t xml:space="preserve"> Equipment</t>
  </si>
  <si>
    <t xml:space="preserve"> Construction -  Implementation</t>
  </si>
  <si>
    <t xml:space="preserve"> Design &amp; Engineering</t>
  </si>
  <si>
    <t xml:space="preserve"> Land - Right of Way</t>
  </si>
  <si>
    <t xml:space="preserve"> Feasibility or Other Studies</t>
  </si>
  <si>
    <t>Total</t>
  </si>
  <si>
    <t>FY24</t>
  </si>
  <si>
    <t>FY23</t>
  </si>
  <si>
    <t>FY22</t>
  </si>
  <si>
    <t>FY21</t>
  </si>
  <si>
    <t>FY20</t>
  </si>
  <si>
    <t>FY19</t>
  </si>
  <si>
    <t>CAPITAL COSTS</t>
  </si>
  <si>
    <t xml:space="preserve">Cost Break Down of Project Request </t>
  </si>
  <si>
    <t>Transit Capital Development: Estimated appropriations to support contractual commitments and other expenses related to proposed capital projects.</t>
  </si>
  <si>
    <t>TOTAL OPERATING COSTS</t>
  </si>
  <si>
    <t>Other (Customer Surveys)</t>
  </si>
  <si>
    <t>Subtotal: Bus Operations</t>
  </si>
  <si>
    <t xml:space="preserve">       Other -Bus (Describe)</t>
  </si>
  <si>
    <t xml:space="preserve">        Park &amp; Ride Lease</t>
  </si>
  <si>
    <t xml:space="preserve">        Bus Leases </t>
  </si>
  <si>
    <t>Estimated Operating Cost</t>
  </si>
  <si>
    <t xml:space="preserve">        Cost per Hour </t>
  </si>
  <si>
    <t xml:space="preserve">        Estimated Hours </t>
  </si>
  <si>
    <t xml:space="preserve">   Bus Operations:  </t>
  </si>
  <si>
    <t xml:space="preserve">   Contracts </t>
  </si>
  <si>
    <t xml:space="preserve">   Salary &amp; Fringes </t>
  </si>
  <si>
    <t xml:space="preserve">Growth Factors </t>
  </si>
  <si>
    <t>OPERATING COSTS</t>
  </si>
  <si>
    <t>Enter FY 2019 and the estimated annualized cost in FY 2020 using the 2.5% growth factor, if applicable.  The spreadsheet will calculate 2021 and beyond by 2.5%.  If your project is not expected to have recurring costs in FY 2021 and/or beyond, delete the calculation(s) in columns E-H.</t>
  </si>
  <si>
    <t xml:space="preserve">Transit Operations: Estimated appropriations to support expenses.  </t>
  </si>
  <si>
    <t>[Please fill this column if your project is a existing approved project from FY18 work plan.]</t>
  </si>
  <si>
    <t>Please provide Total YTD expenditure reimbursed on the project (including anticipated reimbursement in FY18):</t>
  </si>
  <si>
    <t>Historic Triangle Transit District reimbursement: Any prior reimbursement proposed on the project?</t>
  </si>
  <si>
    <t>TOTAL REVENUE</t>
  </si>
  <si>
    <t>Subtotal Other</t>
  </si>
  <si>
    <t xml:space="preserve">  Other (Describe)</t>
  </si>
  <si>
    <t xml:space="preserve">   State </t>
  </si>
  <si>
    <t xml:space="preserve">   Federal</t>
  </si>
  <si>
    <t>Other Revenue</t>
  </si>
  <si>
    <t>5% Vehicle Rental Tax</t>
  </si>
  <si>
    <t>$3 Vehicle Registration fee</t>
  </si>
  <si>
    <t>$7 Vehicle Registration fee</t>
  </si>
  <si>
    <t>1/2 Cent Sales Tax</t>
  </si>
  <si>
    <t xml:space="preserve"> Orange County Tax Revenue</t>
  </si>
  <si>
    <t xml:space="preserve"> Durham County Tax Revenue</t>
  </si>
  <si>
    <t>Tax District Funding</t>
  </si>
  <si>
    <t xml:space="preserve">Revenue </t>
  </si>
  <si>
    <t>If there are other revenues besides Durham - Orange County Tax Revenue to support this request, please enter the anticipated revenue amounts next to the appropriate funding source for each fiscal year shown below.</t>
  </si>
  <si>
    <t xml:space="preserve">Estimated Project Revenues:  </t>
  </si>
  <si>
    <t>Finance Estimates</t>
  </si>
  <si>
    <t>List any other relevant information not addressed.</t>
  </si>
  <si>
    <r>
      <t xml:space="preserve">Administration: Describe proposed responsibilities and duties for new position requests. 
</t>
    </r>
    <r>
      <rPr>
        <i/>
        <sz val="11"/>
        <color theme="1" tint="0.249977111117893"/>
        <rFont val="Calibri"/>
        <family val="2"/>
        <scheme val="minor"/>
      </rPr>
      <t>Provide each major intended function, and the percentage of time devoted to each function.</t>
    </r>
  </si>
  <si>
    <t>Administration Projects</t>
  </si>
  <si>
    <t>If this is an expansion project, which organization will operate this expansion and how will it improve services?</t>
  </si>
  <si>
    <t>g) Revenue Hours</t>
  </si>
  <si>
    <t>f)  Major Market Destinations Served</t>
  </si>
  <si>
    <t>e)  Geographic Termini</t>
  </si>
  <si>
    <t xml:space="preserve">d)  Assets Used </t>
  </si>
  <si>
    <t>c)  Frequency</t>
  </si>
  <si>
    <t xml:space="preserve">b)  Span </t>
  </si>
  <si>
    <t xml:space="preserve">a)  Target Start Date </t>
  </si>
  <si>
    <t>For bus operating projects, please provide:</t>
  </si>
  <si>
    <t>Operating service: how can outcomes be measured once operations are underway?</t>
  </si>
  <si>
    <t>Operating Projects</t>
  </si>
  <si>
    <t xml:space="preserve">Capital projects: how can outcomes be measured once this project is built/implemented?  </t>
  </si>
  <si>
    <t>Capital Projects</t>
  </si>
  <si>
    <t>Project Monitoring Details</t>
  </si>
  <si>
    <t>Describe</t>
  </si>
  <si>
    <t>survey results report</t>
  </si>
  <si>
    <t>OO-Specify</t>
  </si>
  <si>
    <t xml:space="preserve">List below the Key Performance Indicators (deliverables) while this project is in progress. These performance measures will be reported quarterly. </t>
  </si>
  <si>
    <t>What is your plan if the request is not funded?</t>
  </si>
  <si>
    <t>Customer surveys give us information about levels of satisfaction and priorities for improvement.  They allow us to understand whether we are achieving goals of provide improving customer service.</t>
  </si>
  <si>
    <t xml:space="preserve">How is this project related to projected demand for future services? </t>
  </si>
  <si>
    <t xml:space="preserve">Is this an expansion or existing service (if applicable)? </t>
  </si>
  <si>
    <t xml:space="preserve">If no, use the space below to describe the reason for inclusion of this project in addition to projects and services included in the Durham - Orange Transit Plan or in lieu of projects and services included in the Adopted Plan?  </t>
  </si>
  <si>
    <t xml:space="preserve">Was this project evaluated in the Adopted Durham or Orange Transit Plans? </t>
  </si>
  <si>
    <t>Which fund is this project being proposed for?</t>
  </si>
  <si>
    <t xml:space="preserve"> Durham Transit Plan - Orange Transit Plan</t>
  </si>
  <si>
    <t xml:space="preserve">Please select whether a recurring or one-time request: </t>
  </si>
  <si>
    <t>Please select the appropriate project classification(s):</t>
  </si>
  <si>
    <t>Is this project Operating, Capital or Both</t>
  </si>
  <si>
    <t>Better understanding of customers requirements for future planning.</t>
  </si>
  <si>
    <t>Commuters within the Triangle Region (Includes Durham, Cary and Raleigh)</t>
  </si>
  <si>
    <t>GoTriangle / GoDurham Transit networks</t>
  </si>
  <si>
    <t>What are the key benefits?</t>
  </si>
  <si>
    <t>Who will this Project serve?</t>
  </si>
  <si>
    <t>Project Location:</t>
  </si>
  <si>
    <t xml:space="preserve"> </t>
  </si>
  <si>
    <t>Project shared with Wake</t>
  </si>
  <si>
    <t>Project Profile</t>
  </si>
  <si>
    <t>GoTriangle and GoDurham will initiate and complete customer surveys to inform further strategic implementation of the Durham-Orange Transit Plan. These ongoing transit customer surveys will continually evaluate user experiences as services are implemented over time. They will be coordinated with customer surveys for GoRaleigh and GoCary.</t>
  </si>
  <si>
    <t>Project Description</t>
  </si>
  <si>
    <t>Project Cost</t>
  </si>
  <si>
    <t>Current Year</t>
  </si>
  <si>
    <t>Ongoing</t>
  </si>
  <si>
    <t>TTD Estimated Capital Cost</t>
  </si>
  <si>
    <t>FY19 Request</t>
  </si>
  <si>
    <t>Estimated Completion</t>
  </si>
  <si>
    <t xml:space="preserve">Estimated Start Date </t>
  </si>
  <si>
    <t xml:space="preserve">elandfried@gotriangle.org </t>
  </si>
  <si>
    <t xml:space="preserve">Erik Landfried </t>
  </si>
  <si>
    <t>GoTriangle/GoDurham</t>
  </si>
  <si>
    <t xml:space="preserve">Customer Surveys </t>
  </si>
  <si>
    <t xml:space="preserve">TTD Estimated Operating Cost </t>
  </si>
  <si>
    <t xml:space="preserve">Project Contact </t>
  </si>
  <si>
    <t xml:space="preserve">Requesting Agency </t>
  </si>
  <si>
    <t xml:space="preserve">Project Name </t>
  </si>
  <si>
    <r>
      <t xml:space="preserve">Provide responses to </t>
    </r>
    <r>
      <rPr>
        <b/>
        <i/>
        <u/>
        <sz val="11"/>
        <color theme="1" tint="0.249977111117893"/>
        <rFont val="Calibri"/>
        <family val="2"/>
        <scheme val="minor"/>
      </rPr>
      <t>EACH</t>
    </r>
    <r>
      <rPr>
        <b/>
        <sz val="11"/>
        <color theme="1" tint="0.249977111117893"/>
        <rFont val="Calibri"/>
        <family val="2"/>
        <scheme val="minor"/>
      </rPr>
      <t xml:space="preserve"> of the questions below.  Answer the questions as fully as possible.  Enter Non-Applicable (N/A) as appropriate.  </t>
    </r>
  </si>
  <si>
    <t xml:space="preserve">Project Business Case </t>
  </si>
  <si>
    <t>[Unique Number]</t>
  </si>
  <si>
    <t>OO</t>
  </si>
  <si>
    <t>[Project Type]</t>
  </si>
  <si>
    <t>GOT</t>
  </si>
  <si>
    <t xml:space="preserve">[Three letter Agency] </t>
  </si>
  <si>
    <t xml:space="preserve">Project Request  </t>
  </si>
  <si>
    <t xml:space="preserve">Unique Request ID: 
[FY Project Start year] </t>
  </si>
  <si>
    <t>FY 2019</t>
  </si>
  <si>
    <t>Orange Transit Work Plan</t>
  </si>
  <si>
    <t>FY START DATE</t>
  </si>
  <si>
    <t>Triangle Tax District</t>
  </si>
  <si>
    <r>
      <rPr>
        <b/>
        <sz val="11"/>
        <color theme="1" tint="0.249977111117893"/>
        <rFont val="Calibri"/>
        <family val="2"/>
        <scheme val="minor"/>
      </rPr>
      <t xml:space="preserve"> Project ID#</t>
    </r>
    <r>
      <rPr>
        <sz val="11"/>
        <color theme="1" tint="0.249977111117893"/>
        <rFont val="Calibri"/>
        <family val="2"/>
        <scheme val="minor"/>
      </rPr>
      <t xml:space="preserve"> </t>
    </r>
  </si>
  <si>
    <t>These costs are approximately 50% of a normal customer survey for GoDurham ($50,000) plus 1/6 of a normal GoTriangle survey ($75,000).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</si>
</sst>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  <numFmt numFmtId="166" formatCode="00"/>
    <numFmt numFmtId="167" formatCode="[$-409]mmmm\ d\,\ yyyy;@"/>
    <numFmt numFmtId="168" formatCode="000"/>
  </numFmts>
  <fonts count="21" x14ac:knownFonts="1">
    <font>
      <sz val="12"/>
      <color theme="1"/>
      <name val="Times New Roman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2"/>
    </font>
    <font>
      <sz val="11"/>
      <color theme="1" tint="0.249977111117893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b/>
      <i/>
      <sz val="11"/>
      <color theme="1" tint="0.249977111117893"/>
      <name val="Calibri"/>
      <family val="2"/>
      <scheme val="minor"/>
    </font>
    <font>
      <i/>
      <sz val="9"/>
      <color theme="1" tint="0.249977111117893"/>
      <name val="Calibri"/>
      <family val="2"/>
      <scheme val="minor"/>
    </font>
    <font>
      <i/>
      <sz val="10"/>
      <color theme="1" tint="0.249977111117893"/>
      <name val="Calibri"/>
      <family val="2"/>
      <scheme val="minor"/>
    </font>
    <font>
      <sz val="20"/>
      <color theme="1" tint="0.249977111117893"/>
      <name val="Calibri"/>
      <family val="2"/>
      <scheme val="minor"/>
    </font>
    <font>
      <b/>
      <sz val="20"/>
      <color theme="0"/>
      <name val="Calibri"/>
      <family val="2"/>
      <scheme val="minor"/>
    </font>
    <font>
      <i/>
      <sz val="11"/>
      <color theme="1" tint="0.249977111117893"/>
      <name val="Calibri"/>
      <family val="2"/>
      <scheme val="minor"/>
    </font>
    <font>
      <b/>
      <sz val="12"/>
      <color theme="1" tint="0.249977111117893"/>
      <name val="Calibri"/>
      <family val="2"/>
      <scheme val="minor"/>
    </font>
    <font>
      <b/>
      <i/>
      <u/>
      <sz val="11"/>
      <color theme="1" tint="0.249977111117893"/>
      <name val="Calibri"/>
      <family val="2"/>
      <scheme val="minor"/>
    </font>
    <font>
      <sz val="7"/>
      <color theme="0"/>
      <name val="Arial Narrow"/>
      <family val="2"/>
    </font>
    <font>
      <b/>
      <sz val="13"/>
      <color theme="1" tint="0.249977111117893"/>
      <name val="Calibri"/>
      <family val="2"/>
      <scheme val="minor"/>
    </font>
    <font>
      <sz val="12"/>
      <color theme="1" tint="0.249977111117893"/>
      <name val="Calibri"/>
      <family val="2"/>
      <scheme val="minor"/>
    </font>
    <font>
      <b/>
      <sz val="9"/>
      <color theme="1" tint="0.249977111117893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</fills>
  <borders count="56">
    <border>
      <left/>
      <right/>
      <top/>
      <bottom/>
      <diagonal/>
    </border>
    <border>
      <left/>
      <right style="medium">
        <color indexed="64"/>
      </right>
      <top style="thin">
        <color theme="2" tint="-0.24994659260841701"/>
      </top>
      <bottom style="medium">
        <color indexed="64"/>
      </bottom>
      <diagonal/>
    </border>
    <border>
      <left/>
      <right/>
      <top style="thin">
        <color theme="2" tint="-0.24994659260841701"/>
      </top>
      <bottom style="medium">
        <color indexed="64"/>
      </bottom>
      <diagonal/>
    </border>
    <border>
      <left style="medium">
        <color indexed="64"/>
      </left>
      <right/>
      <top style="thin">
        <color theme="2" tint="-0.24994659260841701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theme="2" tint="-0.24994659260841701"/>
      </left>
      <right style="medium">
        <color indexed="64"/>
      </right>
      <top style="thin">
        <color theme="2" tint="-0.24994659260841701"/>
      </top>
      <bottom style="double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double">
        <color theme="2" tint="-0.24994659260841701"/>
      </bottom>
      <diagonal/>
    </border>
    <border>
      <left style="medium">
        <color indexed="64"/>
      </left>
      <right style="thin">
        <color theme="2" tint="-0.24994659260841701"/>
      </right>
      <top style="thin">
        <color theme="2" tint="-0.24994659260841701"/>
      </top>
      <bottom style="double">
        <color theme="2" tint="-0.24994659260841701"/>
      </bottom>
      <diagonal/>
    </border>
    <border>
      <left style="thin">
        <color theme="2" tint="-0.24994659260841701"/>
      </left>
      <right style="medium">
        <color indexed="64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medium">
        <color indexed="64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medium">
        <color indexed="64"/>
      </left>
      <right/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medium">
        <color indexed="64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 style="medium">
        <color indexed="64"/>
      </right>
      <top style="medium">
        <color theme="2" tint="-0.24994659260841701"/>
      </top>
      <bottom style="medium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medium">
        <color theme="2" tint="-0.24994659260841701"/>
      </top>
      <bottom style="medium">
        <color theme="2" tint="-0.24994659260841701"/>
      </bottom>
      <diagonal/>
    </border>
    <border>
      <left/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/>
      <top style="thin">
        <color theme="2" tint="-0.24994659260841701"/>
      </top>
      <bottom style="thin">
        <color theme="2" tint="-0.24994659260841701"/>
      </bottom>
      <diagonal/>
    </border>
    <border>
      <left/>
      <right style="medium">
        <color indexed="64"/>
      </right>
      <top style="thin">
        <color theme="2" tint="-0.24994659260841701"/>
      </top>
      <bottom style="thin">
        <color theme="2" tint="-0.24994659260841701"/>
      </bottom>
      <diagonal/>
    </border>
    <border>
      <left/>
      <right/>
      <top style="thin">
        <color theme="2" tint="-0.24994659260841701"/>
      </top>
      <bottom style="thin">
        <color theme="2" tint="-0.2499465926084170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theme="2" tint="-0.24994659260841701"/>
      </left>
      <right style="medium">
        <color indexed="64"/>
      </right>
      <top style="thin">
        <color theme="2" tint="-0.24994659260841701"/>
      </top>
      <bottom style="thin">
        <color indexed="64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indexed="64"/>
      </bottom>
      <diagonal/>
    </border>
    <border>
      <left style="medium">
        <color indexed="64"/>
      </left>
      <right style="thin">
        <color theme="2" tint="-0.24994659260841701"/>
      </right>
      <top/>
      <bottom style="thin">
        <color indexed="64"/>
      </bottom>
      <diagonal/>
    </border>
    <border>
      <left style="thin">
        <color theme="2" tint="-0.24994659260841701"/>
      </left>
      <right style="medium">
        <color indexed="64"/>
      </right>
      <top style="thin">
        <color indexed="64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indexed="64"/>
      </top>
      <bottom style="thin">
        <color theme="2" tint="-0.24994659260841701"/>
      </bottom>
      <diagonal/>
    </border>
    <border>
      <left/>
      <right style="thin">
        <color theme="2" tint="-0.24994659260841701"/>
      </right>
      <top style="thin">
        <color indexed="64"/>
      </top>
      <bottom style="thin">
        <color theme="2" tint="-0.2499465926084170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2" tint="-0.2499465926084170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2" tint="-0.24994659260841701"/>
      </right>
      <top style="thin">
        <color theme="2" tint="-0.24994659260841701"/>
      </top>
      <bottom/>
      <diagonal/>
    </border>
    <border>
      <left/>
      <right style="medium">
        <color indexed="64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medium">
        <color indexed="64"/>
      </left>
      <right/>
      <top/>
      <bottom style="thin">
        <color theme="0" tint="-0.2499465926084170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4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194">
    <xf numFmtId="0" fontId="0" fillId="0" borderId="0" xfId="0"/>
    <xf numFmtId="0" fontId="0" fillId="2" borderId="0" xfId="0" applyFill="1"/>
    <xf numFmtId="0" fontId="1" fillId="2" borderId="0" xfId="0" applyFont="1" applyFill="1"/>
    <xf numFmtId="0" fontId="7" fillId="2" borderId="4" xfId="0" applyFont="1" applyFill="1" applyBorder="1"/>
    <xf numFmtId="0" fontId="7" fillId="2" borderId="0" xfId="0" applyFont="1" applyFill="1" applyBorder="1"/>
    <xf numFmtId="0" fontId="7" fillId="2" borderId="5" xfId="0" applyFont="1" applyFill="1" applyBorder="1" applyAlignment="1">
      <alignment vertical="center"/>
    </xf>
    <xf numFmtId="0" fontId="0" fillId="2" borderId="6" xfId="0" applyFill="1" applyBorder="1"/>
    <xf numFmtId="0" fontId="6" fillId="2" borderId="6" xfId="0" applyFont="1" applyFill="1" applyBorder="1"/>
    <xf numFmtId="0" fontId="6" fillId="2" borderId="7" xfId="0" applyFont="1" applyFill="1" applyBorder="1"/>
    <xf numFmtId="0" fontId="6" fillId="2" borderId="8" xfId="0" applyFont="1" applyFill="1" applyBorder="1"/>
    <xf numFmtId="0" fontId="6" fillId="2" borderId="5" xfId="0" applyFont="1" applyFill="1" applyBorder="1"/>
    <xf numFmtId="0" fontId="0" fillId="2" borderId="4" xfId="0" applyFill="1" applyBorder="1"/>
    <xf numFmtId="0" fontId="6" fillId="2" borderId="4" xfId="0" applyFont="1" applyFill="1" applyBorder="1"/>
    <xf numFmtId="0" fontId="6" fillId="2" borderId="0" xfId="0" applyFont="1" applyFill="1" applyBorder="1"/>
    <xf numFmtId="0" fontId="8" fillId="2" borderId="5" xfId="0" applyFont="1" applyFill="1" applyBorder="1" applyAlignment="1">
      <alignment vertical="center"/>
    </xf>
    <xf numFmtId="0" fontId="9" fillId="2" borderId="5" xfId="0" applyFont="1" applyFill="1" applyBorder="1" applyAlignment="1">
      <alignment vertical="top"/>
    </xf>
    <xf numFmtId="44" fontId="7" fillId="2" borderId="9" xfId="2" applyFont="1" applyFill="1" applyBorder="1"/>
    <xf numFmtId="44" fontId="7" fillId="2" borderId="10" xfId="2" applyFont="1" applyFill="1" applyBorder="1"/>
    <xf numFmtId="44" fontId="7" fillId="2" borderId="12" xfId="2" applyFont="1" applyFill="1" applyBorder="1" applyAlignment="1">
      <alignment horizontal="center"/>
    </xf>
    <xf numFmtId="44" fontId="6" fillId="2" borderId="13" xfId="2" applyFont="1" applyFill="1" applyBorder="1" applyProtection="1">
      <protection locked="0"/>
    </xf>
    <xf numFmtId="44" fontId="6" fillId="2" borderId="13" xfId="2" applyFont="1" applyFill="1" applyBorder="1" applyAlignment="1" applyProtection="1">
      <alignment vertical="center"/>
      <protection locked="0"/>
    </xf>
    <xf numFmtId="0" fontId="7" fillId="2" borderId="16" xfId="0" applyFont="1" applyFill="1" applyBorder="1" applyAlignment="1">
      <alignment horizontal="center"/>
    </xf>
    <xf numFmtId="0" fontId="7" fillId="2" borderId="17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2" fillId="2" borderId="4" xfId="0" applyFont="1" applyFill="1" applyBorder="1" applyAlignment="1"/>
    <xf numFmtId="0" fontId="2" fillId="2" borderId="0" xfId="0" applyFont="1" applyFill="1" applyBorder="1" applyAlignment="1"/>
    <xf numFmtId="0" fontId="2" fillId="2" borderId="5" xfId="0" applyFont="1" applyFill="1" applyBorder="1" applyAlignment="1"/>
    <xf numFmtId="165" fontId="7" fillId="2" borderId="9" xfId="2" applyNumberFormat="1" applyFont="1" applyFill="1" applyBorder="1"/>
    <xf numFmtId="165" fontId="7" fillId="2" borderId="10" xfId="2" applyNumberFormat="1" applyFont="1" applyFill="1" applyBorder="1"/>
    <xf numFmtId="164" fontId="7" fillId="2" borderId="12" xfId="1" applyNumberFormat="1" applyFont="1" applyFill="1" applyBorder="1" applyAlignment="1">
      <alignment horizontal="center"/>
    </xf>
    <xf numFmtId="164" fontId="6" fillId="2" borderId="13" xfId="1" applyNumberFormat="1" applyFont="1" applyFill="1" applyBorder="1"/>
    <xf numFmtId="164" fontId="6" fillId="2" borderId="13" xfId="1" applyNumberFormat="1" applyFont="1" applyFill="1" applyBorder="1" applyProtection="1">
      <protection locked="0"/>
    </xf>
    <xf numFmtId="44" fontId="6" fillId="2" borderId="13" xfId="2" applyFont="1" applyFill="1" applyBorder="1" applyAlignment="1" applyProtection="1">
      <protection locked="0"/>
    </xf>
    <xf numFmtId="44" fontId="6" fillId="2" borderId="12" xfId="2" applyFont="1" applyFill="1" applyBorder="1" applyAlignment="1"/>
    <xf numFmtId="10" fontId="7" fillId="2" borderId="18" xfId="3" applyNumberFormat="1" applyFont="1" applyFill="1" applyBorder="1" applyAlignment="1">
      <alignment horizontal="center"/>
    </xf>
    <xf numFmtId="10" fontId="7" fillId="2" borderId="19" xfId="3" applyNumberFormat="1" applyFont="1" applyFill="1" applyBorder="1" applyAlignment="1">
      <alignment horizontal="center"/>
    </xf>
    <xf numFmtId="164" fontId="7" fillId="2" borderId="13" xfId="1" applyNumberFormat="1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0" fontId="1" fillId="2" borderId="4" xfId="0" applyFont="1" applyFill="1" applyBorder="1"/>
    <xf numFmtId="0" fontId="1" fillId="2" borderId="0" xfId="0" applyFont="1" applyFill="1" applyBorder="1"/>
    <xf numFmtId="164" fontId="7" fillId="2" borderId="9" xfId="1" applyNumberFormat="1" applyFont="1" applyFill="1" applyBorder="1"/>
    <xf numFmtId="164" fontId="7" fillId="2" borderId="10" xfId="1" applyNumberFormat="1" applyFont="1" applyFill="1" applyBorder="1"/>
    <xf numFmtId="164" fontId="6" fillId="2" borderId="22" xfId="1" applyNumberFormat="1" applyFont="1" applyFill="1" applyBorder="1" applyAlignment="1"/>
    <xf numFmtId="164" fontId="6" fillId="2" borderId="23" xfId="1" applyNumberFormat="1" applyFont="1" applyFill="1" applyBorder="1" applyAlignment="1"/>
    <xf numFmtId="164" fontId="6" fillId="2" borderId="21" xfId="1" applyNumberFormat="1" applyFont="1" applyFill="1" applyBorder="1" applyAlignment="1"/>
    <xf numFmtId="164" fontId="6" fillId="2" borderId="13" xfId="1" applyNumberFormat="1" applyFont="1" applyFill="1" applyBorder="1" applyAlignment="1">
      <alignment vertical="center"/>
    </xf>
    <xf numFmtId="164" fontId="6" fillId="3" borderId="13" xfId="1" applyNumberFormat="1" applyFont="1" applyFill="1" applyBorder="1"/>
    <xf numFmtId="0" fontId="7" fillId="3" borderId="13" xfId="0" applyFont="1" applyFill="1" applyBorder="1" applyAlignment="1">
      <alignment horizontal="center"/>
    </xf>
    <xf numFmtId="0" fontId="11" fillId="2" borderId="4" xfId="0" applyFont="1" applyFill="1" applyBorder="1"/>
    <xf numFmtId="0" fontId="11" fillId="2" borderId="0" xfId="0" applyFont="1" applyFill="1" applyBorder="1"/>
    <xf numFmtId="0" fontId="11" fillId="2" borderId="5" xfId="0" applyFont="1" applyFill="1" applyBorder="1"/>
    <xf numFmtId="0" fontId="12" fillId="2" borderId="5" xfId="0" applyFont="1" applyFill="1" applyBorder="1"/>
    <xf numFmtId="0" fontId="6" fillId="2" borderId="4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left" wrapText="1"/>
    </xf>
    <xf numFmtId="0" fontId="6" fillId="2" borderId="5" xfId="0" applyFont="1" applyFill="1" applyBorder="1" applyAlignment="1">
      <alignment horizontal="left" wrapText="1"/>
    </xf>
    <xf numFmtId="0" fontId="2" fillId="2" borderId="5" xfId="0" applyFont="1" applyFill="1" applyBorder="1" applyAlignment="1">
      <alignment horizontal="left" vertical="center"/>
    </xf>
    <xf numFmtId="0" fontId="1" fillId="2" borderId="5" xfId="0" applyFont="1" applyFill="1" applyBorder="1"/>
    <xf numFmtId="0" fontId="2" fillId="2" borderId="5" xfId="0" applyFont="1" applyFill="1" applyBorder="1"/>
    <xf numFmtId="0" fontId="6" fillId="2" borderId="4" xfId="0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14" fillId="2" borderId="5" xfId="0" applyFont="1" applyFill="1" applyBorder="1"/>
    <xf numFmtId="0" fontId="6" fillId="2" borderId="4" xfId="0" applyFont="1" applyFill="1" applyBorder="1" applyAlignment="1">
      <alignment wrapText="1"/>
    </xf>
    <xf numFmtId="0" fontId="7" fillId="2" borderId="4" xfId="0" applyFont="1" applyFill="1" applyBorder="1" applyAlignment="1"/>
    <xf numFmtId="0" fontId="7" fillId="2" borderId="0" xfId="0" applyFont="1" applyFill="1" applyBorder="1" applyAlignment="1"/>
    <xf numFmtId="0" fontId="7" fillId="2" borderId="5" xfId="0" applyFont="1" applyFill="1" applyBorder="1" applyAlignment="1"/>
    <xf numFmtId="164" fontId="6" fillId="2" borderId="4" xfId="1" applyNumberFormat="1" applyFont="1" applyFill="1" applyBorder="1" applyAlignment="1">
      <alignment horizontal="center" vertical="center"/>
    </xf>
    <xf numFmtId="164" fontId="6" fillId="2" borderId="0" xfId="1" applyNumberFormat="1" applyFont="1" applyFill="1" applyBorder="1" applyAlignment="1">
      <alignment horizontal="center" vertical="center"/>
    </xf>
    <xf numFmtId="164" fontId="6" fillId="2" borderId="5" xfId="1" applyNumberFormat="1" applyFont="1" applyFill="1" applyBorder="1" applyAlignment="1">
      <alignment horizontal="center" vertical="center"/>
    </xf>
    <xf numFmtId="0" fontId="0" fillId="2" borderId="0" xfId="0" applyFill="1" applyBorder="1"/>
    <xf numFmtId="0" fontId="7" fillId="2" borderId="24" xfId="0" applyFont="1" applyFill="1" applyBorder="1"/>
    <xf numFmtId="0" fontId="7" fillId="2" borderId="25" xfId="0" applyFont="1" applyFill="1" applyBorder="1"/>
    <xf numFmtId="0" fontId="4" fillId="2" borderId="25" xfId="0" applyFont="1" applyFill="1" applyBorder="1"/>
    <xf numFmtId="0" fontId="7" fillId="2" borderId="30" xfId="0" applyFont="1" applyFill="1" applyBorder="1"/>
    <xf numFmtId="0" fontId="7" fillId="2" borderId="31" xfId="0" applyFont="1" applyFill="1" applyBorder="1"/>
    <xf numFmtId="0" fontId="7" fillId="2" borderId="26" xfId="0" applyFont="1" applyFill="1" applyBorder="1"/>
    <xf numFmtId="166" fontId="1" fillId="2" borderId="0" xfId="0" applyNumberFormat="1" applyFont="1" applyFill="1"/>
    <xf numFmtId="165" fontId="6" fillId="4" borderId="32" xfId="2" applyNumberFormat="1" applyFont="1" applyFill="1" applyBorder="1" applyAlignment="1" applyProtection="1">
      <alignment vertical="center"/>
      <protection hidden="1"/>
    </xf>
    <xf numFmtId="167" fontId="8" fillId="4" borderId="32" xfId="0" applyNumberFormat="1" applyFont="1" applyFill="1" applyBorder="1" applyAlignment="1" applyProtection="1">
      <alignment horizontal="left" vertical="center"/>
      <protection locked="0"/>
    </xf>
    <xf numFmtId="0" fontId="8" fillId="4" borderId="33" xfId="0" applyFont="1" applyFill="1" applyBorder="1" applyAlignment="1">
      <alignment horizontal="left"/>
    </xf>
    <xf numFmtId="0" fontId="8" fillId="4" borderId="33" xfId="0" applyNumberFormat="1" applyFont="1" applyFill="1" applyBorder="1" applyAlignment="1" applyProtection="1">
      <alignment horizontal="center" vertical="center" wrapText="1"/>
      <protection locked="0"/>
    </xf>
    <xf numFmtId="167" fontId="8" fillId="4" borderId="33" xfId="0" applyNumberFormat="1" applyFont="1" applyFill="1" applyBorder="1" applyAlignment="1" applyProtection="1">
      <alignment horizontal="center" vertical="center"/>
      <protection locked="0"/>
    </xf>
    <xf numFmtId="167" fontId="8" fillId="4" borderId="34" xfId="0" applyNumberFormat="1" applyFont="1" applyFill="1" applyBorder="1" applyAlignment="1" applyProtection="1">
      <alignment horizontal="center" vertical="center"/>
      <protection locked="0"/>
    </xf>
    <xf numFmtId="167" fontId="8" fillId="4" borderId="34" xfId="0" applyNumberFormat="1" applyFont="1" applyFill="1" applyBorder="1" applyAlignment="1" applyProtection="1">
      <alignment horizontal="left" vertical="center"/>
      <protection locked="0"/>
    </xf>
    <xf numFmtId="164" fontId="6" fillId="2" borderId="4" xfId="1" applyNumberFormat="1" applyFont="1" applyFill="1" applyBorder="1" applyAlignment="1">
      <alignment horizontal="left" vertical="center" wrapText="1"/>
    </xf>
    <xf numFmtId="164" fontId="6" fillId="2" borderId="0" xfId="1" applyNumberFormat="1" applyFont="1" applyFill="1" applyBorder="1" applyAlignment="1">
      <alignment horizontal="left" vertical="center" wrapText="1"/>
    </xf>
    <xf numFmtId="164" fontId="6" fillId="2" borderId="5" xfId="1" applyNumberFormat="1" applyFont="1" applyFill="1" applyBorder="1" applyAlignment="1">
      <alignment horizontal="left" vertical="center" wrapText="1"/>
    </xf>
    <xf numFmtId="165" fontId="6" fillId="2" borderId="16" xfId="2" applyNumberFormat="1" applyFont="1" applyFill="1" applyBorder="1" applyAlignment="1" applyProtection="1">
      <alignment vertical="center"/>
      <protection hidden="1"/>
    </xf>
    <xf numFmtId="0" fontId="6" fillId="2" borderId="17" xfId="0" applyFont="1" applyFill="1" applyBorder="1" applyAlignment="1">
      <alignment horizontal="left"/>
    </xf>
    <xf numFmtId="165" fontId="6" fillId="2" borderId="12" xfId="2" applyNumberFormat="1" applyFont="1" applyFill="1" applyBorder="1" applyAlignment="1" applyProtection="1">
      <alignment vertical="center"/>
      <protection hidden="1"/>
    </xf>
    <xf numFmtId="0" fontId="6" fillId="2" borderId="13" xfId="0" applyFont="1" applyFill="1" applyBorder="1" applyAlignment="1">
      <alignment horizontal="left"/>
    </xf>
    <xf numFmtId="168" fontId="16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6" fillId="2" borderId="5" xfId="0" applyFont="1" applyFill="1" applyBorder="1" applyAlignment="1">
      <alignment vertical="center" wrapText="1"/>
    </xf>
    <xf numFmtId="0" fontId="6" fillId="2" borderId="27" xfId="0" applyFont="1" applyFill="1" applyBorder="1"/>
    <xf numFmtId="0" fontId="6" fillId="2" borderId="47" xfId="0" applyFont="1" applyFill="1" applyBorder="1"/>
    <xf numFmtId="0" fontId="6" fillId="3" borderId="48" xfId="0" applyFont="1" applyFill="1" applyBorder="1"/>
    <xf numFmtId="0" fontId="6" fillId="3" borderId="28" xfId="0" applyFont="1" applyFill="1" applyBorder="1"/>
    <xf numFmtId="0" fontId="6" fillId="3" borderId="47" xfId="0" applyFont="1" applyFill="1" applyBorder="1"/>
    <xf numFmtId="0" fontId="16" fillId="2" borderId="48" xfId="0" applyFont="1" applyFill="1" applyBorder="1" applyAlignment="1" applyProtection="1">
      <alignment horizontal="center" vertical="center" wrapText="1"/>
      <protection locked="0"/>
    </xf>
    <xf numFmtId="0" fontId="16" fillId="2" borderId="29" xfId="0" applyFont="1" applyFill="1" applyBorder="1" applyAlignment="1">
      <alignment vertical="center" wrapText="1"/>
    </xf>
    <xf numFmtId="14" fontId="6" fillId="2" borderId="4" xfId="0" applyNumberFormat="1" applyFont="1" applyFill="1" applyBorder="1" applyAlignment="1"/>
    <xf numFmtId="14" fontId="6" fillId="2" borderId="49" xfId="0" applyNumberFormat="1" applyFont="1" applyFill="1" applyBorder="1" applyAlignment="1"/>
    <xf numFmtId="0" fontId="16" fillId="2" borderId="50" xfId="0" applyFont="1" applyFill="1" applyBorder="1" applyAlignment="1" applyProtection="1">
      <alignment horizontal="center" vertical="center" wrapText="1"/>
      <protection locked="0"/>
    </xf>
    <xf numFmtId="0" fontId="0" fillId="2" borderId="51" xfId="0" applyFill="1" applyBorder="1"/>
    <xf numFmtId="14" fontId="6" fillId="2" borderId="51" xfId="0" applyNumberFormat="1" applyFont="1" applyFill="1" applyBorder="1" applyAlignment="1"/>
    <xf numFmtId="0" fontId="19" fillId="2" borderId="52" xfId="0" applyFont="1" applyFill="1" applyBorder="1" applyAlignment="1"/>
    <xf numFmtId="164" fontId="6" fillId="2" borderId="14" xfId="1" applyNumberFormat="1" applyFont="1" applyFill="1" applyBorder="1" applyAlignment="1">
      <alignment horizontal="left" wrapText="1"/>
    </xf>
    <xf numFmtId="164" fontId="6" fillId="2" borderId="14" xfId="1" applyNumberFormat="1" applyFont="1" applyFill="1" applyBorder="1" applyAlignment="1">
      <alignment horizontal="left"/>
    </xf>
    <xf numFmtId="164" fontId="6" fillId="2" borderId="15" xfId="1" applyNumberFormat="1" applyFont="1" applyFill="1" applyBorder="1" applyAlignment="1">
      <alignment horizontal="left"/>
    </xf>
    <xf numFmtId="164" fontId="7" fillId="2" borderId="11" xfId="1" applyNumberFormat="1" applyFont="1" applyFill="1" applyBorder="1" applyAlignment="1">
      <alignment horizontal="left"/>
    </xf>
    <xf numFmtId="0" fontId="7" fillId="2" borderId="5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left" vertical="top" wrapText="1"/>
    </xf>
    <xf numFmtId="0" fontId="7" fillId="2" borderId="14" xfId="0" applyFont="1" applyFill="1" applyBorder="1" applyAlignment="1">
      <alignment horizontal="left"/>
    </xf>
    <xf numFmtId="0" fontId="6" fillId="2" borderId="14" xfId="0" applyFont="1" applyFill="1" applyBorder="1" applyAlignment="1">
      <alignment horizontal="left"/>
    </xf>
    <xf numFmtId="0" fontId="7" fillId="2" borderId="11" xfId="0" applyFont="1" applyFill="1" applyBorder="1" applyAlignment="1">
      <alignment horizontal="left"/>
    </xf>
    <xf numFmtId="0" fontId="6" fillId="2" borderId="3" xfId="1" applyNumberFormat="1" applyFont="1" applyFill="1" applyBorder="1" applyAlignment="1" applyProtection="1">
      <alignment horizontal="left" vertical="center" wrapText="1"/>
      <protection locked="0"/>
    </xf>
    <xf numFmtId="0" fontId="6" fillId="2" borderId="2" xfId="1" applyNumberFormat="1" applyFont="1" applyFill="1" applyBorder="1" applyAlignment="1" applyProtection="1">
      <alignment horizontal="left" vertical="center" wrapText="1"/>
      <protection locked="0"/>
    </xf>
    <xf numFmtId="0" fontId="6" fillId="2" borderId="1" xfId="1" applyNumberFormat="1" applyFont="1" applyFill="1" applyBorder="1" applyAlignment="1" applyProtection="1">
      <alignment horizontal="left" vertical="center" wrapText="1"/>
      <protection locked="0"/>
    </xf>
    <xf numFmtId="0" fontId="6" fillId="2" borderId="14" xfId="0" applyFont="1" applyFill="1" applyBorder="1" applyAlignment="1">
      <alignment horizontal="left" wrapText="1"/>
    </xf>
    <xf numFmtId="0" fontId="7" fillId="2" borderId="14" xfId="0" applyFont="1" applyFill="1" applyBorder="1" applyAlignment="1">
      <alignment horizontal="left" wrapText="1"/>
    </xf>
    <xf numFmtId="0" fontId="10" fillId="2" borderId="5" xfId="0" applyFont="1" applyFill="1" applyBorder="1" applyAlignment="1">
      <alignment horizontal="left" vertical="top" wrapText="1"/>
    </xf>
    <xf numFmtId="0" fontId="10" fillId="2" borderId="0" xfId="0" applyFont="1" applyFill="1" applyBorder="1" applyAlignment="1">
      <alignment horizontal="left" vertical="top" wrapText="1"/>
    </xf>
    <xf numFmtId="44" fontId="6" fillId="2" borderId="21" xfId="2" applyFont="1" applyFill="1" applyBorder="1" applyAlignment="1" applyProtection="1">
      <alignment horizontal="center"/>
      <protection locked="0"/>
    </xf>
    <xf numFmtId="44" fontId="6" fillId="2" borderId="20" xfId="2" applyFont="1" applyFill="1" applyBorder="1" applyAlignment="1" applyProtection="1">
      <alignment horizontal="center"/>
      <protection locked="0"/>
    </xf>
    <xf numFmtId="0" fontId="10" fillId="2" borderId="4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6" fillId="2" borderId="15" xfId="1" applyNumberFormat="1" applyFont="1" applyFill="1" applyBorder="1" applyAlignment="1" applyProtection="1">
      <alignment horizontal="left" vertical="center" wrapText="1"/>
      <protection locked="0"/>
    </xf>
    <xf numFmtId="0" fontId="6" fillId="2" borderId="23" xfId="1" applyNumberFormat="1" applyFont="1" applyFill="1" applyBorder="1" applyAlignment="1" applyProtection="1">
      <alignment horizontal="left" vertical="center" wrapText="1"/>
      <protection locked="0"/>
    </xf>
    <xf numFmtId="0" fontId="6" fillId="2" borderId="22" xfId="1" applyNumberFormat="1" applyFont="1" applyFill="1" applyBorder="1" applyAlignment="1" applyProtection="1">
      <alignment horizontal="left" vertical="center" wrapText="1"/>
      <protection locked="0"/>
    </xf>
    <xf numFmtId="0" fontId="3" fillId="2" borderId="15" xfId="0" applyFont="1" applyFill="1" applyBorder="1" applyAlignment="1">
      <alignment horizontal="left" vertical="center" wrapText="1" indent="3"/>
    </xf>
    <xf numFmtId="0" fontId="3" fillId="2" borderId="14" xfId="0" applyFont="1" applyFill="1" applyBorder="1" applyAlignment="1">
      <alignment horizontal="left" vertical="center" wrapText="1" indent="3"/>
    </xf>
    <xf numFmtId="0" fontId="7" fillId="2" borderId="14" xfId="0" applyFont="1" applyFill="1" applyBorder="1" applyAlignment="1">
      <alignment horizontal="left" vertical="center"/>
    </xf>
    <xf numFmtId="0" fontId="7" fillId="2" borderId="13" xfId="0" applyFont="1" applyFill="1" applyBorder="1" applyAlignment="1">
      <alignment horizontal="left" vertical="center"/>
    </xf>
    <xf numFmtId="0" fontId="6" fillId="2" borderId="13" xfId="0" applyFont="1" applyFill="1" applyBorder="1" applyAlignment="1" applyProtection="1">
      <alignment horizontal="left" vertical="top" wrapText="1"/>
      <protection locked="0"/>
    </xf>
    <xf numFmtId="0" fontId="6" fillId="2" borderId="12" xfId="0" applyFont="1" applyFill="1" applyBorder="1" applyAlignment="1" applyProtection="1">
      <alignment horizontal="left" vertical="top" wrapText="1"/>
      <protection locked="0"/>
    </xf>
    <xf numFmtId="0" fontId="7" fillId="2" borderId="5" xfId="0" applyFont="1" applyFill="1" applyBorder="1" applyAlignment="1">
      <alignment horizontal="left" wrapText="1"/>
    </xf>
    <xf numFmtId="0" fontId="7" fillId="2" borderId="0" xfId="0" applyFont="1" applyFill="1" applyBorder="1" applyAlignment="1">
      <alignment horizontal="left" wrapText="1"/>
    </xf>
    <xf numFmtId="0" fontId="7" fillId="2" borderId="4" xfId="0" applyFont="1" applyFill="1" applyBorder="1" applyAlignment="1">
      <alignment horizontal="left" wrapText="1"/>
    </xf>
    <xf numFmtId="0" fontId="7" fillId="2" borderId="15" xfId="0" applyFont="1" applyFill="1" applyBorder="1" applyAlignment="1" applyProtection="1">
      <alignment horizontal="center" vertical="center" wrapText="1"/>
      <protection locked="0"/>
    </xf>
    <xf numFmtId="0" fontId="7" fillId="2" borderId="14" xfId="0" applyFont="1" applyFill="1" applyBorder="1" applyAlignment="1" applyProtection="1">
      <alignment horizontal="center" vertical="center" wrapText="1"/>
      <protection locked="0"/>
    </xf>
    <xf numFmtId="0" fontId="13" fillId="2" borderId="23" xfId="0" applyFont="1" applyFill="1" applyBorder="1" applyAlignment="1" applyProtection="1">
      <alignment horizontal="left" vertical="center" wrapText="1"/>
      <protection locked="0"/>
    </xf>
    <xf numFmtId="0" fontId="13" fillId="2" borderId="22" xfId="0" applyFont="1" applyFill="1" applyBorder="1" applyAlignment="1" applyProtection="1">
      <alignment horizontal="left" vertical="center" wrapText="1"/>
      <protection locked="0"/>
    </xf>
    <xf numFmtId="0" fontId="9" fillId="2" borderId="5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left" vertical="top" wrapText="1"/>
    </xf>
    <xf numFmtId="0" fontId="6" fillId="2" borderId="26" xfId="1" applyNumberFormat="1" applyFont="1" applyFill="1" applyBorder="1" applyAlignment="1" applyProtection="1">
      <alignment horizontal="left" vertical="center" wrapText="1"/>
      <protection locked="0"/>
    </xf>
    <xf numFmtId="0" fontId="6" fillId="2" borderId="25" xfId="1" applyNumberFormat="1" applyFont="1" applyFill="1" applyBorder="1" applyAlignment="1" applyProtection="1">
      <alignment horizontal="left" vertical="center" wrapText="1"/>
      <protection locked="0"/>
    </xf>
    <xf numFmtId="0" fontId="6" fillId="2" borderId="24" xfId="1" applyNumberFormat="1" applyFont="1" applyFill="1" applyBorder="1" applyAlignment="1" applyProtection="1">
      <alignment horizontal="left" vertical="center" wrapText="1"/>
      <protection locked="0"/>
    </xf>
    <xf numFmtId="0" fontId="7" fillId="2" borderId="13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167" fontId="13" fillId="2" borderId="14" xfId="0" applyNumberFormat="1" applyFont="1" applyFill="1" applyBorder="1" applyAlignment="1" applyProtection="1">
      <alignment horizontal="center" vertical="center"/>
      <protection locked="0"/>
    </xf>
    <xf numFmtId="167" fontId="13" fillId="2" borderId="43" xfId="0" applyNumberFormat="1" applyFont="1" applyFill="1" applyBorder="1" applyAlignment="1" applyProtection="1">
      <alignment horizontal="center" vertical="center"/>
      <protection locked="0"/>
    </xf>
    <xf numFmtId="167" fontId="13" fillId="2" borderId="13" xfId="0" applyNumberFormat="1" applyFont="1" applyFill="1" applyBorder="1" applyAlignment="1" applyProtection="1">
      <alignment horizontal="center" vertical="center"/>
      <protection locked="0"/>
    </xf>
    <xf numFmtId="167" fontId="13" fillId="2" borderId="17" xfId="0" applyNumberFormat="1" applyFont="1" applyFill="1" applyBorder="1" applyAlignment="1" applyProtection="1">
      <alignment horizontal="center" vertical="center"/>
      <protection locked="0"/>
    </xf>
    <xf numFmtId="165" fontId="6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7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42" xfId="0" applyFont="1" applyFill="1" applyBorder="1" applyAlignment="1">
      <alignment horizontal="left" vertical="center"/>
    </xf>
    <xf numFmtId="0" fontId="7" fillId="3" borderId="41" xfId="0" applyFont="1" applyFill="1" applyBorder="1" applyAlignment="1">
      <alignment horizontal="left" vertical="center"/>
    </xf>
    <xf numFmtId="0" fontId="13" fillId="2" borderId="40" xfId="0" applyFont="1" applyFill="1" applyBorder="1" applyAlignment="1">
      <alignment horizontal="left" vertical="center" wrapText="1"/>
    </xf>
    <xf numFmtId="0" fontId="13" fillId="2" borderId="39" xfId="0" applyFont="1" applyFill="1" applyBorder="1" applyAlignment="1">
      <alignment horizontal="left" vertical="center" wrapText="1"/>
    </xf>
    <xf numFmtId="0" fontId="13" fillId="2" borderId="38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center"/>
    </xf>
    <xf numFmtId="0" fontId="6" fillId="3" borderId="49" xfId="0" applyFont="1" applyFill="1" applyBorder="1" applyAlignment="1">
      <alignment horizontal="center"/>
    </xf>
    <xf numFmtId="0" fontId="17" fillId="3" borderId="0" xfId="0" applyFont="1" applyFill="1" applyBorder="1" applyAlignment="1">
      <alignment horizontal="center"/>
    </xf>
    <xf numFmtId="0" fontId="17" fillId="3" borderId="50" xfId="0" applyFont="1" applyFill="1" applyBorder="1" applyAlignment="1">
      <alignment horizontal="center"/>
    </xf>
    <xf numFmtId="0" fontId="7" fillId="2" borderId="46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0" fontId="7" fillId="2" borderId="44" xfId="0" applyFont="1" applyFill="1" applyBorder="1" applyAlignment="1">
      <alignment horizontal="center" vertical="center" wrapText="1"/>
    </xf>
    <xf numFmtId="0" fontId="6" fillId="2" borderId="37" xfId="1" applyNumberFormat="1" applyFont="1" applyFill="1" applyBorder="1" applyAlignment="1" applyProtection="1">
      <alignment horizontal="left" vertical="center" wrapText="1"/>
      <protection locked="0"/>
    </xf>
    <xf numFmtId="0" fontId="6" fillId="2" borderId="36" xfId="1" applyNumberFormat="1" applyFont="1" applyFill="1" applyBorder="1" applyAlignment="1" applyProtection="1">
      <alignment horizontal="left" vertical="center" wrapText="1"/>
      <protection locked="0"/>
    </xf>
    <xf numFmtId="0" fontId="6" fillId="2" borderId="35" xfId="1" applyNumberFormat="1" applyFont="1" applyFill="1" applyBorder="1" applyAlignment="1" applyProtection="1">
      <alignment horizontal="left" vertical="center" wrapText="1"/>
      <protection locked="0"/>
    </xf>
    <xf numFmtId="0" fontId="6" fillId="2" borderId="29" xfId="1" applyNumberFormat="1" applyFont="1" applyFill="1" applyBorder="1" applyAlignment="1" applyProtection="1">
      <alignment horizontal="left" vertical="center" wrapText="1"/>
      <protection locked="0"/>
    </xf>
    <xf numFmtId="0" fontId="6" fillId="2" borderId="28" xfId="1" applyNumberFormat="1" applyFont="1" applyFill="1" applyBorder="1" applyAlignment="1" applyProtection="1">
      <alignment horizontal="left" vertical="center" wrapText="1"/>
      <protection locked="0"/>
    </xf>
    <xf numFmtId="0" fontId="6" fillId="2" borderId="27" xfId="1" applyNumberFormat="1" applyFont="1" applyFill="1" applyBorder="1" applyAlignment="1" applyProtection="1">
      <alignment horizontal="left" vertical="center" wrapText="1"/>
      <protection locked="0"/>
    </xf>
    <xf numFmtId="0" fontId="6" fillId="2" borderId="14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3" xfId="0" applyNumberFormat="1" applyFont="1" applyFill="1" applyBorder="1" applyAlignment="1" applyProtection="1">
      <alignment horizontal="left"/>
      <protection locked="0"/>
    </xf>
    <xf numFmtId="0" fontId="7" fillId="3" borderId="13" xfId="0" applyFont="1" applyFill="1" applyBorder="1" applyAlignment="1">
      <alignment horizontal="center"/>
    </xf>
    <xf numFmtId="0" fontId="6" fillId="2" borderId="55" xfId="0" applyFont="1" applyFill="1" applyBorder="1" applyAlignment="1">
      <alignment horizontal="center" vertical="center" wrapText="1"/>
    </xf>
    <xf numFmtId="0" fontId="6" fillId="2" borderId="53" xfId="0" applyFont="1" applyFill="1" applyBorder="1" applyAlignment="1">
      <alignment horizontal="center" vertical="center" wrapText="1"/>
    </xf>
    <xf numFmtId="0" fontId="20" fillId="3" borderId="52" xfId="0" applyFont="1" applyFill="1" applyBorder="1" applyAlignment="1">
      <alignment horizontal="center"/>
    </xf>
    <xf numFmtId="0" fontId="20" fillId="3" borderId="54" xfId="0" applyFont="1" applyFill="1" applyBorder="1" applyAlignment="1">
      <alignment horizontal="center"/>
    </xf>
    <xf numFmtId="0" fontId="20" fillId="3" borderId="53" xfId="0" applyFont="1" applyFill="1" applyBorder="1" applyAlignment="1">
      <alignment horizontal="center"/>
    </xf>
    <xf numFmtId="0" fontId="18" fillId="2" borderId="5" xfId="0" applyFont="1" applyFill="1" applyBorder="1" applyAlignment="1">
      <alignment horizontal="center" vertical="center" wrapText="1"/>
    </xf>
    <xf numFmtId="0" fontId="6" fillId="2" borderId="50" xfId="0" applyFont="1" applyFill="1" applyBorder="1" applyAlignment="1">
      <alignment horizontal="center" vertical="center" wrapText="1"/>
    </xf>
    <xf numFmtId="0" fontId="7" fillId="3" borderId="49" xfId="0" applyFont="1" applyFill="1" applyBorder="1" applyAlignment="1">
      <alignment horizontal="center"/>
    </xf>
    <xf numFmtId="0" fontId="17" fillId="3" borderId="49" xfId="0" applyFont="1" applyFill="1" applyBorder="1" applyAlignment="1">
      <alignment horizontal="center"/>
    </xf>
    <xf numFmtId="0" fontId="17" fillId="2" borderId="49" xfId="0" applyFont="1" applyFill="1" applyBorder="1" applyAlignment="1" applyProtection="1">
      <alignment horizontal="center" vertical="center"/>
      <protection locked="0"/>
    </xf>
    <xf numFmtId="0" fontId="17" fillId="2" borderId="4" xfId="0" applyFont="1" applyFill="1" applyBorder="1" applyAlignment="1" applyProtection="1">
      <alignment horizontal="center" vertical="center"/>
      <protection locked="0"/>
    </xf>
    <xf numFmtId="0" fontId="0" fillId="0" borderId="49" xfId="0" applyBorder="1" applyAlignment="1"/>
    <xf numFmtId="0" fontId="0" fillId="0" borderId="4" xfId="0" applyBorder="1" applyAlignment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-D-TS-Go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oT All Sunday Service"/>
      <sheetName val="GoT All Add Holiday Service"/>
      <sheetName val="GoT #700 3.16.18"/>
      <sheetName val="GoT#800 OffPeak"/>
      <sheetName val="GoT#800 Add Peak"/>
      <sheetName val="GoT#ODX 3.16.18"/>
      <sheetName val="GoT#400"/>
    </sheetNames>
    <sheetDataSet>
      <sheetData sheetId="0"/>
      <sheetData sheetId="1"/>
      <sheetData sheetId="2"/>
      <sheetData sheetId="3">
        <row r="48">
          <cell r="B48" t="str">
            <v>TS-Average Daily Ridership</v>
          </cell>
          <cell r="D48" t="str">
            <v>Average daily ridership on Route 800 on weekdays, Saturdays, and Sundays.</v>
          </cell>
        </row>
        <row r="49">
          <cell r="B49" t="str">
            <v>TS-Passengers per Hour</v>
          </cell>
          <cell r="D49" t="str">
            <v>Number of passengers per revenue hour on Route 800 on weekdays, Saturdays, and Sundays.</v>
          </cell>
        </row>
        <row r="50">
          <cell r="B50" t="str">
            <v>TS-Revenue Hours of Service Provided</v>
          </cell>
          <cell r="D50" t="str">
            <v>Total revenue hours of expanded service provided through this project.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47"/>
  <sheetViews>
    <sheetView tabSelected="1" view="pageBreakPreview" zoomScaleNormal="100" zoomScaleSheetLayoutView="100" workbookViewId="0">
      <selection activeCell="C50" sqref="C50:I50"/>
    </sheetView>
  </sheetViews>
  <sheetFormatPr defaultRowHeight="15.75" x14ac:dyDescent="0.25"/>
  <cols>
    <col min="1" max="1" width="16.75" style="2" customWidth="1"/>
    <col min="2" max="2" width="15.625" style="2" customWidth="1"/>
    <col min="3" max="9" width="17.625" style="2" customWidth="1"/>
    <col min="10" max="10" width="17.625" style="1" hidden="1" customWidth="1"/>
    <col min="11" max="11" width="0" style="1" hidden="1" customWidth="1"/>
    <col min="12" max="16384" width="9" style="1"/>
  </cols>
  <sheetData>
    <row r="1" spans="1:10" ht="18.75" x14ac:dyDescent="0.3">
      <c r="A1" s="181" t="s">
        <v>126</v>
      </c>
      <c r="B1" s="182"/>
      <c r="C1" s="183" t="s">
        <v>125</v>
      </c>
      <c r="D1" s="184"/>
      <c r="E1" s="184"/>
      <c r="F1" s="184"/>
      <c r="G1" s="185"/>
      <c r="H1" s="105" t="s">
        <v>124</v>
      </c>
      <c r="I1" s="104">
        <v>43282</v>
      </c>
      <c r="J1" s="103"/>
    </row>
    <row r="2" spans="1:10" ht="17.25" x14ac:dyDescent="0.3">
      <c r="A2" s="186" t="str">
        <f>CONCATENATE(B3,B4,"_",B5,B6)</f>
        <v>19GOT_OO2</v>
      </c>
      <c r="B2" s="187"/>
      <c r="C2" s="188" t="s">
        <v>123</v>
      </c>
      <c r="D2" s="167"/>
      <c r="E2" s="167"/>
      <c r="F2" s="167"/>
      <c r="G2" s="168"/>
      <c r="H2" s="190" t="s">
        <v>122</v>
      </c>
      <c r="I2" s="191"/>
      <c r="J2" s="11"/>
    </row>
    <row r="3" spans="1:10" ht="18" x14ac:dyDescent="0.3">
      <c r="A3" s="92" t="s">
        <v>121</v>
      </c>
      <c r="B3" s="102">
        <v>19</v>
      </c>
      <c r="C3" s="189" t="s">
        <v>120</v>
      </c>
      <c r="D3" s="167"/>
      <c r="E3" s="167"/>
      <c r="F3" s="167"/>
      <c r="G3" s="168"/>
      <c r="H3" s="192"/>
      <c r="I3" s="193"/>
      <c r="J3" s="11"/>
    </row>
    <row r="4" spans="1:10" ht="17.25" x14ac:dyDescent="0.3">
      <c r="A4" s="92" t="s">
        <v>119</v>
      </c>
      <c r="B4" s="102" t="s">
        <v>118</v>
      </c>
      <c r="C4" s="166" t="s">
        <v>93</v>
      </c>
      <c r="D4" s="167"/>
      <c r="E4" s="167"/>
      <c r="F4" s="167"/>
      <c r="G4" s="168"/>
      <c r="H4" s="101"/>
      <c r="I4" s="100"/>
      <c r="J4" s="11"/>
    </row>
    <row r="5" spans="1:10" hidden="1" x14ac:dyDescent="0.25">
      <c r="A5" s="99" t="s">
        <v>117</v>
      </c>
      <c r="B5" s="98" t="s">
        <v>116</v>
      </c>
      <c r="C5" s="97"/>
      <c r="D5" s="96"/>
      <c r="E5" s="96"/>
      <c r="F5" s="96"/>
      <c r="G5" s="95"/>
      <c r="H5" s="94"/>
      <c r="I5" s="93"/>
      <c r="J5" s="11"/>
    </row>
    <row r="6" spans="1:10" hidden="1" x14ac:dyDescent="0.25">
      <c r="A6" s="92" t="s">
        <v>115</v>
      </c>
      <c r="B6" s="91">
        <v>2</v>
      </c>
      <c r="C6" s="85"/>
      <c r="D6" s="85"/>
      <c r="E6" s="85"/>
      <c r="F6" s="85"/>
      <c r="G6" s="85"/>
      <c r="H6" s="85"/>
      <c r="I6" s="84"/>
      <c r="J6" s="11"/>
    </row>
    <row r="7" spans="1:10" ht="26.25" hidden="1" x14ac:dyDescent="0.4">
      <c r="A7" s="51" t="s">
        <v>114</v>
      </c>
      <c r="B7" s="50"/>
      <c r="C7" s="49"/>
      <c r="D7" s="49"/>
      <c r="E7" s="49"/>
      <c r="F7" s="49"/>
      <c r="G7" s="49"/>
      <c r="H7" s="49"/>
      <c r="I7" s="48"/>
      <c r="J7" s="11"/>
    </row>
    <row r="8" spans="1:10" hidden="1" x14ac:dyDescent="0.25">
      <c r="A8" s="169" t="s">
        <v>113</v>
      </c>
      <c r="B8" s="169"/>
      <c r="C8" s="170"/>
      <c r="D8" s="170"/>
      <c r="E8" s="170"/>
      <c r="F8" s="170"/>
      <c r="G8" s="170"/>
      <c r="H8" s="170"/>
      <c r="I8" s="171"/>
      <c r="J8" s="11"/>
    </row>
    <row r="9" spans="1:10" hidden="1" x14ac:dyDescent="0.25">
      <c r="A9" s="10"/>
      <c r="B9" s="10"/>
      <c r="C9" s="13"/>
      <c r="D9" s="13"/>
      <c r="E9" s="13"/>
      <c r="F9" s="13"/>
      <c r="G9" s="13"/>
      <c r="H9" s="13"/>
      <c r="I9" s="12"/>
      <c r="J9" s="11"/>
    </row>
    <row r="10" spans="1:10" x14ac:dyDescent="0.25">
      <c r="A10" s="165" t="s">
        <v>112</v>
      </c>
      <c r="B10" s="165"/>
      <c r="C10" s="151" t="s">
        <v>111</v>
      </c>
      <c r="D10" s="151"/>
      <c r="E10" s="151" t="s">
        <v>110</v>
      </c>
      <c r="F10" s="151"/>
      <c r="G10" s="151"/>
      <c r="H10" s="151" t="s">
        <v>109</v>
      </c>
      <c r="I10" s="152"/>
      <c r="J10" s="11"/>
    </row>
    <row r="11" spans="1:10" x14ac:dyDescent="0.25">
      <c r="A11" s="178" t="s">
        <v>108</v>
      </c>
      <c r="B11" s="178"/>
      <c r="C11" s="158" t="s">
        <v>107</v>
      </c>
      <c r="D11" s="158"/>
      <c r="E11" s="179" t="s">
        <v>106</v>
      </c>
      <c r="F11" s="179"/>
      <c r="G11" s="179"/>
      <c r="H11" s="90" t="s">
        <v>99</v>
      </c>
      <c r="I11" s="89">
        <f>+C93</f>
        <v>25000</v>
      </c>
      <c r="J11" s="11"/>
    </row>
    <row r="12" spans="1:10" x14ac:dyDescent="0.25">
      <c r="A12" s="178"/>
      <c r="B12" s="178"/>
      <c r="C12" s="158"/>
      <c r="D12" s="158"/>
      <c r="E12" s="179" t="s">
        <v>105</v>
      </c>
      <c r="F12" s="179"/>
      <c r="G12" s="179"/>
      <c r="H12" s="90" t="s">
        <v>98</v>
      </c>
      <c r="I12" s="89">
        <f>IF($J$129&gt;0,SUM($D$94:$I$94)*(SUM($D$129:$I$129)/(SUM($D$129:$I$129,$D$141:$I$141))),)</f>
        <v>0</v>
      </c>
      <c r="J12" s="11"/>
    </row>
    <row r="13" spans="1:10" x14ac:dyDescent="0.25">
      <c r="A13" s="165" t="s">
        <v>104</v>
      </c>
      <c r="B13" s="165"/>
      <c r="C13" s="151" t="s">
        <v>103</v>
      </c>
      <c r="D13" s="151"/>
      <c r="E13" s="180" t="s">
        <v>102</v>
      </c>
      <c r="F13" s="180"/>
      <c r="G13" s="180"/>
      <c r="H13" s="151" t="s">
        <v>101</v>
      </c>
      <c r="I13" s="152"/>
      <c r="J13" s="11"/>
    </row>
    <row r="14" spans="1:10" x14ac:dyDescent="0.25">
      <c r="A14" s="153">
        <v>43282</v>
      </c>
      <c r="B14" s="153"/>
      <c r="C14" s="155" t="s">
        <v>100</v>
      </c>
      <c r="D14" s="155"/>
      <c r="E14" s="157">
        <f>+I11</f>
        <v>25000</v>
      </c>
      <c r="F14" s="158"/>
      <c r="G14" s="158"/>
      <c r="H14" s="90" t="s">
        <v>99</v>
      </c>
      <c r="I14" s="89">
        <f>IF($I$2=$AC$2,IF($J$141&gt;0,$D$94*($D$141/($D$129+$D$141)),),)+IF($I$2=$AC$3,IF($J$141&gt;0,$E$94*($E$141/($E$129+$E$141)),),)</f>
        <v>0</v>
      </c>
      <c r="J14" s="11"/>
    </row>
    <row r="15" spans="1:10" x14ac:dyDescent="0.25">
      <c r="A15" s="154"/>
      <c r="B15" s="154"/>
      <c r="C15" s="156"/>
      <c r="D15" s="156"/>
      <c r="E15" s="159"/>
      <c r="F15" s="159"/>
      <c r="G15" s="159"/>
      <c r="H15" s="88" t="s">
        <v>98</v>
      </c>
      <c r="I15" s="87">
        <f>IF($J$141&gt;0,SUM($D$94:$I$94)*(SUM($D$141:$I$141)/(SUM($D$129:$I$129,$D$141:$I$141))),)</f>
        <v>0</v>
      </c>
      <c r="J15" s="11"/>
    </row>
    <row r="16" spans="1:10" x14ac:dyDescent="0.25">
      <c r="A16" s="160" t="s">
        <v>97</v>
      </c>
      <c r="B16" s="161"/>
      <c r="C16" s="162" t="s">
        <v>93</v>
      </c>
      <c r="D16" s="163"/>
      <c r="E16" s="163"/>
      <c r="F16" s="163"/>
      <c r="G16" s="163"/>
      <c r="H16" s="163"/>
      <c r="I16" s="164"/>
      <c r="J16" s="11"/>
    </row>
    <row r="17" spans="1:27" ht="60.75" customHeight="1" x14ac:dyDescent="0.25">
      <c r="A17" s="172" t="s">
        <v>96</v>
      </c>
      <c r="B17" s="172"/>
      <c r="C17" s="173"/>
      <c r="D17" s="173"/>
      <c r="E17" s="173"/>
      <c r="F17" s="173"/>
      <c r="G17" s="173"/>
      <c r="H17" s="173"/>
      <c r="I17" s="174"/>
      <c r="J17" s="11"/>
    </row>
    <row r="18" spans="1:27" hidden="1" x14ac:dyDescent="0.25">
      <c r="A18" s="86"/>
      <c r="B18" s="86"/>
      <c r="C18" s="85"/>
      <c r="D18" s="85"/>
      <c r="E18" s="85"/>
      <c r="F18" s="85"/>
      <c r="G18" s="85"/>
      <c r="H18" s="85"/>
      <c r="I18" s="84"/>
      <c r="J18" s="11"/>
    </row>
    <row r="19" spans="1:27" hidden="1" x14ac:dyDescent="0.25">
      <c r="A19" s="55" t="s">
        <v>95</v>
      </c>
      <c r="B19" s="10"/>
      <c r="C19" s="13"/>
      <c r="D19" s="13"/>
      <c r="E19" s="13"/>
      <c r="F19" s="13"/>
      <c r="G19" s="13"/>
      <c r="H19" s="13"/>
      <c r="I19" s="12"/>
      <c r="J19" s="11"/>
    </row>
    <row r="20" spans="1:27" s="2" customFormat="1" ht="15.75" customHeight="1" x14ac:dyDescent="0.25">
      <c r="A20" s="83" t="s">
        <v>94</v>
      </c>
      <c r="B20" s="82"/>
      <c r="C20" s="81"/>
      <c r="D20" s="81"/>
      <c r="E20" s="80"/>
      <c r="F20" s="80"/>
      <c r="G20" s="80"/>
      <c r="H20" s="79"/>
      <c r="I20" s="78" t="s">
        <v>93</v>
      </c>
      <c r="J20" s="77"/>
      <c r="AA20" s="76"/>
    </row>
    <row r="21" spans="1:27" s="69" customFormat="1" x14ac:dyDescent="0.25">
      <c r="A21" s="65" t="s">
        <v>93</v>
      </c>
      <c r="B21" s="64" t="s">
        <v>93</v>
      </c>
      <c r="C21" s="64"/>
      <c r="D21" s="64"/>
      <c r="E21" s="64"/>
      <c r="F21" s="64"/>
      <c r="G21" s="64"/>
      <c r="H21" s="64"/>
      <c r="I21" s="63"/>
    </row>
    <row r="22" spans="1:27" s="69" customFormat="1" x14ac:dyDescent="0.25">
      <c r="A22" s="75" t="s">
        <v>92</v>
      </c>
      <c r="B22" s="74"/>
      <c r="C22" s="73" t="s">
        <v>91</v>
      </c>
      <c r="D22" s="71"/>
      <c r="E22" s="74"/>
      <c r="F22" s="73" t="s">
        <v>90</v>
      </c>
      <c r="G22" s="72"/>
      <c r="H22" s="71"/>
      <c r="I22" s="70"/>
    </row>
    <row r="23" spans="1:27" s="69" customFormat="1" x14ac:dyDescent="0.25">
      <c r="A23" s="175" t="s">
        <v>89</v>
      </c>
      <c r="B23" s="176"/>
      <c r="C23" s="176" t="s">
        <v>88</v>
      </c>
      <c r="D23" s="176"/>
      <c r="E23" s="176"/>
      <c r="F23" s="176" t="s">
        <v>87</v>
      </c>
      <c r="G23" s="176"/>
      <c r="H23" s="176"/>
      <c r="I23" s="177"/>
    </row>
    <row r="24" spans="1:27" hidden="1" x14ac:dyDescent="0.25">
      <c r="A24" s="10"/>
      <c r="B24" s="10"/>
      <c r="C24" s="13"/>
      <c r="D24" s="13"/>
      <c r="E24" s="13"/>
      <c r="F24" s="13"/>
      <c r="G24" s="13"/>
      <c r="H24" s="13"/>
      <c r="I24" s="12"/>
      <c r="J24" s="11"/>
    </row>
    <row r="25" spans="1:27" hidden="1" x14ac:dyDescent="0.25">
      <c r="A25" s="65" t="s">
        <v>86</v>
      </c>
      <c r="B25" s="65"/>
      <c r="C25" s="13"/>
      <c r="D25" s="13"/>
      <c r="E25" s="13"/>
      <c r="F25" s="13"/>
      <c r="G25" s="13"/>
      <c r="H25" s="13"/>
      <c r="I25" s="12"/>
      <c r="J25" s="11"/>
    </row>
    <row r="26" spans="1:27" hidden="1" x14ac:dyDescent="0.25">
      <c r="A26" s="68"/>
      <c r="B26" s="68"/>
      <c r="C26" s="67"/>
      <c r="D26" s="67"/>
      <c r="E26" s="67"/>
      <c r="F26" s="67"/>
      <c r="G26" s="67"/>
      <c r="H26" s="67"/>
      <c r="I26" s="66"/>
      <c r="J26" s="11"/>
    </row>
    <row r="27" spans="1:27" hidden="1" x14ac:dyDescent="0.25">
      <c r="A27" s="65" t="s">
        <v>85</v>
      </c>
      <c r="B27" s="65"/>
      <c r="C27" s="64"/>
      <c r="D27" s="64"/>
      <c r="E27" s="64"/>
      <c r="F27" s="64"/>
      <c r="G27" s="64"/>
      <c r="H27" s="64"/>
      <c r="I27" s="63"/>
      <c r="J27" s="11"/>
    </row>
    <row r="28" spans="1:27" hidden="1" x14ac:dyDescent="0.25">
      <c r="A28" s="65"/>
      <c r="B28" s="65"/>
      <c r="C28" s="64"/>
      <c r="D28" s="64"/>
      <c r="E28" s="64"/>
      <c r="F28" s="64"/>
      <c r="G28" s="64"/>
      <c r="H28" s="64"/>
      <c r="I28" s="63"/>
      <c r="J28" s="11"/>
    </row>
    <row r="29" spans="1:27" hidden="1" x14ac:dyDescent="0.25">
      <c r="A29" s="10"/>
      <c r="B29" s="10"/>
      <c r="C29" s="13"/>
      <c r="D29" s="13"/>
      <c r="E29" s="13"/>
      <c r="F29" s="13"/>
      <c r="G29" s="13"/>
      <c r="H29" s="13"/>
      <c r="I29" s="12"/>
      <c r="J29" s="11"/>
    </row>
    <row r="30" spans="1:27" hidden="1" x14ac:dyDescent="0.25">
      <c r="A30" s="138" t="s">
        <v>84</v>
      </c>
      <c r="B30" s="138"/>
      <c r="C30" s="139"/>
      <c r="D30" s="13"/>
      <c r="E30" s="13"/>
      <c r="F30" s="13"/>
      <c r="G30" s="13"/>
      <c r="H30" s="13"/>
      <c r="I30" s="62"/>
      <c r="J30" s="11"/>
    </row>
    <row r="31" spans="1:27" hidden="1" x14ac:dyDescent="0.25">
      <c r="A31" s="10"/>
      <c r="B31" s="10"/>
      <c r="C31" s="13"/>
      <c r="D31" s="13"/>
      <c r="E31" s="13"/>
      <c r="F31" s="13"/>
      <c r="G31" s="13"/>
      <c r="H31" s="13"/>
      <c r="I31" s="12"/>
      <c r="J31" s="11"/>
    </row>
    <row r="32" spans="1:27" ht="26.25" hidden="1" x14ac:dyDescent="0.4">
      <c r="A32" s="51" t="s">
        <v>83</v>
      </c>
      <c r="B32" s="50"/>
      <c r="C32" s="49"/>
      <c r="D32" s="49"/>
      <c r="E32" s="49"/>
      <c r="F32" s="49"/>
      <c r="G32" s="49"/>
      <c r="H32" s="49"/>
      <c r="I32" s="48"/>
      <c r="J32" s="11"/>
    </row>
    <row r="33" spans="1:10" ht="26.25" hidden="1" x14ac:dyDescent="0.4">
      <c r="A33" s="50"/>
      <c r="B33" s="50"/>
      <c r="C33" s="49"/>
      <c r="D33" s="49"/>
      <c r="E33" s="49"/>
      <c r="F33" s="49"/>
      <c r="G33" s="49"/>
      <c r="H33" s="49"/>
      <c r="I33" s="48"/>
      <c r="J33" s="11"/>
    </row>
    <row r="34" spans="1:10" hidden="1" x14ac:dyDescent="0.25">
      <c r="A34" s="61"/>
      <c r="B34" s="10"/>
      <c r="C34" s="13"/>
      <c r="D34" s="13"/>
      <c r="E34" s="13"/>
      <c r="F34" s="13"/>
      <c r="G34" s="13"/>
      <c r="H34" s="13"/>
      <c r="I34" s="12"/>
      <c r="J34" s="11"/>
    </row>
    <row r="35" spans="1:10" hidden="1" x14ac:dyDescent="0.25">
      <c r="A35" s="5" t="s">
        <v>82</v>
      </c>
      <c r="B35" s="10"/>
      <c r="C35" s="13"/>
      <c r="D35" s="13"/>
      <c r="E35" s="13"/>
      <c r="F35" s="13"/>
      <c r="G35" s="13"/>
      <c r="H35" s="13"/>
      <c r="I35" s="12"/>
      <c r="J35" s="11"/>
    </row>
    <row r="36" spans="1:10" hidden="1" x14ac:dyDescent="0.25">
      <c r="A36" s="61"/>
      <c r="B36" s="10"/>
      <c r="C36" s="13"/>
      <c r="D36" s="13"/>
      <c r="E36" s="13"/>
      <c r="F36" s="13"/>
      <c r="G36" s="13"/>
      <c r="H36" s="13"/>
      <c r="I36" s="12"/>
      <c r="J36" s="11"/>
    </row>
    <row r="37" spans="1:10" hidden="1" x14ac:dyDescent="0.25">
      <c r="A37" s="126" t="s">
        <v>81</v>
      </c>
      <c r="B37" s="126"/>
      <c r="C37" s="127"/>
      <c r="D37" s="127"/>
      <c r="E37" s="127"/>
      <c r="F37" s="127"/>
      <c r="G37" s="39"/>
      <c r="H37" s="39"/>
      <c r="I37" s="38"/>
      <c r="J37" s="11"/>
    </row>
    <row r="38" spans="1:10" hidden="1" x14ac:dyDescent="0.25">
      <c r="A38" s="145" t="s">
        <v>80</v>
      </c>
      <c r="B38" s="145"/>
      <c r="C38" s="146"/>
      <c r="D38" s="146"/>
      <c r="E38" s="146"/>
      <c r="F38" s="146"/>
      <c r="G38" s="146"/>
      <c r="H38" s="146"/>
      <c r="I38" s="147"/>
      <c r="J38" s="11"/>
    </row>
    <row r="39" spans="1:10" hidden="1" x14ac:dyDescent="0.25">
      <c r="A39" s="129"/>
      <c r="B39" s="129"/>
      <c r="C39" s="130"/>
      <c r="D39" s="130"/>
      <c r="E39" s="130"/>
      <c r="F39" s="130"/>
      <c r="G39" s="130"/>
      <c r="H39" s="130"/>
      <c r="I39" s="131"/>
      <c r="J39" s="11"/>
    </row>
    <row r="40" spans="1:10" hidden="1" x14ac:dyDescent="0.25">
      <c r="A40" s="60"/>
      <c r="B40" s="60"/>
      <c r="C40" s="59"/>
      <c r="D40" s="59"/>
      <c r="E40" s="59"/>
      <c r="F40" s="59"/>
      <c r="G40" s="59"/>
      <c r="H40" s="59"/>
      <c r="I40" s="58"/>
      <c r="J40" s="11"/>
    </row>
    <row r="41" spans="1:10" hidden="1" x14ac:dyDescent="0.25">
      <c r="A41" s="126" t="s">
        <v>79</v>
      </c>
      <c r="B41" s="126"/>
      <c r="C41" s="127"/>
      <c r="D41" s="127"/>
      <c r="E41" s="127"/>
      <c r="F41" s="127"/>
      <c r="G41" s="127"/>
      <c r="H41" s="127"/>
      <c r="I41" s="128"/>
      <c r="J41" s="11"/>
    </row>
    <row r="42" spans="1:10" hidden="1" x14ac:dyDescent="0.25">
      <c r="A42" s="10"/>
      <c r="B42" s="10"/>
      <c r="C42" s="13"/>
      <c r="D42" s="13"/>
      <c r="E42" s="13"/>
      <c r="F42" s="13"/>
      <c r="G42" s="13"/>
      <c r="H42" s="13"/>
      <c r="I42" s="12"/>
      <c r="J42" s="11"/>
    </row>
    <row r="43" spans="1:10" x14ac:dyDescent="0.25">
      <c r="A43" s="126" t="s">
        <v>78</v>
      </c>
      <c r="B43" s="126"/>
      <c r="C43" s="127"/>
      <c r="D43" s="127"/>
      <c r="E43" s="127"/>
      <c r="F43" s="127"/>
      <c r="G43" s="127"/>
      <c r="H43" s="127"/>
      <c r="I43" s="128"/>
      <c r="J43" s="11"/>
    </row>
    <row r="44" spans="1:10" x14ac:dyDescent="0.25">
      <c r="A44" s="148" t="s">
        <v>77</v>
      </c>
      <c r="B44" s="148"/>
      <c r="C44" s="149"/>
      <c r="D44" s="149"/>
      <c r="E44" s="149"/>
      <c r="F44" s="149"/>
      <c r="G44" s="149"/>
      <c r="H44" s="149"/>
      <c r="I44" s="150"/>
      <c r="J44" s="11"/>
    </row>
    <row r="45" spans="1:10" x14ac:dyDescent="0.25">
      <c r="A45" s="126" t="s">
        <v>76</v>
      </c>
      <c r="B45" s="126"/>
      <c r="C45" s="127"/>
      <c r="D45" s="127"/>
      <c r="E45" s="127"/>
      <c r="F45" s="127"/>
      <c r="G45" s="127"/>
      <c r="H45" s="127"/>
      <c r="I45" s="128"/>
      <c r="J45" s="11"/>
    </row>
    <row r="46" spans="1:10" x14ac:dyDescent="0.25">
      <c r="A46" s="129"/>
      <c r="B46" s="129"/>
      <c r="C46" s="130"/>
      <c r="D46" s="130"/>
      <c r="E46" s="130"/>
      <c r="F46" s="130"/>
      <c r="G46" s="130"/>
      <c r="H46" s="130"/>
      <c r="I46" s="131"/>
      <c r="J46" s="11"/>
    </row>
    <row r="47" spans="1:10" hidden="1" x14ac:dyDescent="0.25">
      <c r="A47" s="60"/>
      <c r="B47" s="60"/>
      <c r="C47" s="59"/>
      <c r="D47" s="59"/>
      <c r="E47" s="59"/>
      <c r="F47" s="59"/>
      <c r="G47" s="59"/>
      <c r="H47" s="59"/>
      <c r="I47" s="58"/>
      <c r="J47" s="11"/>
    </row>
    <row r="48" spans="1:10" x14ac:dyDescent="0.25">
      <c r="A48" s="126" t="s">
        <v>75</v>
      </c>
      <c r="B48" s="126"/>
      <c r="C48" s="127"/>
      <c r="D48" s="127"/>
      <c r="E48" s="127"/>
      <c r="F48" s="127"/>
      <c r="G48" s="127"/>
      <c r="H48" s="127"/>
      <c r="I48" s="128"/>
      <c r="J48" s="11"/>
    </row>
    <row r="49" spans="1:10" x14ac:dyDescent="0.25">
      <c r="A49" s="141" t="s">
        <v>74</v>
      </c>
      <c r="B49" s="142"/>
      <c r="C49" s="143" t="s">
        <v>73</v>
      </c>
      <c r="D49" s="143"/>
      <c r="E49" s="143"/>
      <c r="F49" s="143"/>
      <c r="G49" s="143"/>
      <c r="H49" s="143"/>
      <c r="I49" s="144"/>
      <c r="J49" s="11"/>
    </row>
    <row r="50" spans="1:10" x14ac:dyDescent="0.25">
      <c r="A50" s="141"/>
      <c r="B50" s="142"/>
      <c r="C50" s="143" t="s">
        <v>72</v>
      </c>
      <c r="D50" s="143"/>
      <c r="E50" s="143"/>
      <c r="F50" s="143"/>
      <c r="G50" s="143"/>
      <c r="H50" s="143"/>
      <c r="I50" s="144"/>
      <c r="J50" s="11"/>
    </row>
    <row r="51" spans="1:10" x14ac:dyDescent="0.25">
      <c r="A51" s="141"/>
      <c r="B51" s="142"/>
      <c r="C51" s="143" t="s">
        <v>72</v>
      </c>
      <c r="D51" s="143"/>
      <c r="E51" s="143"/>
      <c r="F51" s="143"/>
      <c r="G51" s="143"/>
      <c r="H51" s="143"/>
      <c r="I51" s="144"/>
      <c r="J51" s="11"/>
    </row>
    <row r="52" spans="1:10" hidden="1" x14ac:dyDescent="0.25">
      <c r="A52" s="56"/>
      <c r="B52" s="56"/>
      <c r="C52" s="39"/>
      <c r="D52" s="39"/>
      <c r="E52" s="39"/>
      <c r="F52" s="39"/>
      <c r="G52" s="39"/>
      <c r="H52" s="39"/>
      <c r="I52" s="38"/>
      <c r="J52" s="11"/>
    </row>
    <row r="53" spans="1:10" ht="26.25" hidden="1" x14ac:dyDescent="0.4">
      <c r="A53" s="51" t="s">
        <v>71</v>
      </c>
      <c r="B53" s="50"/>
      <c r="C53" s="49"/>
      <c r="D53" s="49"/>
      <c r="E53" s="49"/>
      <c r="F53" s="49"/>
      <c r="G53" s="49"/>
      <c r="H53" s="49"/>
      <c r="I53" s="48"/>
      <c r="J53" s="11"/>
    </row>
    <row r="54" spans="1:10" ht="26.25" hidden="1" x14ac:dyDescent="0.4">
      <c r="A54" s="50"/>
      <c r="B54" s="50"/>
      <c r="C54" s="49"/>
      <c r="D54" s="49"/>
      <c r="E54" s="49"/>
      <c r="F54" s="49"/>
      <c r="G54" s="49"/>
      <c r="H54" s="49"/>
      <c r="I54" s="48"/>
      <c r="J54" s="11"/>
    </row>
    <row r="55" spans="1:10" hidden="1" x14ac:dyDescent="0.25">
      <c r="A55" s="10"/>
      <c r="B55" s="10"/>
      <c r="C55" s="13"/>
      <c r="D55" s="13"/>
      <c r="E55" s="13"/>
      <c r="F55" s="13"/>
      <c r="G55" s="13"/>
      <c r="H55" s="13"/>
      <c r="I55" s="12"/>
      <c r="J55" s="11"/>
    </row>
    <row r="56" spans="1:10" hidden="1" x14ac:dyDescent="0.25">
      <c r="A56" s="55" t="s">
        <v>70</v>
      </c>
      <c r="B56" s="10"/>
      <c r="C56" s="13"/>
      <c r="D56" s="13"/>
      <c r="E56" s="13"/>
      <c r="F56" s="13"/>
      <c r="G56" s="13"/>
      <c r="H56" s="13"/>
      <c r="I56" s="12"/>
      <c r="J56" s="11"/>
    </row>
    <row r="57" spans="1:10" hidden="1" x14ac:dyDescent="0.25">
      <c r="A57" s="57"/>
      <c r="B57" s="10"/>
      <c r="C57" s="13"/>
      <c r="D57" s="13"/>
      <c r="E57" s="13"/>
      <c r="F57" s="13"/>
      <c r="G57" s="13"/>
      <c r="H57" s="13"/>
      <c r="I57" s="12"/>
      <c r="J57" s="11"/>
    </row>
    <row r="58" spans="1:10" x14ac:dyDescent="0.25">
      <c r="A58" s="126" t="s">
        <v>69</v>
      </c>
      <c r="B58" s="126"/>
      <c r="C58" s="127"/>
      <c r="D58" s="127"/>
      <c r="E58" s="127"/>
      <c r="F58" s="127"/>
      <c r="G58" s="127"/>
      <c r="H58" s="127"/>
      <c r="I58" s="128"/>
      <c r="J58" s="11"/>
    </row>
    <row r="59" spans="1:10" x14ac:dyDescent="0.25">
      <c r="A59" s="129"/>
      <c r="B59" s="129"/>
      <c r="C59" s="130"/>
      <c r="D59" s="130"/>
      <c r="E59" s="130"/>
      <c r="F59" s="130"/>
      <c r="G59" s="130"/>
      <c r="H59" s="130"/>
      <c r="I59" s="131"/>
      <c r="J59" s="11"/>
    </row>
    <row r="60" spans="1:10" hidden="1" x14ac:dyDescent="0.25">
      <c r="A60" s="56"/>
      <c r="B60" s="56"/>
      <c r="C60" s="39"/>
      <c r="D60" s="39"/>
      <c r="E60" s="39"/>
      <c r="F60" s="39"/>
      <c r="G60" s="39"/>
      <c r="H60" s="39"/>
      <c r="I60" s="38"/>
      <c r="J60" s="11"/>
    </row>
    <row r="61" spans="1:10" hidden="1" x14ac:dyDescent="0.25">
      <c r="A61" s="55" t="s">
        <v>68</v>
      </c>
      <c r="B61" s="10"/>
      <c r="C61" s="13"/>
      <c r="D61" s="13"/>
      <c r="E61" s="13"/>
      <c r="F61" s="13"/>
      <c r="G61" s="13"/>
      <c r="H61" s="13"/>
      <c r="I61" s="12"/>
      <c r="J61" s="11"/>
    </row>
    <row r="62" spans="1:10" hidden="1" x14ac:dyDescent="0.25">
      <c r="A62" s="57"/>
      <c r="B62" s="10"/>
      <c r="C62" s="13"/>
      <c r="D62" s="13"/>
      <c r="E62" s="13"/>
      <c r="F62" s="13"/>
      <c r="G62" s="13"/>
      <c r="H62" s="13"/>
      <c r="I62" s="12"/>
      <c r="J62" s="11"/>
    </row>
    <row r="63" spans="1:10" x14ac:dyDescent="0.25">
      <c r="A63" s="126" t="s">
        <v>67</v>
      </c>
      <c r="B63" s="126"/>
      <c r="C63" s="127"/>
      <c r="D63" s="127"/>
      <c r="E63" s="127"/>
      <c r="F63" s="127"/>
      <c r="G63" s="127"/>
      <c r="H63" s="127"/>
      <c r="I63" s="128"/>
      <c r="J63" s="11"/>
    </row>
    <row r="64" spans="1:10" x14ac:dyDescent="0.25">
      <c r="A64" s="129"/>
      <c r="B64" s="129"/>
      <c r="C64" s="130"/>
      <c r="D64" s="130"/>
      <c r="E64" s="130"/>
      <c r="F64" s="130"/>
      <c r="G64" s="130"/>
      <c r="H64" s="130"/>
      <c r="I64" s="131"/>
      <c r="J64" s="11"/>
    </row>
    <row r="65" spans="1:10" hidden="1" x14ac:dyDescent="0.25">
      <c r="A65" s="57"/>
      <c r="B65" s="10"/>
      <c r="C65" s="13"/>
      <c r="D65" s="13"/>
      <c r="E65" s="13"/>
      <c r="F65" s="13"/>
      <c r="G65" s="13"/>
      <c r="H65" s="13"/>
      <c r="I65" s="12"/>
      <c r="J65" s="11"/>
    </row>
    <row r="66" spans="1:10" hidden="1" x14ac:dyDescent="0.25">
      <c r="A66" s="126" t="s">
        <v>66</v>
      </c>
      <c r="B66" s="126"/>
      <c r="C66" s="127"/>
      <c r="D66" s="127"/>
      <c r="E66" s="127"/>
      <c r="F66" s="127"/>
      <c r="G66" s="127"/>
      <c r="H66" s="127"/>
      <c r="I66" s="128"/>
      <c r="J66" s="11"/>
    </row>
    <row r="67" spans="1:10" hidden="1" x14ac:dyDescent="0.25">
      <c r="A67" s="54"/>
      <c r="B67" s="134" t="s">
        <v>65</v>
      </c>
      <c r="C67" s="135"/>
      <c r="D67" s="135"/>
      <c r="E67" s="136"/>
      <c r="F67" s="136"/>
      <c r="G67" s="136"/>
      <c r="H67" s="136"/>
      <c r="I67" s="137"/>
      <c r="J67" s="11"/>
    </row>
    <row r="68" spans="1:10" hidden="1" x14ac:dyDescent="0.25">
      <c r="A68" s="54"/>
      <c r="B68" s="134" t="s">
        <v>64</v>
      </c>
      <c r="C68" s="135"/>
      <c r="D68" s="135"/>
      <c r="E68" s="136"/>
      <c r="F68" s="136"/>
      <c r="G68" s="136"/>
      <c r="H68" s="136"/>
      <c r="I68" s="137"/>
      <c r="J68" s="11"/>
    </row>
    <row r="69" spans="1:10" hidden="1" x14ac:dyDescent="0.25">
      <c r="A69" s="54"/>
      <c r="B69" s="134" t="s">
        <v>63</v>
      </c>
      <c r="C69" s="135"/>
      <c r="D69" s="135"/>
      <c r="E69" s="136"/>
      <c r="F69" s="136"/>
      <c r="G69" s="136"/>
      <c r="H69" s="136"/>
      <c r="I69" s="137"/>
      <c r="J69" s="11"/>
    </row>
    <row r="70" spans="1:10" hidden="1" x14ac:dyDescent="0.25">
      <c r="A70" s="54"/>
      <c r="B70" s="134" t="s">
        <v>62</v>
      </c>
      <c r="C70" s="135"/>
      <c r="D70" s="135"/>
      <c r="E70" s="136"/>
      <c r="F70" s="136"/>
      <c r="G70" s="136"/>
      <c r="H70" s="136"/>
      <c r="I70" s="137"/>
      <c r="J70" s="11"/>
    </row>
    <row r="71" spans="1:10" hidden="1" x14ac:dyDescent="0.25">
      <c r="A71" s="54"/>
      <c r="B71" s="134" t="s">
        <v>61</v>
      </c>
      <c r="C71" s="135"/>
      <c r="D71" s="135"/>
      <c r="E71" s="136"/>
      <c r="F71" s="136"/>
      <c r="G71" s="136"/>
      <c r="H71" s="136"/>
      <c r="I71" s="137"/>
      <c r="J71" s="11"/>
    </row>
    <row r="72" spans="1:10" hidden="1" x14ac:dyDescent="0.25">
      <c r="A72" s="54"/>
      <c r="B72" s="134" t="s">
        <v>60</v>
      </c>
      <c r="C72" s="135"/>
      <c r="D72" s="135"/>
      <c r="E72" s="136"/>
      <c r="F72" s="136"/>
      <c r="G72" s="136"/>
      <c r="H72" s="136"/>
      <c r="I72" s="137"/>
      <c r="J72" s="11"/>
    </row>
    <row r="73" spans="1:10" hidden="1" x14ac:dyDescent="0.25">
      <c r="A73" s="54"/>
      <c r="B73" s="134" t="s">
        <v>59</v>
      </c>
      <c r="C73" s="135"/>
      <c r="D73" s="135"/>
      <c r="E73" s="136"/>
      <c r="F73" s="136"/>
      <c r="G73" s="136"/>
      <c r="H73" s="136"/>
      <c r="I73" s="137"/>
      <c r="J73" s="11"/>
    </row>
    <row r="74" spans="1:10" hidden="1" x14ac:dyDescent="0.25">
      <c r="A74" s="10"/>
      <c r="B74" s="10"/>
      <c r="C74" s="13"/>
      <c r="D74" s="13"/>
      <c r="E74" s="13"/>
      <c r="F74" s="13"/>
      <c r="G74" s="13"/>
      <c r="H74" s="13"/>
      <c r="I74" s="12"/>
      <c r="J74" s="11"/>
    </row>
    <row r="75" spans="1:10" hidden="1" x14ac:dyDescent="0.25">
      <c r="A75" s="138" t="s">
        <v>58</v>
      </c>
      <c r="B75" s="138"/>
      <c r="C75" s="139"/>
      <c r="D75" s="139"/>
      <c r="E75" s="139"/>
      <c r="F75" s="139"/>
      <c r="G75" s="139"/>
      <c r="H75" s="139"/>
      <c r="I75" s="140"/>
      <c r="J75" s="11"/>
    </row>
    <row r="76" spans="1:10" hidden="1" x14ac:dyDescent="0.25">
      <c r="A76" s="129"/>
      <c r="B76" s="129"/>
      <c r="C76" s="130"/>
      <c r="D76" s="130"/>
      <c r="E76" s="130"/>
      <c r="F76" s="130"/>
      <c r="G76" s="130"/>
      <c r="H76" s="130"/>
      <c r="I76" s="131"/>
      <c r="J76" s="11"/>
    </row>
    <row r="77" spans="1:10" hidden="1" x14ac:dyDescent="0.25">
      <c r="A77" s="56"/>
      <c r="B77" s="10"/>
      <c r="C77" s="13"/>
      <c r="D77" s="13"/>
      <c r="E77" s="13"/>
      <c r="F77" s="13"/>
      <c r="G77" s="13"/>
      <c r="H77" s="13"/>
      <c r="I77" s="12"/>
      <c r="J77" s="11"/>
    </row>
    <row r="78" spans="1:10" hidden="1" x14ac:dyDescent="0.25">
      <c r="A78" s="55" t="s">
        <v>57</v>
      </c>
      <c r="B78" s="10"/>
      <c r="C78" s="13"/>
      <c r="D78" s="13"/>
      <c r="E78" s="13"/>
      <c r="F78" s="13"/>
      <c r="G78" s="13"/>
      <c r="H78" s="13"/>
      <c r="I78" s="12"/>
      <c r="J78" s="11"/>
    </row>
    <row r="79" spans="1:10" hidden="1" x14ac:dyDescent="0.25">
      <c r="A79" s="126" t="s">
        <v>56</v>
      </c>
      <c r="B79" s="126"/>
      <c r="C79" s="127"/>
      <c r="D79" s="127"/>
      <c r="E79" s="127"/>
      <c r="F79" s="127"/>
      <c r="G79" s="127"/>
      <c r="H79" s="127"/>
      <c r="I79" s="128"/>
      <c r="J79" s="11"/>
    </row>
    <row r="80" spans="1:10" hidden="1" x14ac:dyDescent="0.25">
      <c r="A80" s="129"/>
      <c r="B80" s="129"/>
      <c r="C80" s="130"/>
      <c r="D80" s="130"/>
      <c r="E80" s="130"/>
      <c r="F80" s="130"/>
      <c r="G80" s="130"/>
      <c r="H80" s="130"/>
      <c r="I80" s="131"/>
      <c r="J80" s="11"/>
    </row>
    <row r="81" spans="1:10" hidden="1" x14ac:dyDescent="0.25">
      <c r="A81" s="54"/>
      <c r="B81" s="54"/>
      <c r="C81" s="53"/>
      <c r="D81" s="53"/>
      <c r="E81" s="53"/>
      <c r="F81" s="53"/>
      <c r="G81" s="53"/>
      <c r="H81" s="53"/>
      <c r="I81" s="52"/>
      <c r="J81" s="11"/>
    </row>
    <row r="82" spans="1:10" ht="26.25" hidden="1" x14ac:dyDescent="0.4">
      <c r="A82" s="50"/>
      <c r="B82" s="50"/>
      <c r="C82" s="49"/>
      <c r="D82" s="49"/>
      <c r="E82" s="49"/>
      <c r="F82" s="49"/>
      <c r="G82" s="49"/>
      <c r="H82" s="49"/>
      <c r="I82" s="48"/>
      <c r="J82" s="11"/>
    </row>
    <row r="83" spans="1:10" hidden="1" x14ac:dyDescent="0.25">
      <c r="A83" s="54"/>
      <c r="B83" s="54"/>
      <c r="C83" s="53"/>
      <c r="D83" s="53"/>
      <c r="E83" s="53"/>
      <c r="F83" s="53"/>
      <c r="G83" s="53"/>
      <c r="H83" s="53"/>
      <c r="I83" s="52"/>
      <c r="J83" s="11"/>
    </row>
    <row r="84" spans="1:10" hidden="1" x14ac:dyDescent="0.25">
      <c r="A84" s="126" t="s">
        <v>55</v>
      </c>
      <c r="B84" s="126"/>
      <c r="C84" s="127"/>
      <c r="D84" s="127"/>
      <c r="E84" s="127"/>
      <c r="F84" s="127"/>
      <c r="G84" s="127"/>
      <c r="H84" s="127"/>
      <c r="I84" s="128"/>
      <c r="J84" s="11"/>
    </row>
    <row r="85" spans="1:10" hidden="1" x14ac:dyDescent="0.25">
      <c r="A85" s="129"/>
      <c r="B85" s="129"/>
      <c r="C85" s="130"/>
      <c r="D85" s="130"/>
      <c r="E85" s="130"/>
      <c r="F85" s="130"/>
      <c r="G85" s="130"/>
      <c r="H85" s="130"/>
      <c r="I85" s="131"/>
      <c r="J85" s="11"/>
    </row>
    <row r="86" spans="1:10" hidden="1" x14ac:dyDescent="0.25">
      <c r="A86" s="10"/>
      <c r="B86" s="10"/>
      <c r="C86" s="13"/>
      <c r="D86" s="13"/>
      <c r="E86" s="13"/>
      <c r="F86" s="13"/>
      <c r="G86" s="13"/>
      <c r="H86" s="13"/>
      <c r="I86" s="12"/>
      <c r="J86" s="11"/>
    </row>
    <row r="87" spans="1:10" ht="26.25" hidden="1" x14ac:dyDescent="0.4">
      <c r="A87" s="51" t="s">
        <v>54</v>
      </c>
      <c r="B87" s="50"/>
      <c r="C87" s="49"/>
      <c r="D87" s="49"/>
      <c r="E87" s="49"/>
      <c r="F87" s="49"/>
      <c r="G87" s="49"/>
      <c r="H87" s="49"/>
      <c r="I87" s="48"/>
      <c r="J87" s="11"/>
    </row>
    <row r="88" spans="1:10" ht="26.25" hidden="1" x14ac:dyDescent="0.4">
      <c r="A88" s="50"/>
      <c r="B88" s="50"/>
      <c r="C88" s="49"/>
      <c r="D88" s="49"/>
      <c r="E88" s="49"/>
      <c r="F88" s="49"/>
      <c r="G88" s="49"/>
      <c r="H88" s="49"/>
      <c r="I88" s="48"/>
      <c r="J88" s="11"/>
    </row>
    <row r="89" spans="1:10" hidden="1" x14ac:dyDescent="0.25">
      <c r="A89" s="126" t="s">
        <v>53</v>
      </c>
      <c r="B89" s="126"/>
      <c r="C89" s="127"/>
      <c r="D89" s="127"/>
      <c r="E89" s="127"/>
      <c r="F89" s="127"/>
      <c r="G89" s="127"/>
      <c r="H89" s="127"/>
      <c r="I89" s="128"/>
      <c r="J89" s="11"/>
    </row>
    <row r="90" spans="1:10" hidden="1" x14ac:dyDescent="0.25">
      <c r="A90" s="121" t="s">
        <v>52</v>
      </c>
      <c r="B90" s="121"/>
      <c r="C90" s="122"/>
      <c r="D90" s="122"/>
      <c r="E90" s="122"/>
      <c r="F90" s="122"/>
      <c r="G90" s="122"/>
      <c r="H90" s="122"/>
      <c r="I90" s="125"/>
      <c r="J90" s="11"/>
    </row>
    <row r="91" spans="1:10" hidden="1" x14ac:dyDescent="0.25">
      <c r="A91" s="26" t="s">
        <v>51</v>
      </c>
      <c r="B91" s="26"/>
      <c r="C91" s="25"/>
      <c r="D91" s="25"/>
      <c r="E91" s="25"/>
      <c r="F91" s="25"/>
      <c r="G91" s="25"/>
      <c r="H91" s="25"/>
      <c r="I91" s="24"/>
      <c r="J91" s="11"/>
    </row>
    <row r="92" spans="1:10" x14ac:dyDescent="0.25">
      <c r="A92" s="120" t="s">
        <v>50</v>
      </c>
      <c r="B92" s="120"/>
      <c r="C92" s="47" t="str">
        <f t="shared" ref="C92:H92" si="0">C$113</f>
        <v>FY19</v>
      </c>
      <c r="D92" s="23" t="str">
        <f t="shared" si="0"/>
        <v>FY20</v>
      </c>
      <c r="E92" s="23" t="str">
        <f t="shared" si="0"/>
        <v>FY21</v>
      </c>
      <c r="F92" s="23" t="str">
        <f t="shared" si="0"/>
        <v>FY22</v>
      </c>
      <c r="G92" s="23" t="str">
        <f t="shared" si="0"/>
        <v>FY23</v>
      </c>
      <c r="H92" s="23" t="str">
        <f t="shared" si="0"/>
        <v>FY24</v>
      </c>
      <c r="I92" s="37" t="s">
        <v>9</v>
      </c>
      <c r="J92" s="11"/>
    </row>
    <row r="93" spans="1:10" x14ac:dyDescent="0.25">
      <c r="A93" s="119" t="s">
        <v>49</v>
      </c>
      <c r="B93" s="119"/>
      <c r="C93" s="46">
        <v>25000</v>
      </c>
      <c r="D93" s="30">
        <f t="shared" ref="C93:H93" si="1">+D129-D94</f>
        <v>28828.125</v>
      </c>
      <c r="E93" s="30">
        <f t="shared" ca="1" si="1"/>
        <v>40031.249999999985</v>
      </c>
      <c r="F93" s="30">
        <f t="shared" ca="1" si="1"/>
        <v>40383.398437499985</v>
      </c>
      <c r="G93" s="30">
        <f t="shared" ca="1" si="1"/>
        <v>41392.983398437478</v>
      </c>
      <c r="H93" s="30">
        <f t="shared" ca="1" si="1"/>
        <v>41048.041870117166</v>
      </c>
      <c r="I93" s="29">
        <f t="shared" ref="I93:I98" ca="1" si="2">SUM(C93:H93)</f>
        <v>225937.5</v>
      </c>
      <c r="J93" s="11"/>
    </row>
    <row r="94" spans="1:10" x14ac:dyDescent="0.25">
      <c r="A94" s="119" t="s">
        <v>48</v>
      </c>
      <c r="B94" s="119"/>
      <c r="C94" s="30">
        <f t="shared" ref="C94:H94" si="3">+C129*0.25</f>
        <v>9375</v>
      </c>
      <c r="D94" s="30">
        <f t="shared" si="3"/>
        <v>9609.375</v>
      </c>
      <c r="E94" s="30">
        <f t="shared" ca="1" si="3"/>
        <v>13132.812499999996</v>
      </c>
      <c r="F94" s="30">
        <f t="shared" ca="1" si="3"/>
        <v>13461.132812499995</v>
      </c>
      <c r="G94" s="30">
        <f t="shared" ca="1" si="3"/>
        <v>13797.661132812493</v>
      </c>
      <c r="H94" s="30">
        <f t="shared" ca="1" si="3"/>
        <v>14142.602661132803</v>
      </c>
      <c r="I94" s="29">
        <f t="shared" ca="1" si="2"/>
        <v>79846.709106445283</v>
      </c>
      <c r="J94" s="11"/>
    </row>
    <row r="95" spans="1:10" hidden="1" x14ac:dyDescent="0.25">
      <c r="A95" s="132" t="s">
        <v>47</v>
      </c>
      <c r="B95" s="133"/>
      <c r="C95" s="45">
        <v>0</v>
      </c>
      <c r="D95" s="45">
        <v>0</v>
      </c>
      <c r="E95" s="45">
        <v>0</v>
      </c>
      <c r="F95" s="45">
        <v>0</v>
      </c>
      <c r="G95" s="45">
        <v>0</v>
      </c>
      <c r="H95" s="45">
        <v>0</v>
      </c>
      <c r="I95" s="29">
        <f t="shared" si="2"/>
        <v>0</v>
      </c>
      <c r="J95" s="11"/>
    </row>
    <row r="96" spans="1:10" hidden="1" x14ac:dyDescent="0.25">
      <c r="A96" s="132" t="s">
        <v>46</v>
      </c>
      <c r="B96" s="133"/>
      <c r="C96" s="45">
        <v>0</v>
      </c>
      <c r="D96" s="45">
        <v>0</v>
      </c>
      <c r="E96" s="45">
        <v>0</v>
      </c>
      <c r="F96" s="45">
        <v>0</v>
      </c>
      <c r="G96" s="45">
        <v>0</v>
      </c>
      <c r="H96" s="45">
        <v>0</v>
      </c>
      <c r="I96" s="29">
        <f t="shared" si="2"/>
        <v>0</v>
      </c>
      <c r="J96" s="11"/>
    </row>
    <row r="97" spans="1:10" hidden="1" x14ac:dyDescent="0.25">
      <c r="A97" s="132" t="s">
        <v>45</v>
      </c>
      <c r="B97" s="133"/>
      <c r="C97" s="45">
        <v>0</v>
      </c>
      <c r="D97" s="45">
        <v>0</v>
      </c>
      <c r="E97" s="45">
        <v>0</v>
      </c>
      <c r="F97" s="45">
        <v>0</v>
      </c>
      <c r="G97" s="45">
        <v>0</v>
      </c>
      <c r="H97" s="45">
        <v>0</v>
      </c>
      <c r="I97" s="29">
        <f t="shared" si="2"/>
        <v>0</v>
      </c>
      <c r="J97" s="11"/>
    </row>
    <row r="98" spans="1:10" hidden="1" x14ac:dyDescent="0.25">
      <c r="A98" s="132" t="s">
        <v>44</v>
      </c>
      <c r="B98" s="133"/>
      <c r="C98" s="45">
        <v>0</v>
      </c>
      <c r="D98" s="45">
        <v>0</v>
      </c>
      <c r="E98" s="45">
        <v>0</v>
      </c>
      <c r="F98" s="45">
        <v>0</v>
      </c>
      <c r="G98" s="45">
        <v>0</v>
      </c>
      <c r="H98" s="45">
        <v>0</v>
      </c>
      <c r="I98" s="29">
        <f t="shared" si="2"/>
        <v>0</v>
      </c>
      <c r="J98" s="11"/>
    </row>
    <row r="99" spans="1:10" x14ac:dyDescent="0.25">
      <c r="A99" s="120" t="s">
        <v>43</v>
      </c>
      <c r="B99" s="120"/>
      <c r="C99" s="44"/>
      <c r="D99" s="44"/>
      <c r="E99" s="43"/>
      <c r="F99" s="43"/>
      <c r="G99" s="43"/>
      <c r="H99" s="43"/>
      <c r="I99" s="42"/>
      <c r="J99" s="11"/>
    </row>
    <row r="100" spans="1:10" x14ac:dyDescent="0.25">
      <c r="A100" s="119" t="s">
        <v>42</v>
      </c>
      <c r="B100" s="119"/>
      <c r="C100" s="19"/>
      <c r="D100" s="19"/>
      <c r="E100" s="19"/>
      <c r="F100" s="19"/>
      <c r="G100" s="19"/>
      <c r="H100" s="19"/>
      <c r="I100" s="29">
        <f>SUM(C100:H100)</f>
        <v>0</v>
      </c>
      <c r="J100" s="11"/>
    </row>
    <row r="101" spans="1:10" x14ac:dyDescent="0.25">
      <c r="A101" s="119" t="s">
        <v>41</v>
      </c>
      <c r="B101" s="119"/>
      <c r="C101" s="19"/>
      <c r="D101" s="19"/>
      <c r="E101" s="19"/>
      <c r="F101" s="19"/>
      <c r="G101" s="19"/>
      <c r="H101" s="19"/>
      <c r="I101" s="29">
        <f>SUM(C101:H101)</f>
        <v>0</v>
      </c>
      <c r="J101" s="11"/>
    </row>
    <row r="102" spans="1:10" x14ac:dyDescent="0.25">
      <c r="A102" s="108" t="s">
        <v>40</v>
      </c>
      <c r="B102" s="107"/>
      <c r="C102" s="19"/>
      <c r="D102" s="19"/>
      <c r="E102" s="19"/>
      <c r="F102" s="19"/>
      <c r="G102" s="19"/>
      <c r="H102" s="19"/>
      <c r="I102" s="29">
        <f>SUM(C102:H102)</f>
        <v>0</v>
      </c>
      <c r="J102" s="11"/>
    </row>
    <row r="103" spans="1:10" x14ac:dyDescent="0.25">
      <c r="A103" s="120" t="s">
        <v>39</v>
      </c>
      <c r="B103" s="120"/>
      <c r="C103" s="30">
        <f t="shared" ref="C103:H103" si="4">SUM(C100:C102)</f>
        <v>0</v>
      </c>
      <c r="D103" s="30">
        <f t="shared" si="4"/>
        <v>0</v>
      </c>
      <c r="E103" s="30">
        <f t="shared" si="4"/>
        <v>0</v>
      </c>
      <c r="F103" s="30">
        <f t="shared" si="4"/>
        <v>0</v>
      </c>
      <c r="G103" s="30">
        <f t="shared" si="4"/>
        <v>0</v>
      </c>
      <c r="H103" s="30">
        <f t="shared" si="4"/>
        <v>0</v>
      </c>
      <c r="I103" s="29">
        <f>SUM(C103:H103)</f>
        <v>0</v>
      </c>
      <c r="J103" s="11"/>
    </row>
    <row r="104" spans="1:10" ht="16.5" thickBot="1" x14ac:dyDescent="0.3">
      <c r="A104" s="109" t="s">
        <v>38</v>
      </c>
      <c r="B104" s="109"/>
      <c r="C104" s="41">
        <f t="shared" ref="C104:H104" si="5">+C93+C94</f>
        <v>34375</v>
      </c>
      <c r="D104" s="41">
        <f t="shared" si="5"/>
        <v>38437.5</v>
      </c>
      <c r="E104" s="41">
        <f t="shared" ca="1" si="5"/>
        <v>38437.5</v>
      </c>
      <c r="F104" s="41">
        <f t="shared" ca="1" si="5"/>
        <v>38437.5</v>
      </c>
      <c r="G104" s="41">
        <f t="shared" ca="1" si="5"/>
        <v>38437.5</v>
      </c>
      <c r="H104" s="41">
        <f t="shared" ca="1" si="5"/>
        <v>38437.5</v>
      </c>
      <c r="I104" s="40">
        <f ca="1">SUM(I94:I98)+I103</f>
        <v>319386.83642578113</v>
      </c>
      <c r="J104" s="11"/>
    </row>
    <row r="105" spans="1:10" ht="16.5" hidden="1" thickTop="1" x14ac:dyDescent="0.25">
      <c r="A105" s="15"/>
      <c r="B105" s="10"/>
      <c r="C105" s="13"/>
      <c r="D105" s="13"/>
      <c r="E105" s="13"/>
      <c r="F105" s="13"/>
      <c r="G105" s="13"/>
      <c r="H105" s="13"/>
      <c r="I105" s="12"/>
      <c r="J105" s="11"/>
    </row>
    <row r="106" spans="1:10" ht="16.5" thickTop="1" x14ac:dyDescent="0.25">
      <c r="A106" s="110" t="s">
        <v>37</v>
      </c>
      <c r="B106" s="110"/>
      <c r="C106" s="111"/>
      <c r="D106" s="111"/>
      <c r="E106" s="111"/>
      <c r="F106" s="111"/>
      <c r="G106" s="111"/>
      <c r="H106" s="111"/>
      <c r="I106" s="112"/>
      <c r="J106" s="11"/>
    </row>
    <row r="107" spans="1:10" hidden="1" x14ac:dyDescent="0.25">
      <c r="A107" s="121" t="s">
        <v>36</v>
      </c>
      <c r="B107" s="121"/>
      <c r="C107" s="122"/>
      <c r="D107" s="122"/>
      <c r="E107" s="122"/>
      <c r="F107" s="122"/>
      <c r="G107" s="123"/>
      <c r="H107" s="124"/>
      <c r="I107" s="38"/>
      <c r="J107" s="11"/>
    </row>
    <row r="108" spans="1:10" hidden="1" x14ac:dyDescent="0.25">
      <c r="A108" s="121" t="s">
        <v>35</v>
      </c>
      <c r="B108" s="121"/>
      <c r="C108" s="122"/>
      <c r="D108" s="122"/>
      <c r="E108" s="122"/>
      <c r="F108" s="122"/>
      <c r="G108" s="39"/>
      <c r="H108" s="39"/>
      <c r="I108" s="38"/>
      <c r="J108" s="11"/>
    </row>
    <row r="109" spans="1:10" hidden="1" x14ac:dyDescent="0.25">
      <c r="A109" s="10"/>
      <c r="B109" s="10"/>
      <c r="C109" s="13"/>
      <c r="D109" s="13"/>
      <c r="E109" s="13"/>
      <c r="F109" s="13"/>
      <c r="G109" s="13"/>
      <c r="H109" s="13"/>
      <c r="I109" s="12"/>
      <c r="J109" s="11"/>
    </row>
    <row r="110" spans="1:10" hidden="1" x14ac:dyDescent="0.25">
      <c r="A110" s="110" t="s">
        <v>34</v>
      </c>
      <c r="B110" s="110"/>
      <c r="C110" s="111"/>
      <c r="D110" s="111"/>
      <c r="E110" s="111"/>
      <c r="F110" s="111"/>
      <c r="G110" s="111"/>
      <c r="H110" s="111"/>
      <c r="I110" s="112"/>
      <c r="J110" s="11"/>
    </row>
    <row r="111" spans="1:10" hidden="1" x14ac:dyDescent="0.25">
      <c r="A111" s="121" t="s">
        <v>33</v>
      </c>
      <c r="B111" s="121"/>
      <c r="C111" s="122"/>
      <c r="D111" s="122"/>
      <c r="E111" s="122"/>
      <c r="F111" s="122"/>
      <c r="G111" s="122"/>
      <c r="H111" s="122"/>
      <c r="I111" s="125"/>
      <c r="J111" s="11"/>
    </row>
    <row r="112" spans="1:10" hidden="1" x14ac:dyDescent="0.25">
      <c r="A112" s="26" t="s">
        <v>17</v>
      </c>
      <c r="B112" s="26"/>
      <c r="C112" s="25"/>
      <c r="D112" s="25"/>
      <c r="E112" s="25"/>
      <c r="F112" s="25"/>
      <c r="G112" s="25"/>
      <c r="H112" s="25"/>
      <c r="I112" s="24"/>
      <c r="J112" s="11"/>
    </row>
    <row r="113" spans="1:10" x14ac:dyDescent="0.25">
      <c r="A113" s="113" t="s">
        <v>32</v>
      </c>
      <c r="B113" s="113"/>
      <c r="C113" s="23" t="s">
        <v>15</v>
      </c>
      <c r="D113" s="22" t="s">
        <v>14</v>
      </c>
      <c r="E113" s="22" t="s">
        <v>13</v>
      </c>
      <c r="F113" s="22" t="s">
        <v>12</v>
      </c>
      <c r="G113" s="22" t="s">
        <v>11</v>
      </c>
      <c r="H113" s="22" t="s">
        <v>10</v>
      </c>
      <c r="I113" s="37" t="s">
        <v>9</v>
      </c>
      <c r="J113" s="11"/>
    </row>
    <row r="114" spans="1:10" ht="16.5" hidden="1" thickBot="1" x14ac:dyDescent="0.3">
      <c r="A114" s="107" t="s">
        <v>31</v>
      </c>
      <c r="B114" s="107"/>
      <c r="C114" s="36"/>
      <c r="D114" s="35">
        <v>2.5000000000000001E-2</v>
      </c>
      <c r="E114" s="35">
        <v>2.5000000000000001E-2</v>
      </c>
      <c r="F114" s="35">
        <f ca="1">$F114</f>
        <v>2.5000000000000001E-2</v>
      </c>
      <c r="G114" s="35">
        <f ca="1">$F114</f>
        <v>2.5000000000000001E-2</v>
      </c>
      <c r="H114" s="35">
        <f ca="1">$F114</f>
        <v>2.5000000000000001E-2</v>
      </c>
      <c r="I114" s="34"/>
      <c r="J114" s="11"/>
    </row>
    <row r="115" spans="1:10" hidden="1" x14ac:dyDescent="0.25">
      <c r="A115" s="107" t="s">
        <v>30</v>
      </c>
      <c r="B115" s="107"/>
      <c r="C115" s="19"/>
      <c r="D115" s="19"/>
      <c r="E115" s="19"/>
      <c r="F115" s="19"/>
      <c r="G115" s="19"/>
      <c r="H115" s="19"/>
      <c r="I115" s="33"/>
      <c r="J115" s="11"/>
    </row>
    <row r="116" spans="1:10" hidden="1" x14ac:dyDescent="0.25">
      <c r="A116" s="106" t="s">
        <v>29</v>
      </c>
      <c r="B116" s="106"/>
      <c r="C116" s="19"/>
      <c r="D116" s="19"/>
      <c r="E116" s="19"/>
      <c r="F116" s="19"/>
      <c r="G116" s="19"/>
      <c r="H116" s="19"/>
      <c r="I116" s="18"/>
      <c r="J116" s="11"/>
    </row>
    <row r="117" spans="1:10" x14ac:dyDescent="0.25">
      <c r="A117" s="107" t="s">
        <v>28</v>
      </c>
      <c r="B117" s="107"/>
      <c r="C117" s="32"/>
      <c r="D117" s="32"/>
      <c r="E117" s="32"/>
      <c r="F117" s="32"/>
      <c r="G117" s="32"/>
      <c r="H117" s="32"/>
      <c r="I117" s="18"/>
      <c r="J117" s="11"/>
    </row>
    <row r="118" spans="1:10" x14ac:dyDescent="0.25">
      <c r="A118" s="107" t="s">
        <v>27</v>
      </c>
      <c r="B118" s="107"/>
      <c r="C118" s="19"/>
      <c r="D118" s="19"/>
      <c r="E118" s="19"/>
      <c r="F118" s="19"/>
      <c r="G118" s="19"/>
      <c r="H118" s="19"/>
      <c r="I118" s="18"/>
      <c r="J118" s="11"/>
    </row>
    <row r="119" spans="1:10" x14ac:dyDescent="0.25">
      <c r="A119" s="107" t="s">
        <v>26</v>
      </c>
      <c r="B119" s="107"/>
      <c r="C119" s="19"/>
      <c r="D119" s="19"/>
      <c r="E119" s="19"/>
      <c r="F119" s="19"/>
      <c r="G119" s="19"/>
      <c r="H119" s="19"/>
      <c r="I119" s="18"/>
      <c r="J119" s="11"/>
    </row>
    <row r="120" spans="1:10" x14ac:dyDescent="0.25">
      <c r="A120" s="107" t="s">
        <v>25</v>
      </c>
      <c r="B120" s="107"/>
      <c r="C120" s="30">
        <f t="shared" ref="C120:H120" si="6">C118*C119</f>
        <v>0</v>
      </c>
      <c r="D120" s="30">
        <f t="shared" si="6"/>
        <v>0</v>
      </c>
      <c r="E120" s="30">
        <f t="shared" si="6"/>
        <v>0</v>
      </c>
      <c r="F120" s="30">
        <f t="shared" si="6"/>
        <v>0</v>
      </c>
      <c r="G120" s="30">
        <f t="shared" si="6"/>
        <v>0</v>
      </c>
      <c r="H120" s="30">
        <f t="shared" si="6"/>
        <v>0</v>
      </c>
      <c r="I120" s="29">
        <f>SUM(C120:H120)</f>
        <v>0</v>
      </c>
      <c r="J120" s="11"/>
    </row>
    <row r="121" spans="1:10" x14ac:dyDescent="0.25">
      <c r="A121" s="107" t="s">
        <v>24</v>
      </c>
      <c r="B121" s="107"/>
      <c r="C121" s="31"/>
      <c r="D121" s="31"/>
      <c r="E121" s="30">
        <f t="shared" ref="E121:F124" ca="1" si="7">D121*(1+$G$114)</f>
        <v>0</v>
      </c>
      <c r="F121" s="30">
        <f t="shared" ca="1" si="7"/>
        <v>0</v>
      </c>
      <c r="G121" s="30">
        <f ca="1">F121*(1+$H$114)</f>
        <v>0</v>
      </c>
      <c r="H121" s="30">
        <f ca="1">G121*(1+$I$114)</f>
        <v>0</v>
      </c>
      <c r="I121" s="29"/>
      <c r="J121" s="11"/>
    </row>
    <row r="122" spans="1:10" x14ac:dyDescent="0.25">
      <c r="A122" s="107" t="s">
        <v>23</v>
      </c>
      <c r="B122" s="107"/>
      <c r="C122" s="31"/>
      <c r="D122" s="31"/>
      <c r="E122" s="30">
        <f t="shared" ca="1" si="7"/>
        <v>0</v>
      </c>
      <c r="F122" s="30">
        <f t="shared" ca="1" si="7"/>
        <v>0</v>
      </c>
      <c r="G122" s="30">
        <f ca="1">F122*(1+$H$114)</f>
        <v>0</v>
      </c>
      <c r="H122" s="30">
        <f ca="1">G122*(1+$I$114)</f>
        <v>0</v>
      </c>
      <c r="I122" s="29"/>
      <c r="J122" s="11"/>
    </row>
    <row r="123" spans="1:10" x14ac:dyDescent="0.25">
      <c r="A123" s="108" t="s">
        <v>22</v>
      </c>
      <c r="B123" s="107"/>
      <c r="C123" s="31"/>
      <c r="D123" s="31"/>
      <c r="E123" s="30">
        <f t="shared" ca="1" si="7"/>
        <v>0</v>
      </c>
      <c r="F123" s="30">
        <f t="shared" ca="1" si="7"/>
        <v>0</v>
      </c>
      <c r="G123" s="30">
        <f ca="1">F123*(1+$H$114)</f>
        <v>0</v>
      </c>
      <c r="H123" s="30">
        <f ca="1">G123*(1+$I$114)</f>
        <v>0</v>
      </c>
      <c r="I123" s="29"/>
      <c r="J123" s="11"/>
    </row>
    <row r="124" spans="1:10" x14ac:dyDescent="0.25">
      <c r="A124" s="108" t="s">
        <v>22</v>
      </c>
      <c r="B124" s="107"/>
      <c r="C124" s="31"/>
      <c r="D124" s="31"/>
      <c r="E124" s="30">
        <f t="shared" ca="1" si="7"/>
        <v>0</v>
      </c>
      <c r="F124" s="30">
        <f t="shared" ca="1" si="7"/>
        <v>0</v>
      </c>
      <c r="G124" s="30">
        <f ca="1">F124*(1+$H$114)</f>
        <v>0</v>
      </c>
      <c r="H124" s="30">
        <f ca="1">G124*(1+$I$114)</f>
        <v>0</v>
      </c>
      <c r="I124" s="29"/>
      <c r="J124" s="11"/>
    </row>
    <row r="125" spans="1:10" x14ac:dyDescent="0.25">
      <c r="A125" s="107" t="s">
        <v>21</v>
      </c>
      <c r="B125" s="107"/>
      <c r="C125" s="30">
        <f t="shared" ref="C125:H125" si="8">SUM(C120:C124)</f>
        <v>0</v>
      </c>
      <c r="D125" s="30">
        <f t="shared" si="8"/>
        <v>0</v>
      </c>
      <c r="E125" s="30">
        <f t="shared" ca="1" si="8"/>
        <v>0</v>
      </c>
      <c r="F125" s="30">
        <f t="shared" ca="1" si="8"/>
        <v>0</v>
      </c>
      <c r="G125" s="30">
        <f t="shared" ca="1" si="8"/>
        <v>0</v>
      </c>
      <c r="H125" s="30">
        <f t="shared" ca="1" si="8"/>
        <v>0</v>
      </c>
      <c r="I125" s="29">
        <f ca="1">SUM(C125:H125)</f>
        <v>0</v>
      </c>
      <c r="J125" s="11"/>
    </row>
    <row r="126" spans="1:10" x14ac:dyDescent="0.25">
      <c r="A126" s="108" t="s">
        <v>20</v>
      </c>
      <c r="B126" s="107"/>
      <c r="C126" s="31">
        <v>37500</v>
      </c>
      <c r="D126" s="31">
        <f>C126*(1+D114)</f>
        <v>38437.5</v>
      </c>
      <c r="E126" s="31">
        <f t="shared" ref="E126:H126" si="9">D126*(1+E114)</f>
        <v>39398.4375</v>
      </c>
      <c r="F126" s="31">
        <f t="shared" ca="1" si="9"/>
        <v>38437.5</v>
      </c>
      <c r="G126" s="31">
        <f t="shared" ca="1" si="9"/>
        <v>38437.5</v>
      </c>
      <c r="H126" s="31">
        <f t="shared" ca="1" si="9"/>
        <v>38437.5</v>
      </c>
      <c r="I126" s="29">
        <f ca="1">SUM(C126:H126)</f>
        <v>319386.83642578113</v>
      </c>
      <c r="J126" s="11"/>
    </row>
    <row r="127" spans="1:10" x14ac:dyDescent="0.25">
      <c r="A127" s="108" t="s">
        <v>3</v>
      </c>
      <c r="B127" s="107"/>
      <c r="C127" s="31"/>
      <c r="D127" s="31"/>
      <c r="E127" s="30">
        <f t="shared" ref="E126:F128" ca="1" si="10">D127*(1+$G$114)</f>
        <v>0</v>
      </c>
      <c r="F127" s="30">
        <f t="shared" ca="1" si="10"/>
        <v>0</v>
      </c>
      <c r="G127" s="30">
        <f ca="1">F127*(1+$H$114)</f>
        <v>0</v>
      </c>
      <c r="H127" s="30">
        <f ca="1">G127*(1+$I$114)</f>
        <v>0</v>
      </c>
      <c r="I127" s="29">
        <f ca="1">SUM(C127:H127)</f>
        <v>0</v>
      </c>
      <c r="J127" s="11"/>
    </row>
    <row r="128" spans="1:10" x14ac:dyDescent="0.25">
      <c r="A128" s="108" t="s">
        <v>3</v>
      </c>
      <c r="B128" s="107"/>
      <c r="C128" s="31"/>
      <c r="D128" s="31"/>
      <c r="E128" s="30">
        <f t="shared" ca="1" si="10"/>
        <v>0</v>
      </c>
      <c r="F128" s="30">
        <f t="shared" ca="1" si="10"/>
        <v>0</v>
      </c>
      <c r="G128" s="30">
        <f ca="1">F128*(1+$H$114)</f>
        <v>0</v>
      </c>
      <c r="H128" s="30">
        <f ca="1">G128*(1+$I$114)</f>
        <v>0</v>
      </c>
      <c r="I128" s="29">
        <f ca="1">SUM(C128:H128)</f>
        <v>0</v>
      </c>
      <c r="J128" s="11"/>
    </row>
    <row r="129" spans="1:10" ht="16.5" thickBot="1" x14ac:dyDescent="0.3">
      <c r="A129" s="109" t="s">
        <v>19</v>
      </c>
      <c r="B129" s="109"/>
      <c r="C129" s="28">
        <f t="shared" ref="C129:I129" si="11">C115+C116+C125+C126+C128+C127</f>
        <v>37500</v>
      </c>
      <c r="D129" s="28">
        <f t="shared" si="11"/>
        <v>38437.5</v>
      </c>
      <c r="E129" s="28">
        <f t="shared" ca="1" si="11"/>
        <v>52531.249999999985</v>
      </c>
      <c r="F129" s="28">
        <f t="shared" ca="1" si="11"/>
        <v>53844.531249999978</v>
      </c>
      <c r="G129" s="28">
        <f t="shared" ca="1" si="11"/>
        <v>55190.644531249971</v>
      </c>
      <c r="H129" s="28">
        <f t="shared" ca="1" si="11"/>
        <v>55190.644531249971</v>
      </c>
      <c r="I129" s="27">
        <f t="shared" ca="1" si="11"/>
        <v>319386.83642578113</v>
      </c>
      <c r="J129" s="11"/>
    </row>
    <row r="130" spans="1:10" ht="16.5" hidden="1" thickTop="1" x14ac:dyDescent="0.25">
      <c r="A130" s="15"/>
      <c r="B130" s="10"/>
      <c r="C130" s="13"/>
      <c r="D130" s="13"/>
      <c r="E130" s="13"/>
      <c r="F130" s="13"/>
      <c r="G130" s="13"/>
      <c r="H130" s="13"/>
      <c r="I130" s="12"/>
      <c r="J130" s="11"/>
    </row>
    <row r="131" spans="1:10" ht="16.5" hidden="1" thickTop="1" x14ac:dyDescent="0.25">
      <c r="A131" s="15"/>
      <c r="B131" s="10"/>
      <c r="C131" s="13"/>
      <c r="D131" s="13"/>
      <c r="E131" s="13"/>
      <c r="F131" s="13"/>
      <c r="G131" s="13"/>
      <c r="H131" s="13"/>
      <c r="I131" s="12"/>
      <c r="J131" s="11"/>
    </row>
    <row r="132" spans="1:10" ht="16.5" hidden="1" thickTop="1" x14ac:dyDescent="0.25">
      <c r="A132" s="110" t="s">
        <v>18</v>
      </c>
      <c r="B132" s="110"/>
      <c r="C132" s="111"/>
      <c r="D132" s="111"/>
      <c r="E132" s="111"/>
      <c r="F132" s="111"/>
      <c r="G132" s="111"/>
      <c r="H132" s="111"/>
      <c r="I132" s="112"/>
      <c r="J132" s="11"/>
    </row>
    <row r="133" spans="1:10" ht="16.5" hidden="1" thickTop="1" x14ac:dyDescent="0.25">
      <c r="A133" s="26" t="s">
        <v>17</v>
      </c>
      <c r="B133" s="26"/>
      <c r="C133" s="25"/>
      <c r="D133" s="25"/>
      <c r="E133" s="25"/>
      <c r="F133" s="25"/>
      <c r="G133" s="25"/>
      <c r="H133" s="25"/>
      <c r="I133" s="24"/>
      <c r="J133" s="11"/>
    </row>
    <row r="134" spans="1:10" ht="16.5" hidden="1" thickTop="1" x14ac:dyDescent="0.25">
      <c r="A134" s="113" t="s">
        <v>16</v>
      </c>
      <c r="B134" s="113"/>
      <c r="C134" s="23" t="s">
        <v>15</v>
      </c>
      <c r="D134" s="22" t="s">
        <v>14</v>
      </c>
      <c r="E134" s="22" t="s">
        <v>13</v>
      </c>
      <c r="F134" s="22" t="s">
        <v>12</v>
      </c>
      <c r="G134" s="22" t="s">
        <v>11</v>
      </c>
      <c r="H134" s="22" t="s">
        <v>10</v>
      </c>
      <c r="I134" s="21" t="s">
        <v>9</v>
      </c>
      <c r="J134" s="11"/>
    </row>
    <row r="135" spans="1:10" ht="16.5" hidden="1" thickTop="1" x14ac:dyDescent="0.25">
      <c r="A135" s="114" t="s">
        <v>8</v>
      </c>
      <c r="B135" s="114"/>
      <c r="C135" s="19"/>
      <c r="D135" s="19"/>
      <c r="E135" s="19"/>
      <c r="F135" s="19"/>
      <c r="G135" s="19"/>
      <c r="H135" s="19"/>
      <c r="I135" s="18">
        <f t="shared" ref="I135:I140" si="12">SUM(C135:H135)</f>
        <v>0</v>
      </c>
      <c r="J135" s="11"/>
    </row>
    <row r="136" spans="1:10" ht="16.5" hidden="1" thickTop="1" x14ac:dyDescent="0.25">
      <c r="A136" s="114" t="s">
        <v>7</v>
      </c>
      <c r="B136" s="114"/>
      <c r="C136" s="19"/>
      <c r="D136" s="19"/>
      <c r="E136" s="19"/>
      <c r="F136" s="19"/>
      <c r="G136" s="19"/>
      <c r="H136" s="19"/>
      <c r="I136" s="18">
        <f t="shared" si="12"/>
        <v>0</v>
      </c>
      <c r="J136" s="11"/>
    </row>
    <row r="137" spans="1:10" ht="16.5" hidden="1" thickTop="1" x14ac:dyDescent="0.25">
      <c r="A137" s="114" t="s">
        <v>6</v>
      </c>
      <c r="B137" s="114"/>
      <c r="C137" s="20"/>
      <c r="D137" s="19"/>
      <c r="E137" s="20"/>
      <c r="F137" s="20"/>
      <c r="G137" s="20"/>
      <c r="H137" s="20"/>
      <c r="I137" s="18">
        <f t="shared" si="12"/>
        <v>0</v>
      </c>
      <c r="J137" s="11"/>
    </row>
    <row r="138" spans="1:10" ht="16.5" hidden="1" thickTop="1" x14ac:dyDescent="0.25">
      <c r="A138" s="114" t="s">
        <v>5</v>
      </c>
      <c r="B138" s="114"/>
      <c r="C138" s="20"/>
      <c r="D138" s="19"/>
      <c r="E138" s="20"/>
      <c r="F138" s="20"/>
      <c r="G138" s="20"/>
      <c r="H138" s="20"/>
      <c r="I138" s="18">
        <f t="shared" si="12"/>
        <v>0</v>
      </c>
      <c r="J138" s="11"/>
    </row>
    <row r="139" spans="1:10" ht="16.5" hidden="1" thickTop="1" x14ac:dyDescent="0.25">
      <c r="A139" s="114" t="s">
        <v>4</v>
      </c>
      <c r="B139" s="114"/>
      <c r="C139" s="19"/>
      <c r="D139" s="19"/>
      <c r="E139" s="19"/>
      <c r="F139" s="19"/>
      <c r="G139" s="19"/>
      <c r="H139" s="19"/>
      <c r="I139" s="18">
        <f t="shared" si="12"/>
        <v>0</v>
      </c>
      <c r="J139" s="11"/>
    </row>
    <row r="140" spans="1:10" ht="16.5" hidden="1" thickTop="1" x14ac:dyDescent="0.25">
      <c r="A140" s="108" t="s">
        <v>3</v>
      </c>
      <c r="B140" s="107"/>
      <c r="C140" s="19"/>
      <c r="D140" s="19"/>
      <c r="E140" s="19"/>
      <c r="F140" s="19"/>
      <c r="G140" s="19"/>
      <c r="H140" s="19"/>
      <c r="I140" s="18">
        <f t="shared" si="12"/>
        <v>0</v>
      </c>
      <c r="J140" s="11"/>
    </row>
    <row r="141" spans="1:10" ht="17.25" hidden="1" thickTop="1" thickBot="1" x14ac:dyDescent="0.3">
      <c r="A141" s="115" t="s">
        <v>2</v>
      </c>
      <c r="B141" s="115"/>
      <c r="C141" s="17">
        <f t="shared" ref="C141:I141" si="13">SUM(C135:C140)</f>
        <v>0</v>
      </c>
      <c r="D141" s="17">
        <f t="shared" si="13"/>
        <v>0</v>
      </c>
      <c r="E141" s="17">
        <f t="shared" si="13"/>
        <v>0</v>
      </c>
      <c r="F141" s="17">
        <f t="shared" si="13"/>
        <v>0</v>
      </c>
      <c r="G141" s="17">
        <f t="shared" si="13"/>
        <v>0</v>
      </c>
      <c r="H141" s="17">
        <f t="shared" si="13"/>
        <v>0</v>
      </c>
      <c r="I141" s="16">
        <f t="shared" si="13"/>
        <v>0</v>
      </c>
      <c r="J141" s="11"/>
    </row>
    <row r="142" spans="1:10" ht="16.5" hidden="1" thickTop="1" x14ac:dyDescent="0.25">
      <c r="A142" s="15"/>
      <c r="B142" s="10"/>
      <c r="C142" s="13"/>
      <c r="D142" s="13"/>
      <c r="E142" s="13"/>
      <c r="F142" s="13"/>
      <c r="G142" s="13"/>
      <c r="H142" s="13"/>
      <c r="I142" s="12"/>
      <c r="J142" s="11"/>
    </row>
    <row r="143" spans="1:10" ht="16.5" hidden="1" thickTop="1" x14ac:dyDescent="0.25">
      <c r="A143" s="15"/>
      <c r="B143" s="10"/>
      <c r="C143" s="13"/>
      <c r="D143" s="13"/>
      <c r="E143" s="13"/>
      <c r="F143" s="13"/>
      <c r="G143" s="13"/>
      <c r="H143" s="13"/>
      <c r="I143" s="12"/>
      <c r="J143" s="11"/>
    </row>
    <row r="144" spans="1:10" ht="16.5" hidden="1" thickTop="1" x14ac:dyDescent="0.25">
      <c r="A144" s="14" t="s">
        <v>1</v>
      </c>
      <c r="B144" s="10"/>
      <c r="C144" s="13"/>
      <c r="D144" s="13"/>
      <c r="E144" s="13"/>
      <c r="F144" s="13"/>
      <c r="G144" s="13"/>
      <c r="H144" s="13"/>
      <c r="I144" s="12"/>
      <c r="J144" s="11"/>
    </row>
    <row r="145" spans="1:10" ht="17.25" hidden="1" thickTop="1" thickBot="1" x14ac:dyDescent="0.3">
      <c r="A145" s="10"/>
      <c r="B145" s="9"/>
      <c r="C145" s="8"/>
      <c r="D145" s="8"/>
      <c r="E145" s="8"/>
      <c r="F145" s="8"/>
      <c r="G145" s="8"/>
      <c r="H145" s="8"/>
      <c r="I145" s="7"/>
      <c r="J145" s="6"/>
    </row>
    <row r="146" spans="1:10" ht="16.5" thickTop="1" x14ac:dyDescent="0.25">
      <c r="A146" s="5" t="s">
        <v>0</v>
      </c>
      <c r="B146" s="4"/>
      <c r="C146" s="4"/>
      <c r="D146" s="4"/>
      <c r="E146" s="4"/>
      <c r="F146" s="4"/>
      <c r="G146" s="4"/>
      <c r="H146" s="4"/>
      <c r="I146" s="3"/>
    </row>
    <row r="147" spans="1:10" ht="34.5" customHeight="1" thickBot="1" x14ac:dyDescent="0.3">
      <c r="A147" s="116" t="s">
        <v>127</v>
      </c>
      <c r="B147" s="117"/>
      <c r="C147" s="117"/>
      <c r="D147" s="117"/>
      <c r="E147" s="117"/>
      <c r="F147" s="117"/>
      <c r="G147" s="117"/>
      <c r="H147" s="117"/>
      <c r="I147" s="118"/>
    </row>
  </sheetData>
  <protectedRanges>
    <protectedRange sqref="A11:G12" name="Range22"/>
    <protectedRange sqref="A17:I17" name="Range20"/>
    <protectedRange sqref="A39:I39" name="Range18"/>
    <protectedRange sqref="A46:I46" name="Range16"/>
    <protectedRange sqref="A59:I59" name="Range14"/>
    <protectedRange sqref="E67:I73" name="Range12"/>
    <protectedRange sqref="A80:I80" name="Range10"/>
    <protectedRange sqref="A102:H102" name="Range8"/>
    <protectedRange sqref="C100:H101" name="Range7"/>
    <protectedRange sqref="C135:H140" name="Range5"/>
    <protectedRange sqref="C115:H116" name="Range1"/>
    <protectedRange sqref="C118:H119" name="Range2"/>
    <protectedRange sqref="C121:D122" name="Range3"/>
    <protectedRange sqref="A123:D124" name="Range4"/>
    <protectedRange sqref="A147:I147" name="Range6"/>
    <protectedRange sqref="A85:I85" name="Range9"/>
    <protectedRange sqref="A76:I76" name="Range11"/>
    <protectedRange sqref="A64:I64" name="Range13"/>
    <protectedRange sqref="A49:I51" name="Range15"/>
    <protectedRange sqref="A44:I44" name="Range17"/>
    <protectedRange sqref="A23:I23" name="Range19"/>
    <protectedRange sqref="A14:G15" name="Range21"/>
    <protectedRange sqref="B3:B6" name="Range23"/>
    <protectedRange sqref="A20:G20 I20" name="Range21_1"/>
  </protectedRanges>
  <mergeCells count="118">
    <mergeCell ref="A1:B1"/>
    <mergeCell ref="C1:G1"/>
    <mergeCell ref="A2:B2"/>
    <mergeCell ref="C2:G2"/>
    <mergeCell ref="C3:G3"/>
    <mergeCell ref="H2:I3"/>
    <mergeCell ref="C4:G4"/>
    <mergeCell ref="A8:I8"/>
    <mergeCell ref="A10:B10"/>
    <mergeCell ref="C10:D10"/>
    <mergeCell ref="E10:G10"/>
    <mergeCell ref="H10:I10"/>
    <mergeCell ref="A17:I17"/>
    <mergeCell ref="A23:B23"/>
    <mergeCell ref="C23:E23"/>
    <mergeCell ref="F23:I23"/>
    <mergeCell ref="A11:B12"/>
    <mergeCell ref="C11:D12"/>
    <mergeCell ref="E11:G11"/>
    <mergeCell ref="E12:G12"/>
    <mergeCell ref="E13:G13"/>
    <mergeCell ref="A30:C30"/>
    <mergeCell ref="A37:F37"/>
    <mergeCell ref="H13:I13"/>
    <mergeCell ref="A14:B15"/>
    <mergeCell ref="C14:D15"/>
    <mergeCell ref="E14:G15"/>
    <mergeCell ref="A16:B16"/>
    <mergeCell ref="C16:I16"/>
    <mergeCell ref="A13:B13"/>
    <mergeCell ref="C13:D13"/>
    <mergeCell ref="B68:D68"/>
    <mergeCell ref="E68:I68"/>
    <mergeCell ref="B69:D69"/>
    <mergeCell ref="E69:I69"/>
    <mergeCell ref="A38:I38"/>
    <mergeCell ref="A39:I39"/>
    <mergeCell ref="A41:I41"/>
    <mergeCell ref="A43:I43"/>
    <mergeCell ref="A44:I44"/>
    <mergeCell ref="A45:I45"/>
    <mergeCell ref="A46:I46"/>
    <mergeCell ref="A48:I48"/>
    <mergeCell ref="A49:B49"/>
    <mergeCell ref="C49:I49"/>
    <mergeCell ref="A50:B50"/>
    <mergeCell ref="C50:I50"/>
    <mergeCell ref="A51:B51"/>
    <mergeCell ref="C51:I51"/>
    <mergeCell ref="A58:I58"/>
    <mergeCell ref="A59:I59"/>
    <mergeCell ref="A63:I63"/>
    <mergeCell ref="A64:I64"/>
    <mergeCell ref="A66:I66"/>
    <mergeCell ref="B67:D67"/>
    <mergeCell ref="E67:I67"/>
    <mergeCell ref="A97:B97"/>
    <mergeCell ref="A98:B98"/>
    <mergeCell ref="A99:B99"/>
    <mergeCell ref="A100:B100"/>
    <mergeCell ref="B70:D70"/>
    <mergeCell ref="E70:I70"/>
    <mergeCell ref="B71:D71"/>
    <mergeCell ref="E71:I71"/>
    <mergeCell ref="B72:D72"/>
    <mergeCell ref="E72:I72"/>
    <mergeCell ref="B73:D73"/>
    <mergeCell ref="E73:I73"/>
    <mergeCell ref="A75:I75"/>
    <mergeCell ref="A76:I76"/>
    <mergeCell ref="A79:I79"/>
    <mergeCell ref="A80:I80"/>
    <mergeCell ref="A84:I84"/>
    <mergeCell ref="A85:I85"/>
    <mergeCell ref="A89:I89"/>
    <mergeCell ref="A90:I90"/>
    <mergeCell ref="A92:B92"/>
    <mergeCell ref="A94:B94"/>
    <mergeCell ref="A93:B93"/>
    <mergeCell ref="A95:B95"/>
    <mergeCell ref="A96:B96"/>
    <mergeCell ref="A137:B137"/>
    <mergeCell ref="A138:B138"/>
    <mergeCell ref="A139:B139"/>
    <mergeCell ref="A140:B140"/>
    <mergeCell ref="A141:B141"/>
    <mergeCell ref="A147:I147"/>
    <mergeCell ref="A101:B101"/>
    <mergeCell ref="A102:B102"/>
    <mergeCell ref="A103:B103"/>
    <mergeCell ref="A104:B104"/>
    <mergeCell ref="A106:I106"/>
    <mergeCell ref="A107:F107"/>
    <mergeCell ref="G107:H107"/>
    <mergeCell ref="A108:F108"/>
    <mergeCell ref="A110:I110"/>
    <mergeCell ref="A111:I111"/>
    <mergeCell ref="A113:B113"/>
    <mergeCell ref="A114:B114"/>
    <mergeCell ref="A115:B115"/>
    <mergeCell ref="A125:B125"/>
    <mergeCell ref="A126:B126"/>
    <mergeCell ref="A127:B127"/>
    <mergeCell ref="A128:B128"/>
    <mergeCell ref="A129:B129"/>
    <mergeCell ref="A132:I132"/>
    <mergeCell ref="A134:B134"/>
    <mergeCell ref="A135:B135"/>
    <mergeCell ref="A136:B136"/>
    <mergeCell ref="A116:B116"/>
    <mergeCell ref="A117:B117"/>
    <mergeCell ref="A118:B118"/>
    <mergeCell ref="A119:B119"/>
    <mergeCell ref="A120:B120"/>
    <mergeCell ref="A121:B121"/>
    <mergeCell ref="A122:B122"/>
    <mergeCell ref="A123:B123"/>
    <mergeCell ref="A124:B124"/>
  </mergeCells>
  <dataValidations count="6">
    <dataValidation type="list" allowBlank="1" showInputMessage="1" showErrorMessage="1" sqref="B3">
      <formula1>$X$3:$X$12</formula1>
    </dataValidation>
    <dataValidation type="list" allowBlank="1" showInputMessage="1" showErrorMessage="1" sqref="B6">
      <formula1>$AA$3:$AA$17</formula1>
    </dataValidation>
    <dataValidation type="list" allowBlank="1" showInputMessage="1" showErrorMessage="1" sqref="B5">
      <formula1>$Z$3:$Z$9</formula1>
    </dataValidation>
    <dataValidation type="list" allowBlank="1" showInputMessage="1" showErrorMessage="1" sqref="H2:I2">
      <formula1>$AC$2:$AC$6</formula1>
    </dataValidation>
    <dataValidation type="list" allowBlank="1" showInputMessage="1" showErrorMessage="1" sqref="A49:B51">
      <formula1>$AA$47:$AA$66</formula1>
    </dataValidation>
    <dataValidation type="list" allowBlank="1" showInputMessage="1" showErrorMessage="1" sqref="B4">
      <formula1>$Y$3:$Y$10</formula1>
    </dataValidation>
  </dataValidations>
  <printOptions horizontalCentered="1"/>
  <pageMargins left="0.25" right="0.25" top="0.75" bottom="0.75" header="0.3" footer="0.3"/>
  <pageSetup scale="60" orientation="portrait" r:id="rId1"/>
  <headerFooter>
    <oddHeader>&amp;L&amp;"-,Regular"&amp;10&amp;K000000FY 2019 Durham Transit Work Plan&amp;"Times New Roman,Regular"&amp;12&amp;K01+000
&amp;R&amp;"-,Regular"&amp;A</oddHeader>
    <oddFooter xml:space="preserve">&amp;L&amp;"+,Regular"&amp;10&amp;K01+020 &amp;R&amp;"+,Regular"&amp;10&amp;K000000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GoT Surveys</vt:lpstr>
      <vt:lpstr>'GoT Surveys'!Print_Area</vt:lpstr>
    </vt:vector>
  </TitlesOfParts>
  <Company>Lenovo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Lenovo User</cp:lastModifiedBy>
  <dcterms:created xsi:type="dcterms:W3CDTF">2018-03-17T14:54:20Z</dcterms:created>
  <dcterms:modified xsi:type="dcterms:W3CDTF">2018-03-17T15:05:32Z</dcterms:modified>
</cp:coreProperties>
</file>