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County Plan Implementation\Staff Working Group Meetings\FY19 Project Sheets\November 22 2017 Submissions\GoTriangle March 16 Update sheets\"/>
    </mc:Choice>
  </mc:AlternateContent>
  <bookViews>
    <workbookView xWindow="0" yWindow="0" windowWidth="19200" windowHeight="11280"/>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'!$A$1:$K$148</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'!$A$1:$K$148</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1" hidden="1">'FY19 Project Reporting'!$46:$54</definedName>
    <definedName name="Z_A57ED495_A8F1_41AA_920B_D492B709C260_.wvu.Rows" localSheetId="0" hidden="1">'FY19 Project Request '!$60:$75,'FY19 Project Request '!$77:$79,'FY19 Project Request '!$93:$96,'FY19 Project Request '!$108:$128</definedName>
  </definedNames>
  <calcPr calcId="152511"/>
  <customWorkbookViews>
    <customWorkbookView name="Praveen Sridharan - Personal View" guid="{A57ED495-A8F1-41AA-920B-D492B709C260}" mergeInterval="0" personalView="1" maximized="1" xWindow="941" yWindow="-1032" windowWidth="1296" windowHeight="1040"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24" i="1" l="1"/>
  <c r="I139" i="1" l="1"/>
  <c r="H139" i="1"/>
  <c r="G139" i="1"/>
  <c r="F139" i="1"/>
  <c r="E139" i="1"/>
  <c r="D139" i="1"/>
  <c r="D44" i="2" l="1"/>
  <c r="C31" i="3" l="1"/>
  <c r="C30" i="3"/>
  <c r="C29" i="3"/>
  <c r="Y21" i="3"/>
  <c r="X21" i="3"/>
  <c r="G21" i="3"/>
  <c r="D21" i="3"/>
  <c r="B21" i="3"/>
  <c r="Y20" i="3"/>
  <c r="X20" i="3"/>
  <c r="Y19" i="3"/>
  <c r="X19" i="3"/>
  <c r="Y18" i="3"/>
  <c r="X18" i="3"/>
  <c r="Y17" i="3"/>
  <c r="X17" i="3"/>
  <c r="E17" i="3"/>
  <c r="B16" i="3"/>
  <c r="F13" i="3"/>
  <c r="D13" i="3"/>
  <c r="B13" i="3"/>
  <c r="F11" i="3"/>
  <c r="F10" i="3"/>
  <c r="D10" i="3"/>
  <c r="B10" i="3"/>
  <c r="I2" i="3"/>
  <c r="C29" i="2"/>
  <c r="J93" i="1" l="1"/>
  <c r="J94" i="1"/>
  <c r="J95" i="1"/>
  <c r="J96" i="1"/>
  <c r="B48" i="2" l="1"/>
  <c r="B58" i="2"/>
  <c r="J138" i="1"/>
  <c r="J137" i="1"/>
  <c r="J136" i="1"/>
  <c r="J135" i="1"/>
  <c r="J134" i="1"/>
  <c r="J133" i="1"/>
  <c r="J100" i="1"/>
  <c r="J99" i="1"/>
  <c r="J98" i="1"/>
  <c r="J139" i="1" l="1"/>
  <c r="C31" i="6"/>
  <c r="C30" i="6"/>
  <c r="C29" i="6"/>
  <c r="Y21" i="6"/>
  <c r="X21" i="6"/>
  <c r="G21" i="6"/>
  <c r="D21" i="6"/>
  <c r="B21" i="6"/>
  <c r="Y20" i="6"/>
  <c r="X20" i="6"/>
  <c r="Y19" i="6"/>
  <c r="X19" i="6"/>
  <c r="Y18" i="6"/>
  <c r="X18" i="6"/>
  <c r="Y17" i="6"/>
  <c r="X17" i="6"/>
  <c r="E17" i="6"/>
  <c r="B16" i="6"/>
  <c r="F13"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F13" i="2"/>
  <c r="G21" i="2"/>
  <c r="D13" i="2"/>
  <c r="B13" i="2"/>
  <c r="D10" i="2"/>
  <c r="B10" i="2"/>
  <c r="F10" i="2"/>
  <c r="F11" i="2"/>
  <c r="B16" i="2"/>
  <c r="D21" i="2" l="1"/>
  <c r="B21" i="2"/>
  <c r="B2" i="2"/>
  <c r="K21" i="7" l="1"/>
  <c r="K20" i="7"/>
  <c r="K19" i="7"/>
  <c r="K18" i="7"/>
  <c r="K17" i="7"/>
  <c r="K28" i="7" l="1"/>
  <c r="D101" i="1" l="1"/>
  <c r="D118" i="1"/>
  <c r="D123" i="1" s="1"/>
  <c r="D127" i="1" s="1"/>
  <c r="D92" i="1" l="1"/>
  <c r="F101" i="1"/>
  <c r="G101" i="1"/>
  <c r="H101" i="1"/>
  <c r="I101" i="1"/>
  <c r="E101" i="1"/>
  <c r="D102" i="1" l="1"/>
  <c r="J101" i="1"/>
  <c r="G116" i="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 i="1"/>
  <c r="H92" i="1"/>
  <c r="H102" i="1" s="1"/>
  <c r="G92" i="1"/>
  <c r="G102" i="1" s="1"/>
  <c r="F92" i="1"/>
  <c r="E92" i="1"/>
  <c r="E102" i="1" s="1"/>
  <c r="D60" i="2" l="1"/>
  <c r="E59" i="2" s="1"/>
  <c r="F102" i="1"/>
  <c r="D57" i="6"/>
  <c r="I46" i="9"/>
  <c r="I63" i="10"/>
  <c r="I123" i="1"/>
  <c r="I62" i="10"/>
  <c r="I71" i="10"/>
  <c r="I77" i="10" s="1"/>
  <c r="I78" i="10" s="1"/>
  <c r="D64" i="10"/>
  <c r="E60" i="10"/>
  <c r="E71" i="11"/>
  <c r="D77" i="11"/>
  <c r="D64" i="11"/>
  <c r="E60" i="11"/>
  <c r="I62" i="11"/>
  <c r="I63" i="11"/>
  <c r="I67" i="9"/>
  <c r="I60" i="9"/>
  <c r="I59" i="9"/>
  <c r="D70" i="9"/>
  <c r="E66" i="9"/>
  <c r="F83" i="9"/>
  <c r="G77" i="9"/>
  <c r="I68" i="9"/>
  <c r="J13" i="3" l="1"/>
  <c r="I127" i="1"/>
  <c r="I92" i="1" s="1"/>
  <c r="J15" i="1" s="1"/>
  <c r="J14" i="3" s="1"/>
  <c r="J123" i="1"/>
  <c r="J127" i="1" s="1"/>
  <c r="J11" i="1" s="1"/>
  <c r="D61" i="2"/>
  <c r="D58" i="6"/>
  <c r="E56" i="6"/>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J14" i="6"/>
  <c r="J14" i="2"/>
  <c r="J13" i="2"/>
  <c r="J13" i="6"/>
  <c r="I102" i="1"/>
  <c r="J92" i="1"/>
  <c r="J102"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shapeId="0">
      <text>
        <r>
          <rPr>
            <b/>
            <sz val="9"/>
            <color indexed="81"/>
            <rFont val="Tahoma"/>
            <family val="2"/>
          </rPr>
          <t>Ren Wiles:</t>
        </r>
        <r>
          <rPr>
            <sz val="9"/>
            <color indexed="81"/>
            <rFont val="Tahoma"/>
            <family val="2"/>
          </rPr>
          <t xml:space="preserve">
Linked to cell below. 
</t>
        </r>
      </text>
    </comment>
    <comment ref="E4" authorId="0" shapeId="0">
      <text>
        <r>
          <rPr>
            <b/>
            <sz val="9"/>
            <color indexed="81"/>
            <rFont val="Tahoma"/>
            <family val="2"/>
          </rPr>
          <t>Ren Wiles:</t>
        </r>
        <r>
          <rPr>
            <sz val="9"/>
            <color indexed="81"/>
            <rFont val="Tahoma"/>
            <family val="2"/>
          </rPr>
          <t xml:space="preserve">
Enter Contact E-mail
</t>
        </r>
      </text>
    </comment>
    <comment ref="E6" authorId="0" shapeId="0">
      <text>
        <r>
          <rPr>
            <b/>
            <sz val="9"/>
            <color indexed="81"/>
            <rFont val="Tahoma"/>
            <family val="2"/>
          </rPr>
          <t>Ren Wiles:</t>
        </r>
        <r>
          <rPr>
            <sz val="9"/>
            <color indexed="81"/>
            <rFont val="Tahoma"/>
            <family val="2"/>
          </rPr>
          <t xml:space="preserve">
Add Notes.</t>
        </r>
      </text>
    </comment>
    <comment ref="A8" authorId="0" shapeId="0">
      <text>
        <r>
          <rPr>
            <b/>
            <sz val="9"/>
            <color indexed="81"/>
            <rFont val="Tahoma"/>
            <family val="2"/>
          </rPr>
          <t>Ren Wiles:</t>
        </r>
        <r>
          <rPr>
            <sz val="9"/>
            <color indexed="81"/>
            <rFont val="Tahoma"/>
            <family val="2"/>
          </rPr>
          <t xml:space="preserve">
Insert narrative description of project</t>
        </r>
      </text>
    </comment>
    <comment ref="C64" authorId="0" shapeId="0">
      <text>
        <r>
          <rPr>
            <b/>
            <sz val="9"/>
            <color indexed="81"/>
            <rFont val="Tahoma"/>
            <family val="2"/>
          </rPr>
          <t>Ren Wiles:</t>
        </r>
        <r>
          <rPr>
            <sz val="9"/>
            <color indexed="81"/>
            <rFont val="Tahoma"/>
            <family val="2"/>
          </rPr>
          <t xml:space="preserve">
Allows for growth rate from Year 2 to 4.</t>
        </r>
      </text>
    </comment>
    <comment ref="F64"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shapeId="0">
      <text>
        <r>
          <rPr>
            <b/>
            <sz val="9"/>
            <color indexed="81"/>
            <rFont val="Tahoma"/>
            <family val="2"/>
          </rPr>
          <t>Ren Wiles:</t>
        </r>
        <r>
          <rPr>
            <sz val="9"/>
            <color indexed="81"/>
            <rFont val="Tahoma"/>
            <family val="2"/>
          </rPr>
          <t xml:space="preserve">
Enter Contact E-mail
</t>
        </r>
      </text>
    </comment>
    <comment ref="A6" authorId="0" shapeId="0">
      <text>
        <r>
          <rPr>
            <b/>
            <sz val="9"/>
            <color indexed="81"/>
            <rFont val="Tahoma"/>
            <family val="2"/>
          </rPr>
          <t>Ren Wiles:</t>
        </r>
        <r>
          <rPr>
            <sz val="9"/>
            <color indexed="81"/>
            <rFont val="Tahoma"/>
            <family val="2"/>
          </rPr>
          <t xml:space="preserve">
Insert narrative description of project</t>
        </r>
      </text>
    </comment>
    <comment ref="C58" authorId="0" shapeId="0">
      <text>
        <r>
          <rPr>
            <b/>
            <sz val="9"/>
            <color indexed="81"/>
            <rFont val="Tahoma"/>
            <family val="2"/>
          </rPr>
          <t>Ren Wiles:</t>
        </r>
        <r>
          <rPr>
            <sz val="9"/>
            <color indexed="81"/>
            <rFont val="Tahoma"/>
            <family val="2"/>
          </rPr>
          <t xml:space="preserve">
Allows for growth rate from Year 2 to 4.</t>
        </r>
      </text>
    </comment>
    <comment ref="F58" authorId="0"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<sst xmlns="http://schemas.openxmlformats.org/spreadsheetml/2006/main" count="712" uniqueCount="372">
  <si>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</si>
  <si>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</si>
  <si>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</si>
  <si>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</si>
  <si>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</si>
  <si>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</si>
  <si>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</si>
  <si>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</si>
  <si>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</si>
  <si>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</si>
  <si>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</si>
  <si>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</si>
  <si>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</si>
  <si>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</si>
  <si>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</si>
  <si>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</si>
  <si>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</si>
  <si>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</si>
  <si>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</si>
  <si>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</si>
  <si>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</si>
  <si>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</si>
  <si>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</si>
  <si>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</si>
  <si>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</si>
  <si>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</si>
  <si>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</si>
  <si>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</si>
  <si>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</si>
  <si>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</si>
  <si>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</si>
  <si>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</si>
  <si>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</si>
  <si>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</si>
  <si>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</si>
  <si>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</si>
  <si>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</si>
  <si>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</si>
  <si>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</si>
  <si>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</si>
  <si>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</si>
  <si>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</si>
  <si>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</si>
  <si>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</si>
  <si>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</si>
  <si>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</si>
  <si>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</si>
  <si>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</si>
  <si>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</si>
  <si>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</si>
  <si>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</si>
  <si>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</si>
  <si>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</si>
  <si>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</si>
  <si>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</si>
  <si>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</si>
  <si>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</si>
  <si>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</si>
  <si>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</si>
  <si>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</si>
  <si>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</si>
  <si>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</si>
  <si>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</si>
  <si>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</si>
  <si>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</si>
  <si>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</si>
  <si>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</si>
  <si>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</si>
  <si>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</si>
  <si>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</si>
  <si>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</si>
  <si>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</si>
  <si>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</si>
  <si>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</si>
  <si>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</si>
  <si>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</si>
  <si>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</si>
  <si>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</si>
  <si>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</si>
  <si>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</si>
  <si>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</si>
  <si>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</si>
  <si>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</si>
  <si>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</si>
  <si>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</si>
  <si>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</si>
  <si>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</si>
  <si>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</si>
  <si>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</si>
  <si>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</si>
  <si>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</si>
  <si>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</si>
  <si>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</si>
  <si>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</si>
  <si>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</si>
  <si>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</si>
  <si>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</si>
  <si>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</si>
  <si>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</si>
  <si>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</si>
  <si>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</si>
  <si>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Tax Revenue</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</si>
  <si>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</si>
  <si>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</si>
  <si>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</si>
  <si>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</si>
  <si>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</si>
  <si>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</si>
  <si>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</si>
  <si>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</si>
  <si>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</si>
  <si>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</si>
  <si>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</si>
  <si>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</si>
  <si>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</si>
  <si>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Project Request Form</t>
  </si>
  <si>
    <t xml:space="preserve">   Durham - Orange County Tax Revenue</t>
  </si>
  <si>
    <t>Durham - Orange Transit Work Plan</t>
  </si>
  <si>
    <t xml:space="preserve">Enter below a summary of the project that may later be used for the FY 2019 Durham - Orange Transit Work Plan.  </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</si>
  <si>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</si>
  <si>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</si>
  <si>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</si>
  <si>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</si>
  <si>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</si>
  <si>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</si>
  <si>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</si>
  <si>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</si>
  <si>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</si>
  <si>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</si>
  <si>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</si>
  <si>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</si>
  <si>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</si>
  <si>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</si>
  <si>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</si>
  <si>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</si>
  <si>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</si>
  <si>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</si>
  <si>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</si>
  <si>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</si>
  <si>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</si>
  <si>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</si>
  <si>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</si>
  <si>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</si>
  <si>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For Operating or Capital Projects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</si>
  <si>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</si>
  <si>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</si>
  <si>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</si>
  <si>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</si>
  <si>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</si>
  <si>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</si>
  <si>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</si>
  <si>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</si>
  <si>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</si>
  <si>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</si>
  <si>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</si>
  <si>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</si>
  <si>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</si>
  <si>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</si>
  <si>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</si>
  <si>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</si>
  <si>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</si>
  <si>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</si>
  <si>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</si>
  <si>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</si>
  <si>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</si>
  <si>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</si>
  <si>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</si>
  <si>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</si>
  <si>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</si>
  <si>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</si>
  <si>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</si>
  <si>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</si>
  <si>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</si>
  <si>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</si>
  <si>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</si>
  <si>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</si>
  <si>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</si>
  <si>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</si>
  <si>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</si>
  <si>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</si>
  <si>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</si>
  <si>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</si>
  <si>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</si>
  <si>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</si>
  <si>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</si>
  <si>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</si>
  <si>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</si>
  <si>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</si>
  <si>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</si>
  <si>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</si>
  <si>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</si>
  <si>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</si>
  <si>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</si>
  <si>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</si>
  <si>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</si>
  <si>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</si>
  <si>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</si>
  <si>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</si>
  <si>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</si>
  <si>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</si>
  <si>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</si>
  <si>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</si>
  <si>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</si>
  <si>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</si>
  <si>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</si>
  <si>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</si>
  <si>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</si>
  <si>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</si>
  <si>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</si>
  <si>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</si>
  <si>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</si>
  <si>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</si>
  <si>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</si>
  <si>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</si>
  <si>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</si>
  <si>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</si>
  <si>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</si>
  <si>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</si>
  <si>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</si>
  <si>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</si>
  <si>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</si>
  <si>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</si>
  <si>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</si>
  <si>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</si>
  <si>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</si>
  <si>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</si>
  <si>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</si>
  <si>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</si>
  <si>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</si>
  <si>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</si>
  <si>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</si>
  <si>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</si>
  <si>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</si>
  <si>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</si>
  <si>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</si>
  <si>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</si>
  <si>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</si>
  <si>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</si>
  <si>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</si>
  <si>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</si>
  <si>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</si>
  <si>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</si>
  <si>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</si>
  <si>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</si>
  <si>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</si>
  <si>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</si>
  <si>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</si>
  <si>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</si>
  <si>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</si>
  <si>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</si>
  <si>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</si>
  <si>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</si>
  <si>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</si>
  <si>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</si>
  <si>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</si>
  <si>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</si>
  <si>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</si>
  <si>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</si>
  <si>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</si>
  <si>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</si>
  <si>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</si>
  <si>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</si>
  <si>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</si>
  <si>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</si>
  <si>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</si>
  <si>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</si>
  <si>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</si>
  <si>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</si>
  <si>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</si>
  <si>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</si>
  <si>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</si>
  <si>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</si>
  <si>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</si>
  <si>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</si>
  <si>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</si>
  <si>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</si>
  <si>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</si>
  <si>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</si>
  <si>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</si>
  <si>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</si>
  <si>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</si>
  <si>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</si>
  <si>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</si>
  <si>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</si>
  <si>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</si>
  <si>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</si>
  <si>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</si>
  <si>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</si>
  <si>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</si>
  <si>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</si>
  <si>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</si>
  <si>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</si>
  <si>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</si>
  <si>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</si>
  <si>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</si>
  <si>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</si>
  <si>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</si>
  <si>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</si>
  <si>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</si>
  <si>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</si>
  <si>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</si>
  <si>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</si>
  <si>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</si>
  <si>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</si>
  <si>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</si>
  <si>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</si>
  <si>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</si>
  <si>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</si>
  <si>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</si>
  <si>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</si>
  <si>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</si>
  <si>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</si>
  <si>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</si>
  <si>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</si>
  <si>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</si>
  <si>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</si>
  <si>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</si>
  <si>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</si>
  <si>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</si>
  <si>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</si>
  <si>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</si>
  <si>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</si>
  <si>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</si>
  <si>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</si>
  <si>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</si>
  <si>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</si>
  <si>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</si>
  <si>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</si>
  <si>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</si>
  <si>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</si>
  <si>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</si>
  <si>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</si>
  <si>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</si>
  <si>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</si>
  <si>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</si>
  <si>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</si>
  <si>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</si>
  <si>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</si>
  <si>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</si>
  <si>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</si>
  <si>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</si>
  <si>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</si>
  <si>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</si>
  <si>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</si>
  <si>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</si>
  <si>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</si>
  <si>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</si>
  <si>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</si>
  <si>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</si>
  <si>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</si>
  <si>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</si>
  <si>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</si>
  <si>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</si>
  <si>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</si>
  <si>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</si>
  <si>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</si>
  <si>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</si>
  <si>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</si>
  <si>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</si>
  <si>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</si>
  <si>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</si>
  <si>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 xml:space="preserve">  Other (Describe)</t>
  </si>
  <si>
    <t>TOC</t>
  </si>
  <si>
    <t>Increased Cost of Existing Services</t>
  </si>
  <si>
    <t>Ongoing commitment beyond 2024</t>
  </si>
  <si>
    <t>This project will consider projected demand for future services as a indicator to the need for expanded services.</t>
  </si>
  <si>
    <t xml:space="preserve">Service expansion will be delayed.  Peak hour services will remain overcrowded.  </t>
  </si>
  <si>
    <t>F.5</t>
  </si>
  <si>
    <t>N/A</t>
  </si>
  <si>
    <t>Customer Ridership</t>
  </si>
  <si>
    <t>City of Durham for GoDurham services</t>
  </si>
  <si>
    <t>The Durham County Interlocal Implementation Agreement among Durham County, GoTriangle, and the Durham-Chapel Hill-Carrboro MPO established that the City of Durham could use up to one-half of the $7 vehicle registration fee revenues to cover the increased cost of existing services (the number of revenue hours offered in FY2013).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</si>
</sst>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87"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5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double">
        <color theme="2" tint="-0.24994659260841701"/>
      </top>
      <bottom style="medium">
        <color theme="2" tint="-0.24994659260841701"/>
      </bottom>
      <diagonal/>
    </border>
    <border>
      <left/>
      <right style="thin">
        <color theme="2" tint="-0.24994659260841701"/>
      </right>
      <top style="double">
        <color theme="2" tint="-0.24994659260841701"/>
      </top>
      <bottom style="medium">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s>
  <cellStyleXfs count="11">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xf numFmtId="0" fontId="51" fillId="0" borderId="0"/>
  </cellStyleXfs>
  <cellXfs count="451">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0" fontId="37" fillId="0" borderId="0" xfId="0" applyFont="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0" fontId="39" fillId="4" borderId="19" xfId="0" applyFont="1" applyFill="1" applyBorder="1" applyAlignment="1">
      <alignment horizontal="center"/>
    </xf>
    <xf numFmtId="166" fontId="39" fillId="0" borderId="17" xfId="1" applyNumberFormat="1" applyFont="1" applyFill="1" applyBorder="1" applyAlignment="1">
      <alignment horizontal="center"/>
    </xf>
    <xf numFmtId="10" fontId="39" fillId="7" borderId="18" xfId="3" applyNumberFormat="1" applyFont="1" applyFill="1" applyBorder="1" applyAlignment="1">
      <alignment horizontal="center"/>
    </xf>
    <xf numFmtId="10" fontId="39" fillId="0" borderId="18" xfId="3" applyNumberFormat="1" applyFont="1" applyFill="1" applyBorder="1" applyAlignment="1">
      <alignment horizontal="center"/>
    </xf>
    <xf numFmtId="166" fontId="38" fillId="8" borderId="20" xfId="1" applyNumberFormat="1" applyFont="1" applyFill="1" applyBorder="1"/>
    <xf numFmtId="166" fontId="38" fillId="8" borderId="17" xfId="1" applyNumberFormat="1" applyFont="1" applyFill="1" applyBorder="1"/>
    <xf numFmtId="166" fontId="39" fillId="8" borderId="16" xfId="1" applyNumberFormat="1" applyFont="1" applyFill="1" applyBorder="1"/>
    <xf numFmtId="0" fontId="38" fillId="7" borderId="0" xfId="0" applyFont="1" applyFill="1" applyBorder="1"/>
    <xf numFmtId="0" fontId="38" fillId="0" borderId="17" xfId="0" applyFont="1" applyBorder="1" applyAlignment="1">
      <alignment horizontal="left"/>
    </xf>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8" fillId="0" borderId="0" xfId="0" applyFont="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0" fontId="39" fillId="4" borderId="17" xfId="0" applyFont="1" applyFill="1" applyBorder="1" applyAlignment="1">
      <alignment horizontal="center"/>
    </xf>
    <xf numFmtId="166" fontId="38" fillId="12" borderId="17" xfId="1" applyNumberFormat="1" applyFont="1" applyFill="1" applyBorder="1" applyAlignment="1">
      <alignment vertical="center"/>
    </xf>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31" fillId="2" borderId="0" xfId="0" applyFont="1" applyFill="1" applyBorder="1" applyAlignment="1"/>
    <xf numFmtId="0" fontId="31" fillId="2" borderId="5" xfId="0" applyFont="1" applyFill="1" applyBorder="1" applyAlignment="1"/>
    <xf numFmtId="166" fontId="38" fillId="4" borderId="32" xfId="1" applyNumberFormat="1" applyFont="1" applyFill="1" applyBorder="1" applyAlignment="1"/>
    <xf numFmtId="166" fontId="38" fillId="4" borderId="33" xfId="1" applyNumberFormat="1" applyFont="1" applyFill="1" applyBorder="1" applyAlignment="1"/>
    <xf numFmtId="166" fontId="38" fillId="4" borderId="34" xfId="1" applyNumberFormat="1" applyFont="1" applyFill="1" applyBorder="1" applyAlignment="1"/>
    <xf numFmtId="0" fontId="44" fillId="7" borderId="0" xfId="0" applyFont="1" applyFill="1" applyAlignment="1">
      <alignment vertical="top"/>
    </xf>
    <xf numFmtId="0" fontId="40" fillId="7" borderId="0" xfId="0" applyFont="1" applyFill="1" applyBorder="1" applyAlignment="1">
      <alignment horizontal="center" vertical="center"/>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7" xfId="5" applyNumberFormat="1" applyFont="1" applyBorder="1" applyAlignment="1" applyProtection="1">
      <alignment horizontal="center" vertical="center"/>
      <protection locked="0"/>
    </xf>
    <xf numFmtId="1" fontId="57" fillId="13" borderId="37" xfId="5" applyNumberFormat="1" applyFont="1" applyFill="1" applyBorder="1" applyAlignment="1" applyProtection="1">
      <alignment horizontal="center" vertical="center"/>
      <protection locked="0"/>
    </xf>
    <xf numFmtId="169" fontId="57" fillId="13" borderId="37"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8"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4"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2" xfId="0" applyFont="1" applyFill="1" applyBorder="1" applyAlignment="1"/>
    <xf numFmtId="0" fontId="39" fillId="4" borderId="33" xfId="0" applyFont="1" applyFill="1" applyBorder="1" applyAlignment="1"/>
    <xf numFmtId="0" fontId="41" fillId="12" borderId="49" xfId="0" applyFont="1" applyFill="1" applyBorder="1" applyAlignment="1">
      <alignment vertical="center" wrapText="1"/>
    </xf>
    <xf numFmtId="0" fontId="38" fillId="12" borderId="49"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50" xfId="1" applyNumberFormat="1" applyFont="1" applyFill="1" applyBorder="1" applyAlignment="1"/>
    <xf numFmtId="166" fontId="39" fillId="4" borderId="51"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48" fillId="7" borderId="30" xfId="0" applyFont="1" applyFill="1" applyBorder="1" applyAlignment="1">
      <alignment vertical="center" wrapText="1"/>
    </xf>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39" fillId="4" borderId="17" xfId="0" applyFont="1" applyFill="1" applyBorder="1" applyAlignment="1">
      <alignment horizont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4" xfId="0" applyFont="1" applyFill="1" applyBorder="1" applyAlignment="1">
      <alignment horizontal="center"/>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17" xfId="0" applyFont="1" applyFill="1" applyBorder="1" applyAlignment="1">
      <alignment horizontal="center"/>
    </xf>
    <xf numFmtId="0" fontId="4" fillId="0" borderId="0" xfId="0" applyFont="1"/>
    <xf numFmtId="0" fontId="39" fillId="4" borderId="34"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0" fontId="41" fillId="12" borderId="49" xfId="0" applyFont="1" applyFill="1" applyBorder="1" applyAlignment="1" applyProtection="1">
      <alignment vertical="center" wrapText="1"/>
      <protection locked="0"/>
    </xf>
    <xf numFmtId="0" fontId="38" fillId="12" borderId="49" xfId="0" applyFont="1" applyFill="1" applyBorder="1" applyAlignment="1" applyProtection="1">
      <alignment vertical="center" wrapText="1"/>
      <protection locked="0"/>
    </xf>
    <xf numFmtId="0" fontId="1" fillId="16" borderId="0" xfId="0" applyFont="1" applyFill="1"/>
    <xf numFmtId="164" fontId="38" fillId="8" borderId="17" xfId="2" applyNumberFormat="1" applyFont="1" applyFill="1" applyBorder="1" applyAlignment="1" applyProtection="1">
      <alignment vertical="center"/>
      <protection hidden="1"/>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9" xfId="0" applyFont="1" applyFill="1" applyBorder="1" applyAlignment="1" applyProtection="1">
      <alignment vertical="center" wrapText="1"/>
      <protection locked="0"/>
    </xf>
    <xf numFmtId="0" fontId="84" fillId="4" borderId="0" xfId="4" applyFont="1" applyFill="1" applyAlignment="1">
      <alignment horizontal="justify" vertical="center"/>
    </xf>
    <xf numFmtId="44" fontId="38" fillId="12" borderId="17" xfId="2" applyFont="1" applyFill="1" applyBorder="1" applyProtection="1">
      <protection locked="0"/>
    </xf>
    <xf numFmtId="44" fontId="38" fillId="8" borderId="20" xfId="2" applyFont="1" applyFill="1" applyBorder="1"/>
    <xf numFmtId="44" fontId="39" fillId="0" borderId="17" xfId="2" applyFont="1" applyFill="1" applyBorder="1" applyAlignment="1">
      <alignment horizontal="center"/>
    </xf>
    <xf numFmtId="44" fontId="38" fillId="8" borderId="17" xfId="2" applyFont="1" applyFill="1" applyBorder="1"/>
    <xf numFmtId="44" fontId="38" fillId="4" borderId="17" xfId="2" applyFont="1" applyFill="1" applyBorder="1" applyAlignment="1" applyProtection="1">
      <protection locked="0"/>
    </xf>
    <xf numFmtId="44" fontId="38" fillId="4" borderId="17" xfId="2" applyFont="1" applyFill="1" applyBorder="1" applyAlignment="1"/>
    <xf numFmtId="44" fontId="39" fillId="8" borderId="16" xfId="2" applyFont="1" applyFill="1" applyBorder="1"/>
    <xf numFmtId="44" fontId="41" fillId="12" borderId="17" xfId="2" applyFont="1" applyFill="1" applyBorder="1" applyAlignment="1" applyProtection="1">
      <alignment vertical="center" wrapText="1"/>
      <protection locked="0"/>
    </xf>
    <xf numFmtId="44" fontId="39" fillId="4" borderId="16" xfId="2" applyFont="1" applyFill="1" applyBorder="1" applyAlignment="1"/>
    <xf numFmtId="164" fontId="38" fillId="12" borderId="17" xfId="2" applyNumberFormat="1" applyFont="1" applyFill="1" applyBorder="1" applyProtection="1">
      <protection locked="0"/>
    </xf>
    <xf numFmtId="164" fontId="39" fillId="8" borderId="16" xfId="2" applyNumberFormat="1" applyFont="1" applyFill="1" applyBorder="1"/>
    <xf numFmtId="164" fontId="39" fillId="0" borderId="17" xfId="2" applyNumberFormat="1" applyFont="1" applyFill="1" applyBorder="1" applyAlignment="1">
      <alignment horizontal="center"/>
    </xf>
    <xf numFmtId="0" fontId="48" fillId="12" borderId="57" xfId="0" applyFont="1" applyFill="1" applyBorder="1" applyAlignment="1">
      <alignment horizontal="center" vertical="center" wrapText="1"/>
    </xf>
    <xf numFmtId="0" fontId="48" fillId="12" borderId="17" xfId="0" applyFont="1" applyFill="1" applyBorder="1" applyAlignment="1">
      <alignment horizontal="center" vertical="center" wrapText="1"/>
    </xf>
    <xf numFmtId="172" fontId="48" fillId="12" borderId="17" xfId="0" applyNumberFormat="1" applyFont="1" applyFill="1" applyBorder="1" applyAlignment="1">
      <alignment horizontal="center" vertical="center" wrapText="1"/>
    </xf>
    <xf numFmtId="0" fontId="38" fillId="12" borderId="32" xfId="1" applyNumberFormat="1" applyFont="1" applyFill="1" applyBorder="1" applyAlignment="1" applyProtection="1">
      <alignment horizontal="left" vertical="center" wrapText="1"/>
      <protection locked="0"/>
    </xf>
    <xf numFmtId="0" fontId="38" fillId="12" borderId="33" xfId="1" applyNumberFormat="1" applyFont="1" applyFill="1" applyBorder="1" applyAlignment="1" applyProtection="1">
      <alignment horizontal="left" vertical="center" wrapText="1"/>
      <protection locked="0"/>
    </xf>
    <xf numFmtId="0" fontId="38" fillId="12" borderId="34" xfId="1" applyNumberFormat="1" applyFont="1" applyFill="1" applyBorder="1" applyAlignment="1" applyProtection="1">
      <alignment horizontal="left" vertical="center" wrapText="1"/>
      <protection locked="0"/>
    </xf>
    <xf numFmtId="0" fontId="38" fillId="12" borderId="17" xfId="0" applyFont="1" applyFill="1" applyBorder="1" applyAlignment="1" applyProtection="1">
      <alignment horizontal="left" vertical="top" wrapText="1"/>
      <protection locked="0"/>
    </xf>
    <xf numFmtId="0" fontId="39" fillId="0" borderId="17" xfId="0" applyFont="1" applyBorder="1" applyAlignment="1">
      <alignment horizontal="left" vertical="center"/>
    </xf>
    <xf numFmtId="14" fontId="38" fillId="12" borderId="17" xfId="0" applyNumberFormat="1" applyFont="1" applyFill="1" applyBorder="1" applyAlignment="1">
      <alignment horizontal="left" vertical="top" wrapText="1"/>
    </xf>
    <xf numFmtId="0" fontId="38" fillId="12" borderId="17" xfId="0" applyFont="1" applyFill="1" applyBorder="1" applyAlignment="1">
      <alignment horizontal="left" vertical="top" wrapText="1"/>
    </xf>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0" borderId="17" xfId="0" applyFont="1" applyFill="1" applyBorder="1" applyAlignment="1">
      <alignment horizontal="left" wrapText="1"/>
    </xf>
    <xf numFmtId="166" fontId="38" fillId="12" borderId="32" xfId="1" applyNumberFormat="1" applyFont="1" applyFill="1" applyBorder="1" applyAlignment="1">
      <alignment horizontal="left"/>
    </xf>
    <xf numFmtId="166" fontId="38" fillId="12" borderId="34" xfId="1" applyNumberFormat="1" applyFont="1" applyFill="1" applyBorder="1" applyAlignment="1">
      <alignment horizontal="left"/>
    </xf>
    <xf numFmtId="0" fontId="38" fillId="0" borderId="17" xfId="0" applyFont="1" applyBorder="1" applyAlignment="1">
      <alignment horizontal="left" wrapText="1"/>
    </xf>
    <xf numFmtId="0" fontId="39" fillId="0" borderId="17" xfId="0" applyFont="1" applyBorder="1" applyAlignment="1">
      <alignment horizontal="left" wrapText="1"/>
    </xf>
    <xf numFmtId="0" fontId="39" fillId="7" borderId="0" xfId="0" applyFont="1" applyFill="1" applyBorder="1" applyAlignment="1">
      <alignment horizontal="left" vertical="center" wrapText="1"/>
    </xf>
    <xf numFmtId="0" fontId="32" fillId="0" borderId="32" xfId="0" applyFont="1" applyBorder="1" applyAlignment="1">
      <alignment horizontal="left" vertical="center" wrapText="1" indent="3"/>
    </xf>
    <xf numFmtId="0" fontId="32" fillId="0" borderId="34" xfId="0" applyFont="1" applyBorder="1" applyAlignment="1">
      <alignment horizontal="left" vertical="center" wrapText="1" indent="3"/>
    </xf>
    <xf numFmtId="0" fontId="40" fillId="7" borderId="0" xfId="0" applyFont="1" applyFill="1" applyBorder="1" applyAlignment="1">
      <alignment horizontal="center"/>
    </xf>
    <xf numFmtId="0" fontId="40" fillId="7" borderId="0" xfId="0" applyFont="1" applyFill="1" applyAlignment="1">
      <alignment horizontal="center"/>
    </xf>
    <xf numFmtId="0" fontId="50" fillId="0" borderId="35" xfId="0" applyFont="1" applyBorder="1" applyAlignment="1">
      <alignment horizontal="center"/>
    </xf>
    <xf numFmtId="0" fontId="50" fillId="0" borderId="0" xfId="0" applyFont="1" applyAlignment="1">
      <alignment horizontal="center"/>
    </xf>
    <xf numFmtId="0" fontId="50" fillId="0" borderId="36" xfId="0" applyFont="1" applyBorder="1" applyAlignment="1">
      <alignment horizontal="center"/>
    </xf>
    <xf numFmtId="0" fontId="38" fillId="7" borderId="0" xfId="0" applyFont="1" applyFill="1" applyBorder="1" applyAlignment="1">
      <alignment horizontal="center"/>
    </xf>
    <xf numFmtId="0" fontId="39" fillId="4" borderId="17" xfId="0" applyFont="1" applyFill="1" applyBorder="1" applyAlignment="1">
      <alignment horizontal="center"/>
    </xf>
    <xf numFmtId="0" fontId="38" fillId="12" borderId="17" xfId="0" applyNumberFormat="1" applyFont="1" applyFill="1" applyBorder="1" applyAlignment="1" applyProtection="1">
      <alignment horizontal="left"/>
      <protection locked="0"/>
    </xf>
    <xf numFmtId="0" fontId="38" fillId="12" borderId="17" xfId="0" applyNumberFormat="1" applyFont="1" applyFill="1" applyBorder="1" applyAlignment="1" applyProtection="1">
      <alignment horizontal="center" vertical="center" wrapText="1"/>
      <protection locked="0"/>
    </xf>
    <xf numFmtId="0" fontId="36" fillId="8" borderId="26" xfId="0" applyFont="1" applyFill="1" applyBorder="1" applyAlignment="1">
      <alignment horizontal="center" vertical="center" wrapText="1"/>
    </xf>
    <xf numFmtId="0" fontId="36" fillId="8" borderId="27" xfId="0" applyFont="1" applyFill="1" applyBorder="1" applyAlignment="1">
      <alignment horizontal="center" vertical="center" wrapText="1"/>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7" borderId="0" xfId="0" applyFont="1" applyFill="1" applyAlignment="1">
      <alignment horizontal="left" wrapText="1"/>
    </xf>
    <xf numFmtId="166" fontId="38" fillId="0" borderId="17" xfId="1" applyNumberFormat="1" applyFont="1" applyFill="1" applyBorder="1" applyAlignment="1">
      <alignment horizontal="left" wrapText="1"/>
    </xf>
    <xf numFmtId="166" fontId="38" fillId="0" borderId="17" xfId="1" applyNumberFormat="1" applyFont="1" applyBorder="1" applyAlignment="1">
      <alignment horizontal="left"/>
    </xf>
    <xf numFmtId="166" fontId="38" fillId="0" borderId="17" xfId="1" applyNumberFormat="1" applyFont="1" applyFill="1" applyBorder="1" applyAlignment="1">
      <alignment horizontal="left"/>
    </xf>
    <xf numFmtId="0" fontId="39" fillId="4" borderId="17" xfId="0" applyFont="1" applyFill="1" applyBorder="1" applyAlignment="1">
      <alignment horizontal="left"/>
    </xf>
    <xf numFmtId="0" fontId="46" fillId="7" borderId="0" xfId="0" applyFont="1" applyFill="1" applyAlignment="1">
      <alignment horizontal="left" vertical="top" wrapText="1"/>
    </xf>
    <xf numFmtId="0" fontId="39" fillId="4" borderId="17" xfId="0" applyFont="1" applyFill="1" applyBorder="1" applyAlignment="1">
      <alignment horizontal="left" vertical="center"/>
    </xf>
    <xf numFmtId="0" fontId="38" fillId="12" borderId="17" xfId="1" applyNumberFormat="1" applyFont="1" applyFill="1" applyBorder="1" applyAlignment="1" applyProtection="1">
      <alignment horizontal="left" vertical="center" wrapText="1"/>
      <protection locked="0"/>
    </xf>
    <xf numFmtId="0" fontId="39" fillId="12" borderId="32" xfId="0" applyFont="1" applyFill="1" applyBorder="1" applyAlignment="1" applyProtection="1">
      <alignment horizontal="center" vertical="center" wrapText="1"/>
      <protection locked="0"/>
    </xf>
    <xf numFmtId="0" fontId="39" fillId="12" borderId="34" xfId="0" applyFont="1" applyFill="1" applyBorder="1" applyAlignment="1" applyProtection="1">
      <alignment horizontal="center" vertical="center" wrapText="1"/>
      <protection locked="0"/>
    </xf>
    <xf numFmtId="0" fontId="41" fillId="12" borderId="33" xfId="0" applyFont="1" applyFill="1" applyBorder="1" applyAlignment="1" applyProtection="1">
      <alignment horizontal="left" vertical="center" wrapText="1"/>
      <protection locked="0"/>
    </xf>
    <xf numFmtId="0" fontId="41" fillId="12" borderId="34" xfId="0" applyFont="1" applyFill="1" applyBorder="1" applyAlignment="1" applyProtection="1">
      <alignment horizontal="left" vertical="center" wrapText="1"/>
      <protection locked="0"/>
    </xf>
    <xf numFmtId="171" fontId="41" fillId="12" borderId="45" xfId="0" applyNumberFormat="1" applyFont="1" applyFill="1" applyBorder="1" applyAlignment="1" applyProtection="1">
      <alignment horizontal="center" vertical="center"/>
      <protection locked="0"/>
    </xf>
    <xf numFmtId="171" fontId="41" fillId="12" borderId="46" xfId="0" applyNumberFormat="1" applyFont="1" applyFill="1" applyBorder="1" applyAlignment="1" applyProtection="1">
      <alignment horizontal="center" vertical="center"/>
      <protection locked="0"/>
    </xf>
    <xf numFmtId="171" fontId="41" fillId="12" borderId="30" xfId="0" applyNumberFormat="1" applyFont="1" applyFill="1" applyBorder="1" applyAlignment="1" applyProtection="1">
      <alignment horizontal="center" vertical="center"/>
      <protection locked="0"/>
    </xf>
    <xf numFmtId="171" fontId="41" fillId="12" borderId="31" xfId="0" applyNumberFormat="1" applyFont="1" applyFill="1" applyBorder="1" applyAlignment="1" applyProtection="1">
      <alignment horizontal="center" vertical="center"/>
      <protection locked="0"/>
    </xf>
    <xf numFmtId="0" fontId="41" fillId="4" borderId="17" xfId="0" applyFont="1" applyFill="1" applyBorder="1" applyAlignment="1">
      <alignment horizontal="left" vertical="center" wrapText="1"/>
    </xf>
    <xf numFmtId="166" fontId="38" fillId="12" borderId="32" xfId="1" applyNumberFormat="1" applyFont="1" applyFill="1" applyBorder="1" applyAlignment="1">
      <alignment horizontal="left" vertical="center" wrapText="1"/>
    </xf>
    <xf numFmtId="166" fontId="38" fillId="12" borderId="33" xfId="1" applyNumberFormat="1" applyFont="1" applyFill="1" applyBorder="1" applyAlignment="1">
      <alignment horizontal="left" vertical="center" wrapText="1"/>
    </xf>
    <xf numFmtId="166" fontId="38" fillId="12" borderId="34" xfId="1" applyNumberFormat="1" applyFont="1" applyFill="1" applyBorder="1" applyAlignment="1">
      <alignment horizontal="left" vertical="center" wrapText="1"/>
    </xf>
    <xf numFmtId="0" fontId="44" fillId="7" borderId="0" xfId="0" applyFont="1" applyFill="1" applyBorder="1" applyAlignment="1">
      <alignment horizontal="left" vertical="top" wrapText="1"/>
    </xf>
    <xf numFmtId="0" fontId="39" fillId="4" borderId="16" xfId="0" applyFont="1" applyFill="1" applyBorder="1" applyAlignment="1">
      <alignment horizontal="left"/>
    </xf>
    <xf numFmtId="0" fontId="39" fillId="4" borderId="21" xfId="0" applyFont="1" applyFill="1" applyBorder="1" applyAlignment="1">
      <alignment horizontal="center" vertical="center" wrapText="1"/>
    </xf>
    <xf numFmtId="49" fontId="38" fillId="12" borderId="17" xfId="0" applyNumberFormat="1" applyFont="1" applyFill="1" applyBorder="1" applyAlignment="1">
      <alignment horizontal="center" vertical="center" wrapText="1"/>
    </xf>
    <xf numFmtId="0" fontId="38" fillId="0" borderId="17" xfId="0" applyFont="1" applyBorder="1" applyAlignment="1">
      <alignment horizontal="left"/>
    </xf>
    <xf numFmtId="164" fontId="38" fillId="12" borderId="32" xfId="2" applyNumberFormat="1" applyFont="1" applyFill="1" applyBorder="1" applyAlignment="1" applyProtection="1">
      <alignment horizontal="center"/>
      <protection locked="0"/>
    </xf>
    <xf numFmtId="164" fontId="38" fillId="12" borderId="34" xfId="2" applyNumberFormat="1" applyFont="1" applyFill="1" applyBorder="1" applyAlignment="1" applyProtection="1">
      <alignment horizontal="center"/>
      <protection locked="0"/>
    </xf>
    <xf numFmtId="166" fontId="39" fillId="4" borderId="50" xfId="1" applyNumberFormat="1" applyFont="1" applyFill="1" applyBorder="1" applyAlignment="1">
      <alignment horizontal="left"/>
    </xf>
    <xf numFmtId="166" fontId="39" fillId="4" borderId="51"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41" xfId="0" applyFont="1" applyFill="1" applyBorder="1" applyAlignment="1" applyProtection="1">
      <alignment horizontal="left" vertical="top" wrapText="1"/>
      <protection locked="0"/>
    </xf>
    <xf numFmtId="0" fontId="38" fillId="7" borderId="42" xfId="0" applyFont="1" applyFill="1" applyBorder="1" applyAlignment="1" applyProtection="1">
      <alignment horizontal="left" vertical="top" wrapText="1"/>
      <protection locked="0"/>
    </xf>
    <xf numFmtId="0" fontId="64" fillId="9" borderId="43" xfId="0" applyFont="1" applyFill="1" applyBorder="1" applyAlignment="1">
      <alignment horizontal="left"/>
    </xf>
    <xf numFmtId="0" fontId="64" fillId="9" borderId="44" xfId="0" applyFont="1" applyFill="1" applyBorder="1" applyAlignment="1">
      <alignment horizontal="left"/>
    </xf>
    <xf numFmtId="0" fontId="39" fillId="4" borderId="32" xfId="0" applyFont="1" applyFill="1" applyBorder="1" applyAlignment="1">
      <alignment horizontal="center"/>
    </xf>
    <xf numFmtId="0" fontId="39" fillId="4" borderId="34" xfId="0" applyFont="1" applyFill="1" applyBorder="1" applyAlignment="1">
      <alignment horizontal="center"/>
    </xf>
    <xf numFmtId="0" fontId="50" fillId="9" borderId="35" xfId="0" applyFont="1" applyFill="1" applyBorder="1" applyAlignment="1">
      <alignment horizontal="center"/>
    </xf>
    <xf numFmtId="0" fontId="50" fillId="9" borderId="0" xfId="0" applyFont="1" applyFill="1" applyAlignment="1">
      <alignment horizontal="center"/>
    </xf>
    <xf numFmtId="0" fontId="50" fillId="9" borderId="36"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0" fontId="48" fillId="7" borderId="30" xfId="0" applyFont="1" applyFill="1" applyBorder="1" applyAlignment="1">
      <alignment horizontal="center" vertical="center" wrapText="1"/>
    </xf>
    <xf numFmtId="0" fontId="48" fillId="7" borderId="31" xfId="0" applyFont="1" applyFill="1" applyBorder="1" applyAlignment="1">
      <alignment horizontal="center" vertical="center" wrapText="1"/>
    </xf>
    <xf numFmtId="167" fontId="38" fillId="7" borderId="45" xfId="0" applyNumberFormat="1" applyFont="1" applyFill="1" applyBorder="1" applyAlignment="1">
      <alignment horizontal="center" vertical="center" wrapText="1"/>
    </xf>
    <xf numFmtId="167" fontId="38" fillId="7" borderId="46" xfId="0" applyNumberFormat="1" applyFont="1" applyFill="1" applyBorder="1" applyAlignment="1">
      <alignment horizontal="center" vertical="center" wrapText="1"/>
    </xf>
    <xf numFmtId="167" fontId="38" fillId="7" borderId="30" xfId="0" applyNumberFormat="1" applyFont="1" applyFill="1" applyBorder="1" applyAlignment="1">
      <alignment horizontal="center" vertical="center" wrapText="1"/>
    </xf>
    <xf numFmtId="167" fontId="38" fillId="7" borderId="31"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7"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30" xfId="0" applyNumberFormat="1" applyFont="1" applyFill="1" applyBorder="1" applyAlignment="1">
      <alignment horizontal="center" vertical="center" wrapText="1"/>
    </xf>
    <xf numFmtId="0" fontId="38" fillId="7" borderId="48" xfId="0" applyNumberFormat="1" applyFont="1" applyFill="1" applyBorder="1" applyAlignment="1">
      <alignment horizontal="center" vertical="center" wrapText="1"/>
    </xf>
    <xf numFmtId="0" fontId="38" fillId="7" borderId="31" xfId="0" applyNumberFormat="1" applyFont="1" applyFill="1" applyBorder="1" applyAlignment="1">
      <alignment horizontal="center" vertical="center" wrapText="1"/>
    </xf>
    <xf numFmtId="0" fontId="39" fillId="4" borderId="32" xfId="0" applyFont="1" applyFill="1" applyBorder="1" applyAlignment="1">
      <alignment horizontal="left" vertical="center"/>
    </xf>
    <xf numFmtId="0" fontId="39" fillId="4" borderId="34" xfId="0" applyFont="1" applyFill="1" applyBorder="1" applyAlignment="1">
      <alignment horizontal="left" vertical="center"/>
    </xf>
    <xf numFmtId="0" fontId="41" fillId="4" borderId="32" xfId="0" applyFont="1" applyFill="1" applyBorder="1" applyAlignment="1">
      <alignment horizontal="left" vertical="center" wrapText="1"/>
    </xf>
    <xf numFmtId="0" fontId="41" fillId="4" borderId="33" xfId="0" applyFont="1" applyFill="1" applyBorder="1" applyAlignment="1">
      <alignment horizontal="left" vertical="center" wrapText="1"/>
    </xf>
    <xf numFmtId="0" fontId="41" fillId="4" borderId="34" xfId="0" applyFont="1" applyFill="1" applyBorder="1" applyAlignment="1">
      <alignment horizontal="left" vertical="center" wrapText="1"/>
    </xf>
    <xf numFmtId="0" fontId="38" fillId="7" borderId="45" xfId="0" quotePrefix="1" applyNumberFormat="1" applyFont="1" applyFill="1" applyBorder="1" applyAlignment="1" applyProtection="1">
      <alignment horizontal="center" vertical="center" wrapText="1"/>
    </xf>
    <xf numFmtId="0" fontId="38" fillId="7" borderId="46" xfId="0" applyNumberFormat="1" applyFont="1" applyFill="1" applyBorder="1" applyAlignment="1" applyProtection="1">
      <alignment horizontal="center" vertical="center" wrapText="1"/>
    </xf>
    <xf numFmtId="0" fontId="38" fillId="7" borderId="30" xfId="0" applyNumberFormat="1" applyFont="1" applyFill="1" applyBorder="1" applyAlignment="1" applyProtection="1">
      <alignment horizontal="center" vertical="center" wrapText="1"/>
    </xf>
    <xf numFmtId="0" fontId="38" fillId="7" borderId="31"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2" xfId="0" applyNumberFormat="1" applyFont="1" applyFill="1" applyBorder="1" applyAlignment="1">
      <alignment horizontal="center" vertical="center" wrapText="1"/>
    </xf>
    <xf numFmtId="0" fontId="41" fillId="9" borderId="33" xfId="0" applyNumberFormat="1" applyFont="1" applyFill="1" applyBorder="1" applyAlignment="1">
      <alignment horizontal="center" vertical="center" wrapText="1"/>
    </xf>
    <xf numFmtId="0" fontId="39" fillId="4" borderId="33" xfId="0" applyFont="1" applyFill="1" applyBorder="1" applyAlignment="1">
      <alignment horizontal="center"/>
    </xf>
    <xf numFmtId="0" fontId="38" fillId="7" borderId="32" xfId="1" applyNumberFormat="1" applyFont="1" applyFill="1" applyBorder="1" applyAlignment="1">
      <alignment horizontal="left" vertical="center" wrapText="1"/>
    </xf>
    <xf numFmtId="0" fontId="38" fillId="7" borderId="33" xfId="1" applyNumberFormat="1" applyFont="1" applyFill="1" applyBorder="1" applyAlignment="1">
      <alignment horizontal="left" vertical="center" wrapText="1"/>
    </xf>
    <xf numFmtId="0" fontId="38" fillId="7" borderId="47" xfId="1" applyNumberFormat="1" applyFont="1" applyFill="1" applyBorder="1" applyAlignment="1">
      <alignment horizontal="left" vertical="center" wrapText="1"/>
    </xf>
    <xf numFmtId="0" fontId="38" fillId="7" borderId="46" xfId="1" applyNumberFormat="1" applyFont="1" applyFill="1" applyBorder="1" applyAlignment="1">
      <alignment horizontal="left" vertical="center" wrapText="1"/>
    </xf>
    <xf numFmtId="0" fontId="38" fillId="7" borderId="17" xfId="1" applyNumberFormat="1" applyFont="1" applyFill="1" applyBorder="1" applyAlignment="1">
      <alignment horizontal="center" vertical="center" wrapText="1"/>
    </xf>
    <xf numFmtId="0" fontId="38" fillId="7" borderId="38" xfId="0" applyFont="1" applyFill="1" applyBorder="1" applyAlignment="1">
      <alignment horizontal="center" vertical="center"/>
    </xf>
    <xf numFmtId="0" fontId="38" fillId="9" borderId="54" xfId="0" applyFont="1" applyFill="1" applyBorder="1" applyAlignment="1">
      <alignment horizontal="center" vertical="center"/>
    </xf>
    <xf numFmtId="0" fontId="38" fillId="9" borderId="55" xfId="0" applyFont="1" applyFill="1" applyBorder="1" applyAlignment="1">
      <alignment horizontal="center" vertical="center"/>
    </xf>
    <xf numFmtId="0" fontId="38" fillId="9" borderId="56" xfId="0" applyFont="1" applyFill="1" applyBorder="1" applyAlignment="1">
      <alignment horizontal="center" vertical="center"/>
    </xf>
    <xf numFmtId="0" fontId="38" fillId="7" borderId="52" xfId="0" applyFont="1" applyFill="1" applyBorder="1" applyAlignment="1">
      <alignment horizontal="center" vertical="center"/>
    </xf>
    <xf numFmtId="0" fontId="38" fillId="7" borderId="53" xfId="0" applyFont="1" applyFill="1" applyBorder="1" applyAlignment="1">
      <alignment horizontal="center" vertical="center"/>
    </xf>
    <xf numFmtId="0" fontId="39" fillId="7" borderId="39" xfId="0" applyFont="1" applyFill="1" applyBorder="1" applyAlignment="1">
      <alignment horizontal="center"/>
    </xf>
    <xf numFmtId="0" fontId="39" fillId="7" borderId="40" xfId="0" applyFont="1" applyFill="1" applyBorder="1" applyAlignment="1">
      <alignment horizontal="center"/>
    </xf>
    <xf numFmtId="49" fontId="38" fillId="7" borderId="32" xfId="0" applyNumberFormat="1" applyFont="1" applyFill="1" applyBorder="1" applyAlignment="1">
      <alignment horizontal="center"/>
    </xf>
    <xf numFmtId="49" fontId="38" fillId="7" borderId="33" xfId="0" applyNumberFormat="1" applyFont="1" applyFill="1" applyBorder="1" applyAlignment="1">
      <alignment horizontal="center"/>
    </xf>
    <xf numFmtId="49" fontId="38" fillId="7" borderId="34"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6" xfId="0" applyNumberFormat="1" applyFont="1" applyFill="1" applyBorder="1" applyAlignment="1" applyProtection="1">
      <alignment horizontal="center" vertical="center" wrapText="1"/>
      <protection locked="0"/>
    </xf>
    <xf numFmtId="0" fontId="38" fillId="7" borderId="31" xfId="0" applyNumberFormat="1" applyFont="1" applyFill="1" applyBorder="1" applyAlignment="1" applyProtection="1">
      <alignment horizontal="center" vertical="center" wrapText="1"/>
      <protection locked="0"/>
    </xf>
    <xf numFmtId="0" fontId="41" fillId="12" borderId="41" xfId="0" applyFont="1" applyFill="1" applyBorder="1" applyAlignment="1">
      <alignment horizontal="center" vertical="center" wrapText="1"/>
    </xf>
    <xf numFmtId="0" fontId="41" fillId="12" borderId="42" xfId="0" applyFont="1" applyFill="1" applyBorder="1" applyAlignment="1">
      <alignment horizontal="center" vertical="center" wrapText="1"/>
    </xf>
    <xf numFmtId="166" fontId="38" fillId="7" borderId="32" xfId="1" applyNumberFormat="1" applyFont="1" applyFill="1" applyBorder="1" applyAlignment="1">
      <alignment horizontal="left" vertical="center" wrapText="1"/>
    </xf>
    <xf numFmtId="166" fontId="38" fillId="7" borderId="33" xfId="1" applyNumberFormat="1" applyFont="1" applyFill="1" applyBorder="1" applyAlignment="1">
      <alignment horizontal="left" vertical="center" wrapText="1"/>
    </xf>
    <xf numFmtId="166" fontId="38" fillId="7" borderId="47" xfId="1" applyNumberFormat="1" applyFont="1" applyFill="1" applyBorder="1" applyAlignment="1">
      <alignment horizontal="left" vertical="center" wrapText="1"/>
    </xf>
    <xf numFmtId="166" fontId="38" fillId="7" borderId="46" xfId="1" applyNumberFormat="1" applyFont="1" applyFill="1" applyBorder="1" applyAlignment="1">
      <alignment horizontal="left" vertical="center" wrapText="1"/>
    </xf>
    <xf numFmtId="0" fontId="38" fillId="7" borderId="39" xfId="0" applyFont="1" applyFill="1" applyBorder="1" applyAlignment="1">
      <alignment horizontal="center"/>
    </xf>
    <xf numFmtId="0" fontId="38" fillId="7" borderId="40" xfId="0" applyFont="1" applyFill="1" applyBorder="1" applyAlignment="1">
      <alignment horizontal="center"/>
    </xf>
    <xf numFmtId="166" fontId="38" fillId="7" borderId="17" xfId="1" applyNumberFormat="1" applyFont="1" applyFill="1" applyBorder="1" applyAlignment="1">
      <alignment horizontal="center" vertical="center" wrapText="1"/>
    </xf>
    <xf numFmtId="49" fontId="38" fillId="7" borderId="32" xfId="0" applyNumberFormat="1" applyFont="1" applyFill="1" applyBorder="1" applyAlignment="1">
      <alignment horizontal="left"/>
    </xf>
    <xf numFmtId="49" fontId="38" fillId="7" borderId="33" xfId="0" applyNumberFormat="1" applyFont="1" applyFill="1" applyBorder="1" applyAlignment="1">
      <alignment horizontal="left"/>
    </xf>
    <xf numFmtId="49" fontId="38" fillId="7" borderId="34" xfId="0" applyNumberFormat="1" applyFont="1" applyFill="1" applyBorder="1" applyAlignment="1">
      <alignment horizontal="left"/>
    </xf>
    <xf numFmtId="0" fontId="36" fillId="7" borderId="32" xfId="0" applyFont="1" applyFill="1" applyBorder="1" applyAlignment="1">
      <alignment horizontal="left" vertical="center" wrapText="1"/>
    </xf>
    <xf numFmtId="0" fontId="36" fillId="7" borderId="34"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2" xfId="1" applyNumberFormat="1" applyFont="1" applyFill="1" applyBorder="1" applyAlignment="1">
      <alignment horizontal="left" vertical="top"/>
    </xf>
    <xf numFmtId="166" fontId="38" fillId="12" borderId="34"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5"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cellXfs>
  <cellStyles count="11">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113053120"/>
        <c:axId val="113053680"/>
      </c:barChart>
      <c:catAx>
        <c:axId val="113053120"/>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13053680"/>
        <c:crosses val="autoZero"/>
        <c:auto val="1"/>
        <c:lblAlgn val="ctr"/>
        <c:lblOffset val="100"/>
        <c:noMultiLvlLbl val="0"/>
      </c:catAx>
      <c:valAx>
        <c:axId val="11305368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130531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0</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0</c:v>
                </c:pt>
              </c:numCache>
            </c:numRef>
          </c:val>
        </c:ser>
        <c:dLbls>
          <c:showLegendKey val="0"/>
          <c:showVal val="0"/>
          <c:showCatName val="0"/>
          <c:showSerName val="0"/>
          <c:showPercent val="0"/>
          <c:showBubbleSize val="0"/>
        </c:dLbls>
        <c:gapWidth val="150"/>
        <c:overlap val="100"/>
        <c:axId val="455776592"/>
        <c:axId val="455773792"/>
      </c:barChart>
      <c:catAx>
        <c:axId val="45577659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55773792"/>
        <c:crosses val="autoZero"/>
        <c:auto val="1"/>
        <c:lblAlgn val="ctr"/>
        <c:lblOffset val="100"/>
        <c:noMultiLvlLbl val="0"/>
      </c:catAx>
      <c:valAx>
        <c:axId val="455773792"/>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5577659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880661.54999999993</c:v>
                </c:pt>
              </c:numCache>
            </c:numRef>
          </c:val>
        </c:ser>
        <c:dLbls>
          <c:dLblPos val="ctr"/>
          <c:showLegendKey val="0"/>
          <c:showVal val="1"/>
          <c:showCatName val="0"/>
          <c:showSerName val="0"/>
          <c:showPercent val="0"/>
          <c:showBubbleSize val="0"/>
        </c:dLbls>
        <c:gapWidth val="79"/>
        <c:axId val="454949344"/>
        <c:axId val="454948784"/>
      </c:barChart>
      <c:catAx>
        <c:axId val="45494934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54948784"/>
        <c:crosses val="autoZero"/>
        <c:auto val="1"/>
        <c:lblAlgn val="ctr"/>
        <c:lblOffset val="100"/>
        <c:noMultiLvlLbl val="0"/>
      </c:catAx>
      <c:valAx>
        <c:axId val="454948784"/>
        <c:scaling>
          <c:orientation val="minMax"/>
        </c:scaling>
        <c:delete val="1"/>
        <c:axPos val="l"/>
        <c:numFmt formatCode="_(&quot;$&quot;* #,##0_);_(&quot;$&quot;* \(#,##0\);_(&quot;$&quot;* &quot;-&quot;??_);_(@_)" sourceLinked="1"/>
        <c:majorTickMark val="none"/>
        <c:minorTickMark val="none"/>
        <c:tickLblPos val="nextTo"/>
        <c:crossAx val="45494934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455870512"/>
        <c:axId val="455868272"/>
      </c:barChart>
      <c:catAx>
        <c:axId val="4558705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455868272"/>
        <c:crosses val="autoZero"/>
        <c:auto val="1"/>
        <c:lblAlgn val="ctr"/>
        <c:lblOffset val="100"/>
        <c:noMultiLvlLbl val="0"/>
      </c:catAx>
      <c:valAx>
        <c:axId val="455868272"/>
        <c:scaling>
          <c:orientation val="minMax"/>
        </c:scaling>
        <c:delete val="1"/>
        <c:axPos val="l"/>
        <c:numFmt formatCode="_(&quot;$&quot;* #,##0_);_(&quot;$&quot;* \(#,##0\);_(&quot;$&quot;* &quot;-&quot;??_);_(@_)" sourceLinked="1"/>
        <c:majorTickMark val="none"/>
        <c:minorTickMark val="none"/>
        <c:tickLblPos val="nextTo"/>
        <c:crossAx val="45587051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22313.54999999993</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checked="Checked"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checked="Checked"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checked="Checked"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537560" y="9147174"/>
              <a:ext cx="2404774" cy="204593"/>
              <a:chOff x="5533119" y="9125241"/>
              <a:chExt cx="2403101" cy="204305"/>
            </a:xfrm>
          </xdr:grpSpPr>
          <xdr:sp macro="" textlink="">
            <xdr:nvSpPr>
              <xdr:cNvPr id="2075" name="Check Box 27" hidden="1">
                <a:extLst>
                  <a:ext uri="{63B3BB69-23CF-44E3-9099-C40C66FF867C}">
                    <a14:compatExt spid="_x0000_s2075"/>
                  </a:ext>
                </a:extLst>
              </xdr:cNvPr>
              <xdr:cNvSpPr/>
            </xdr:nvSpPr>
            <xdr:spPr bwMode="auto">
              <a:xfrm>
                <a:off x="6831163" y="9125505"/>
                <a:ext cx="1105057"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19" y="9125241"/>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88908" y="8793692"/>
              <a:ext cx="4755416"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84133" y="6550025"/>
              <a:ext cx="4899177" cy="1310217"/>
              <a:chOff x="4269171" y="6512801"/>
              <a:chExt cx="4880929" cy="1306588"/>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89"/>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5300264" y="10373783"/>
              <a:ext cx="3348311" cy="161925"/>
              <a:chOff x="5305237" y="10346391"/>
              <a:chExt cx="3350181" cy="161925"/>
            </a:xfrm>
          </xdr:grpSpPr>
          <xdr:sp macro="" textlink="">
            <xdr:nvSpPr>
              <xdr:cNvPr id="2113" name="Check Box 65" hidden="1">
                <a:extLst>
                  <a:ext uri="{63B3BB69-23CF-44E3-9099-C40C66FF867C}">
                    <a14:compatExt spid="_x0000_s2113"/>
                  </a:ext>
                </a:extLst>
              </xdr:cNvPr>
              <xdr:cNvSpPr/>
            </xdr:nvSpPr>
            <xdr:spPr bwMode="auto">
              <a:xfrm>
                <a:off x="5305237" y="10346740"/>
                <a:ext cx="1621328"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5" y="10346391"/>
                <a:ext cx="1620363"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762750" y="23189407"/>
              <a:ext cx="2414034" cy="205916"/>
              <a:chOff x="5533090" y="9125426"/>
              <a:chExt cx="2403113" cy="204102"/>
            </a:xfrm>
          </xdr:grpSpPr>
          <xdr:sp macro="" textlink="">
            <xdr:nvSpPr>
              <xdr:cNvPr id="2117" name="Check Box 69" hidden="1">
                <a:extLst>
                  <a:ext uri="{63B3BB69-23CF-44E3-9099-C40C66FF867C}">
                    <a14:compatExt spid="_x0000_s2117"/>
                  </a:ext>
                </a:extLst>
              </xdr:cNvPr>
              <xdr:cNvSpPr/>
            </xdr:nvSpPr>
            <xdr:spPr bwMode="auto">
              <a:xfrm>
                <a:off x="6831149" y="9125491"/>
                <a:ext cx="1105054"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0" y="912542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3" Type="http://schemas.openxmlformats.org/officeDocument/2006/relationships/printerSettings" Target="../printerSettings/printerSettings2.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mailto:npittman@townofchapelhill.org" TargetMode="External"/><Relationship Id="rId16" Type="http://schemas.openxmlformats.org/officeDocument/2006/relationships/ctrlProp" Target="../ctrlProps/ctrlProp11.xml"/><Relationship Id="rId20" Type="http://schemas.openxmlformats.org/officeDocument/2006/relationships/ctrlProp" Target="../ctrlProps/ctrlProp15.xml"/><Relationship Id="rId1" Type="http://schemas.openxmlformats.org/officeDocument/2006/relationships/printerSettings" Target="../printerSettings/printerSettings1.bin"/><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10" Type="http://schemas.openxmlformats.org/officeDocument/2006/relationships/ctrlProp" Target="../ctrlProps/ctrlProp5.xml"/><Relationship Id="rId19" Type="http://schemas.openxmlformats.org/officeDocument/2006/relationships/ctrlProp" Target="../ctrlProps/ctrlProp14.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7.bin"/><Relationship Id="rId5" Type="http://schemas.openxmlformats.org/officeDocument/2006/relationships/comments" Target="../comments6.xml"/><Relationship Id="rId4" Type="http://schemas.openxmlformats.org/officeDocument/2006/relationships/vmlDrawing" Target="../drawings/vmlDrawing7.v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hyperlink" Target="mailto:elandfried@gotriangle.org" TargetMode="External"/><Relationship Id="rId7" Type="http://schemas.openxmlformats.org/officeDocument/2006/relationships/ctrlProp" Target="../ctrlProps/ctrlProp21.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3.bin"/><Relationship Id="rId6" Type="http://schemas.openxmlformats.org/officeDocument/2006/relationships/vmlDrawing" Target="../drawings/vmlDrawing2.vml"/><Relationship Id="rId5" Type="http://schemas.openxmlformats.org/officeDocument/2006/relationships/drawing" Target="../drawings/drawing2.xml"/><Relationship Id="rId10" Type="http://schemas.openxmlformats.org/officeDocument/2006/relationships/comments" Target="../comments1.xml"/><Relationship Id="rId4" Type="http://schemas.openxmlformats.org/officeDocument/2006/relationships/printerSettings" Target="../printerSettings/printerSettings4.bin"/><Relationship Id="rId9" Type="http://schemas.openxmlformats.org/officeDocument/2006/relationships/ctrlProp" Target="../ctrlProps/ctrlProp2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hyperlink" Target="mailto:elandfried@gotriangle.org" TargetMode="External"/><Relationship Id="rId7" Type="http://schemas.openxmlformats.org/officeDocument/2006/relationships/ctrlProp" Target="../ctrlProps/ctrlProp24.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5.bin"/><Relationship Id="rId6" Type="http://schemas.openxmlformats.org/officeDocument/2006/relationships/vmlDrawing" Target="../drawings/vmlDrawing3.vml"/><Relationship Id="rId5" Type="http://schemas.openxmlformats.org/officeDocument/2006/relationships/drawing" Target="../drawings/drawing3.xml"/><Relationship Id="rId10" Type="http://schemas.openxmlformats.org/officeDocument/2006/relationships/comments" Target="../comments2.xml"/><Relationship Id="rId4" Type="http://schemas.openxmlformats.org/officeDocument/2006/relationships/printerSettings" Target="../printerSettings/printerSettings6.bin"/><Relationship Id="rId9" Type="http://schemas.openxmlformats.org/officeDocument/2006/relationships/ctrlProp" Target="../ctrlProps/ctrlProp26.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mailto:DOTransitProjects@gotriangle.org"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8.xml"/><Relationship Id="rId3" Type="http://schemas.openxmlformats.org/officeDocument/2006/relationships/hyperlink" Target="mailto:elandfried@gotriangle.org" TargetMode="External"/><Relationship Id="rId7" Type="http://schemas.openxmlformats.org/officeDocument/2006/relationships/ctrlProp" Target="../ctrlProps/ctrlProp27.xml"/><Relationship Id="rId2" Type="http://schemas.openxmlformats.org/officeDocument/2006/relationships/hyperlink" Target="mailto:elandfried@gotriangle.org" TargetMode="External"/><Relationship Id="rId1" Type="http://schemas.openxmlformats.org/officeDocument/2006/relationships/printerSettings" Target="../printerSettings/printerSettings11.bin"/><Relationship Id="rId6" Type="http://schemas.openxmlformats.org/officeDocument/2006/relationships/vmlDrawing" Target="../drawings/vmlDrawing4.vml"/><Relationship Id="rId5" Type="http://schemas.openxmlformats.org/officeDocument/2006/relationships/drawing" Target="../drawings/drawing6.xml"/><Relationship Id="rId10" Type="http://schemas.openxmlformats.org/officeDocument/2006/relationships/comments" Target="../comments3.xml"/><Relationship Id="rId4" Type="http://schemas.openxmlformats.org/officeDocument/2006/relationships/printerSettings" Target="../printerSettings/printerSettings12.bin"/><Relationship Id="rId9" Type="http://schemas.openxmlformats.org/officeDocument/2006/relationships/ctrlProp" Target="../ctrlProps/ctrlProp29.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H166"/>
  <sheetViews>
    <sheetView tabSelected="1" view="pageBreakPreview" topLeftCell="A97" zoomScale="90" zoomScaleNormal="85" zoomScaleSheetLayoutView="90" workbookViewId="0">
      <selection activeCell="D124" sqref="D124"/>
    </sheetView>
  </sheetViews>
  <sheetFormatPr defaultColWidth="8.625" defaultRowHeight="15" outlineLevelRow="1" outlineLevelCol="1" x14ac:dyDescent="0.25"/>
  <cols>
    <col min="1" max="1" width="7.875" style="37" customWidth="1"/>
    <col min="2" max="2" width="16.75" style="37" customWidth="1"/>
    <col min="3" max="3" width="16.125" style="37" customWidth="1"/>
    <col min="4" max="8" width="12.625" style="37" customWidth="1"/>
    <col min="9" max="9" width="14.125" style="37" customWidth="1"/>
    <col min="10" max="10" width="14.125" style="37" bestFit="1" customWidth="1"/>
    <col min="11" max="11" width="3.5" style="37"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273" t="s">
        <v>193</v>
      </c>
      <c r="C1" s="274"/>
      <c r="D1" s="264" t="s">
        <v>164</v>
      </c>
      <c r="E1" s="265"/>
      <c r="F1" s="265"/>
      <c r="G1" s="265"/>
      <c r="H1" s="266"/>
      <c r="I1" s="97" t="s">
        <v>114</v>
      </c>
      <c r="J1" s="98">
        <v>43282</v>
      </c>
      <c r="K1" s="42"/>
      <c r="L1" s="42"/>
      <c r="M1" s="42"/>
      <c r="N1" s="42"/>
      <c r="O1" s="42"/>
      <c r="P1" s="42"/>
      <c r="Q1" s="42"/>
      <c r="R1" s="42"/>
      <c r="S1" s="42"/>
      <c r="T1" s="42"/>
      <c r="U1" s="42"/>
      <c r="V1" s="42"/>
      <c r="W1" s="165" t="s">
        <v>220</v>
      </c>
      <c r="X1" s="161"/>
    </row>
    <row r="2" spans="1:29" ht="18.75" customHeight="1" thickTop="1" thickBot="1" x14ac:dyDescent="0.35">
      <c r="A2" s="45"/>
      <c r="B2" s="271" t="str">
        <f>CONCATENATE(C3,C4,"_",C5,C6)</f>
        <v>18DCI_TS9</v>
      </c>
      <c r="C2" s="272"/>
      <c r="D2" s="262" t="s">
        <v>117</v>
      </c>
      <c r="E2" s="263"/>
      <c r="F2" s="263"/>
      <c r="G2" s="263"/>
      <c r="H2" s="263"/>
      <c r="I2" s="275" t="s">
        <v>102</v>
      </c>
      <c r="J2" s="276"/>
      <c r="K2" s="42"/>
      <c r="L2" s="42"/>
      <c r="M2" s="42"/>
      <c r="N2" s="42"/>
      <c r="O2" s="42"/>
      <c r="P2" s="42"/>
      <c r="Q2" s="42"/>
      <c r="R2" s="42"/>
      <c r="S2" s="42"/>
      <c r="T2" s="42"/>
      <c r="U2" s="42"/>
      <c r="V2" s="42"/>
      <c r="W2" s="165" t="s">
        <v>221</v>
      </c>
      <c r="X2" s="175" t="s">
        <v>255</v>
      </c>
      <c r="Y2" s="171" t="s">
        <v>256</v>
      </c>
      <c r="Z2" s="171" t="s">
        <v>243</v>
      </c>
      <c r="AA2" s="171" t="s">
        <v>257</v>
      </c>
      <c r="AC2" s="191" t="s">
        <v>102</v>
      </c>
    </row>
    <row r="3" spans="1:29" ht="17.25" customHeight="1" x14ac:dyDescent="0.3">
      <c r="A3" s="45"/>
      <c r="B3" s="174" t="s">
        <v>241</v>
      </c>
      <c r="C3" s="241">
        <v>18</v>
      </c>
      <c r="D3" s="262" t="s">
        <v>115</v>
      </c>
      <c r="E3" s="262"/>
      <c r="F3" s="262"/>
      <c r="G3" s="262"/>
      <c r="H3" s="262"/>
      <c r="I3" s="43">
        <v>43281</v>
      </c>
      <c r="J3" s="96"/>
      <c r="K3" s="42"/>
      <c r="L3" s="42"/>
      <c r="M3" s="42"/>
      <c r="N3" s="42"/>
      <c r="O3" s="42"/>
      <c r="P3" s="42"/>
      <c r="Q3" s="42"/>
      <c r="R3" s="42"/>
      <c r="S3" s="42"/>
      <c r="T3" s="42"/>
      <c r="U3" s="42"/>
      <c r="V3" s="42"/>
      <c r="W3" s="161"/>
      <c r="X3" s="180">
        <v>16</v>
      </c>
      <c r="Y3" s="181" t="s">
        <v>247</v>
      </c>
      <c r="Z3" s="181" t="s">
        <v>232</v>
      </c>
      <c r="AA3" s="182">
        <v>1</v>
      </c>
      <c r="AC3" s="191" t="s">
        <v>276</v>
      </c>
    </row>
    <row r="4" spans="1:29" ht="17.25" x14ac:dyDescent="0.3">
      <c r="A4" s="45"/>
      <c r="B4" s="174" t="s">
        <v>242</v>
      </c>
      <c r="C4" s="242" t="s">
        <v>245</v>
      </c>
      <c r="D4" s="267" t="s">
        <v>143</v>
      </c>
      <c r="E4" s="262"/>
      <c r="F4" s="262"/>
      <c r="G4" s="262"/>
      <c r="H4" s="262"/>
      <c r="I4" s="52"/>
      <c r="J4" s="52"/>
      <c r="K4" s="42"/>
      <c r="L4" s="42"/>
      <c r="M4" s="42"/>
      <c r="N4" s="42"/>
      <c r="O4" s="42"/>
      <c r="P4" s="42"/>
      <c r="Q4" s="42"/>
      <c r="R4" s="42"/>
      <c r="S4" s="42"/>
      <c r="T4" s="42"/>
      <c r="U4" s="42"/>
      <c r="V4" s="42"/>
      <c r="W4" s="161"/>
      <c r="X4" s="180">
        <v>17</v>
      </c>
      <c r="Y4" s="181" t="s">
        <v>245</v>
      </c>
      <c r="Z4" s="181" t="s">
        <v>231</v>
      </c>
      <c r="AA4" s="182">
        <v>2</v>
      </c>
      <c r="AC4" s="191" t="s">
        <v>277</v>
      </c>
    </row>
    <row r="5" spans="1:29" ht="12.75" customHeight="1" x14ac:dyDescent="0.25">
      <c r="A5" s="45"/>
      <c r="B5" s="174" t="s">
        <v>253</v>
      </c>
      <c r="C5" s="242" t="s">
        <v>233</v>
      </c>
      <c r="D5" s="53"/>
      <c r="E5" s="53"/>
      <c r="F5" s="53"/>
      <c r="G5" s="53"/>
      <c r="H5" s="53"/>
      <c r="I5" s="53"/>
      <c r="J5" s="53"/>
      <c r="K5" s="42"/>
      <c r="L5" s="42"/>
      <c r="M5" s="42"/>
      <c r="N5" s="42"/>
      <c r="O5" s="42"/>
      <c r="P5" s="42"/>
      <c r="Q5" s="42"/>
      <c r="R5" s="42"/>
      <c r="S5" s="42"/>
      <c r="T5" s="42"/>
      <c r="U5" s="42"/>
      <c r="V5" s="42"/>
      <c r="W5" s="161"/>
      <c r="X5" s="180">
        <v>18</v>
      </c>
      <c r="Y5" s="181" t="s">
        <v>246</v>
      </c>
      <c r="Z5" s="181" t="s">
        <v>233</v>
      </c>
      <c r="AA5" s="182">
        <v>3</v>
      </c>
      <c r="AC5" s="191" t="s">
        <v>278</v>
      </c>
    </row>
    <row r="6" spans="1:29" x14ac:dyDescent="0.25">
      <c r="A6" s="84"/>
      <c r="B6" s="174" t="s">
        <v>254</v>
      </c>
      <c r="C6" s="243">
        <v>9</v>
      </c>
      <c r="D6" s="83"/>
      <c r="E6" s="83"/>
      <c r="F6" s="83"/>
      <c r="G6" s="83"/>
      <c r="H6" s="83"/>
      <c r="I6" s="83"/>
      <c r="J6" s="83"/>
      <c r="K6" s="49"/>
      <c r="L6" s="49"/>
      <c r="M6" s="49"/>
      <c r="N6" s="49"/>
      <c r="O6" s="49"/>
      <c r="P6" s="49"/>
      <c r="Q6" s="49"/>
      <c r="R6" s="49"/>
      <c r="S6" s="49"/>
      <c r="T6" s="49"/>
      <c r="U6" s="49"/>
      <c r="V6" s="49"/>
      <c r="W6" s="161"/>
      <c r="X6" s="180">
        <v>19</v>
      </c>
      <c r="Y6" s="181" t="s">
        <v>244</v>
      </c>
      <c r="Z6" s="181" t="s">
        <v>234</v>
      </c>
      <c r="AA6" s="182">
        <v>4</v>
      </c>
      <c r="AC6" s="191" t="s">
        <v>279</v>
      </c>
    </row>
    <row r="7" spans="1:29" ht="30.6" customHeight="1" x14ac:dyDescent="0.4">
      <c r="A7" s="80"/>
      <c r="B7" s="82" t="s">
        <v>162</v>
      </c>
      <c r="C7" s="81"/>
      <c r="D7" s="81"/>
      <c r="E7" s="81"/>
      <c r="F7" s="81"/>
      <c r="G7" s="81"/>
      <c r="H7" s="81"/>
      <c r="I7" s="81"/>
      <c r="J7" s="81"/>
      <c r="K7" s="80"/>
      <c r="L7" s="80"/>
      <c r="M7" s="80"/>
      <c r="N7" s="80"/>
      <c r="O7" s="80"/>
      <c r="P7" s="80"/>
      <c r="Q7" s="80"/>
      <c r="R7" s="80"/>
      <c r="S7" s="80"/>
      <c r="T7" s="80"/>
      <c r="U7" s="80"/>
      <c r="V7" s="80"/>
      <c r="W7" s="161"/>
      <c r="X7" s="180">
        <v>20</v>
      </c>
      <c r="Y7" s="181" t="s">
        <v>250</v>
      </c>
      <c r="Z7" s="181" t="s">
        <v>251</v>
      </c>
      <c r="AA7" s="182">
        <v>5</v>
      </c>
    </row>
    <row r="8" spans="1:29" ht="15" customHeight="1" x14ac:dyDescent="0.25">
      <c r="A8" s="88"/>
      <c r="B8" s="299" t="s">
        <v>133</v>
      </c>
      <c r="C8" s="299"/>
      <c r="D8" s="299"/>
      <c r="E8" s="299"/>
      <c r="F8" s="299"/>
      <c r="G8" s="299"/>
      <c r="H8" s="299"/>
      <c r="I8" s="299"/>
      <c r="J8" s="299"/>
      <c r="K8" s="88"/>
      <c r="L8" s="160"/>
      <c r="M8" s="160"/>
      <c r="N8" s="160"/>
      <c r="O8" s="160"/>
      <c r="P8" s="160"/>
      <c r="Q8" s="160"/>
      <c r="R8" s="160"/>
      <c r="S8" s="160"/>
      <c r="T8" s="160"/>
      <c r="U8" s="160"/>
      <c r="V8" s="160"/>
      <c r="W8" s="161"/>
      <c r="X8" s="180">
        <v>21</v>
      </c>
      <c r="Y8" s="181" t="s">
        <v>248</v>
      </c>
      <c r="Z8" s="181" t="s">
        <v>252</v>
      </c>
      <c r="AA8" s="182">
        <v>6</v>
      </c>
    </row>
    <row r="9" spans="1:29" x14ac:dyDescent="0.25">
      <c r="A9" s="53"/>
      <c r="B9" s="53"/>
      <c r="C9" s="53"/>
      <c r="D9" s="53"/>
      <c r="E9" s="53"/>
      <c r="F9" s="53"/>
      <c r="G9" s="53"/>
      <c r="H9" s="53"/>
      <c r="I9" s="53"/>
      <c r="J9" s="53"/>
      <c r="K9" s="42"/>
      <c r="L9" s="42"/>
      <c r="M9" s="42"/>
      <c r="N9" s="42"/>
      <c r="O9" s="42"/>
      <c r="P9" s="42"/>
      <c r="Q9" s="42"/>
      <c r="R9" s="42"/>
      <c r="S9" s="42"/>
      <c r="T9" s="42"/>
      <c r="U9" s="42"/>
      <c r="V9" s="42"/>
      <c r="W9" s="161"/>
      <c r="X9" s="180">
        <v>22</v>
      </c>
      <c r="Y9" s="181" t="s">
        <v>362</v>
      </c>
      <c r="Z9" s="176"/>
      <c r="AA9" s="182">
        <v>7</v>
      </c>
    </row>
    <row r="10" spans="1:29" x14ac:dyDescent="0.25">
      <c r="A10" s="45"/>
      <c r="B10" s="268" t="s">
        <v>34</v>
      </c>
      <c r="C10" s="268"/>
      <c r="D10" s="268" t="s">
        <v>35</v>
      </c>
      <c r="E10" s="268"/>
      <c r="F10" s="268" t="s">
        <v>36</v>
      </c>
      <c r="G10" s="268"/>
      <c r="H10" s="268"/>
      <c r="I10" s="268" t="s">
        <v>272</v>
      </c>
      <c r="J10" s="268"/>
      <c r="K10" s="42"/>
      <c r="L10" s="42"/>
      <c r="M10" s="42"/>
      <c r="N10" s="42"/>
      <c r="O10" s="42"/>
      <c r="P10" s="42"/>
      <c r="Q10" s="42"/>
      <c r="R10" s="42"/>
      <c r="S10" s="42"/>
      <c r="T10" s="42"/>
      <c r="U10" s="42"/>
      <c r="V10" s="42"/>
      <c r="W10" s="161"/>
      <c r="X10" s="180">
        <v>23</v>
      </c>
      <c r="Y10" s="181" t="s">
        <v>249</v>
      </c>
      <c r="Z10" s="177"/>
      <c r="AA10" s="182">
        <v>8</v>
      </c>
    </row>
    <row r="11" spans="1:29" ht="18" customHeight="1" x14ac:dyDescent="0.25">
      <c r="A11" s="45"/>
      <c r="B11" s="270" t="s">
        <v>363</v>
      </c>
      <c r="C11" s="270"/>
      <c r="D11" s="270" t="s">
        <v>370</v>
      </c>
      <c r="E11" s="270"/>
      <c r="F11" s="269" t="s">
        <v>38</v>
      </c>
      <c r="G11" s="269"/>
      <c r="H11" s="269"/>
      <c r="I11" s="69" t="s">
        <v>281</v>
      </c>
      <c r="J11" s="221">
        <f>IF($I$2=$AC$2,IF($J$127&gt;0,$D$92*($D$127/($D$127+$D$139)),),)+IF($I$2=$AC$3,IF($J$127&gt;0,$E$92*($E$127/($E$127+$E$139)),),)</f>
        <v>859182</v>
      </c>
      <c r="K11" s="42"/>
      <c r="L11" s="42"/>
      <c r="M11" s="42"/>
      <c r="N11" s="42"/>
      <c r="O11" s="42"/>
      <c r="P11" s="42"/>
      <c r="Q11" s="42"/>
      <c r="R11" s="42"/>
      <c r="S11" s="42"/>
      <c r="T11" s="42"/>
      <c r="U11" s="42"/>
      <c r="V11" s="42"/>
      <c r="W11" s="161"/>
      <c r="X11" s="180">
        <v>24</v>
      </c>
      <c r="Y11" s="177"/>
      <c r="AA11" s="182">
        <v>9</v>
      </c>
    </row>
    <row r="12" spans="1:29" ht="18" customHeight="1" x14ac:dyDescent="0.25">
      <c r="A12" s="45"/>
      <c r="B12" s="270"/>
      <c r="C12" s="270"/>
      <c r="D12" s="270"/>
      <c r="E12" s="270"/>
      <c r="F12" s="269" t="s">
        <v>56</v>
      </c>
      <c r="G12" s="269"/>
      <c r="H12" s="269"/>
      <c r="I12" s="139" t="s">
        <v>320</v>
      </c>
      <c r="J12" s="221">
        <f>IF($J$127&gt;0,SUM($D$92:$I$92)*(SUM($D$127:$I$127)/(SUM($D$127:$I$127,$D$139:$I$139))),)</f>
        <v>5488228.4178795097</v>
      </c>
      <c r="K12" s="42"/>
      <c r="L12" s="42"/>
      <c r="M12" s="42"/>
      <c r="N12" s="42"/>
      <c r="O12" s="42"/>
      <c r="P12" s="42"/>
      <c r="Q12" s="42"/>
      <c r="R12" s="42"/>
      <c r="S12" s="42"/>
      <c r="T12" s="42"/>
      <c r="U12" s="42"/>
      <c r="V12" s="42"/>
      <c r="W12" s="161"/>
      <c r="X12" s="180">
        <v>25</v>
      </c>
      <c r="Y12" s="177"/>
      <c r="AA12" s="182">
        <v>10</v>
      </c>
    </row>
    <row r="13" spans="1:29" x14ac:dyDescent="0.25">
      <c r="A13" s="45"/>
      <c r="B13" s="268" t="s">
        <v>39</v>
      </c>
      <c r="C13" s="268"/>
      <c r="D13" s="268" t="s">
        <v>40</v>
      </c>
      <c r="E13" s="268"/>
      <c r="F13" s="268" t="s">
        <v>96</v>
      </c>
      <c r="G13" s="268"/>
      <c r="H13" s="268"/>
      <c r="I13" s="268" t="s">
        <v>273</v>
      </c>
      <c r="J13" s="268"/>
      <c r="K13" s="42"/>
      <c r="L13" s="42"/>
      <c r="M13" s="42"/>
      <c r="N13" s="42"/>
      <c r="O13" s="42"/>
      <c r="P13" s="42"/>
      <c r="Q13" s="42"/>
      <c r="R13" s="42"/>
      <c r="S13" s="42"/>
      <c r="T13" s="42"/>
      <c r="U13" s="42"/>
      <c r="V13" s="42"/>
      <c r="W13" s="161"/>
      <c r="X13" s="161"/>
      <c r="AA13" s="182">
        <v>11</v>
      </c>
    </row>
    <row r="14" spans="1:29" ht="15.75" customHeight="1" x14ac:dyDescent="0.25">
      <c r="A14" s="45"/>
      <c r="B14" s="289">
        <v>43327</v>
      </c>
      <c r="C14" s="290"/>
      <c r="D14" s="289">
        <v>45473</v>
      </c>
      <c r="E14" s="290"/>
      <c r="F14" s="300" t="s">
        <v>364</v>
      </c>
      <c r="G14" s="300"/>
      <c r="H14" s="300"/>
      <c r="I14" s="189" t="s">
        <v>281</v>
      </c>
      <c r="J14" s="221">
        <f>IF($I$2=$AC$2,IF($J$139&gt;0,$D$92*($D$139/($D$127+$D$139)),),)+IF($I$2=$AC$3,IF($J$139&gt;0,$E$92*($E$139/($E$127+$E$139)),),)</f>
        <v>0</v>
      </c>
      <c r="K14" s="42"/>
      <c r="L14" s="42"/>
      <c r="M14" s="42"/>
      <c r="N14" s="42"/>
      <c r="O14" s="42"/>
      <c r="P14" s="42"/>
      <c r="Q14" s="42"/>
      <c r="R14" s="42"/>
      <c r="S14" s="42"/>
      <c r="T14" s="42"/>
      <c r="U14" s="42"/>
      <c r="V14" s="42"/>
      <c r="W14" s="161"/>
      <c r="X14" s="161"/>
      <c r="AA14" s="182">
        <v>12</v>
      </c>
    </row>
    <row r="15" spans="1:29" ht="15.75" customHeight="1" x14ac:dyDescent="0.25">
      <c r="A15" s="45"/>
      <c r="B15" s="291"/>
      <c r="C15" s="292"/>
      <c r="D15" s="291"/>
      <c r="E15" s="292"/>
      <c r="F15" s="300"/>
      <c r="G15" s="300"/>
      <c r="H15" s="300"/>
      <c r="I15" s="139" t="s">
        <v>320</v>
      </c>
      <c r="J15" s="221">
        <f>IF($J$139&gt;0,SUM($D$92:$I$92)*(SUM($D$139:$I$139)/(SUM($D$127:$I$127,$D$139:$I$139))),)</f>
        <v>0</v>
      </c>
      <c r="K15" s="42"/>
      <c r="L15" s="42"/>
      <c r="M15" s="42"/>
      <c r="N15" s="42"/>
      <c r="O15" s="42"/>
      <c r="P15" s="42"/>
      <c r="Q15" s="42"/>
      <c r="R15" s="42"/>
      <c r="S15" s="42"/>
      <c r="T15" s="42"/>
      <c r="U15" s="42"/>
      <c r="V15" s="42"/>
      <c r="W15" s="161"/>
      <c r="X15" s="161"/>
      <c r="AA15" s="182">
        <v>13</v>
      </c>
    </row>
    <row r="16" spans="1:29" ht="28.7" customHeight="1" x14ac:dyDescent="0.25">
      <c r="A16" s="45"/>
      <c r="B16" s="283" t="s">
        <v>90</v>
      </c>
      <c r="C16" s="283"/>
      <c r="D16" s="293" t="s">
        <v>118</v>
      </c>
      <c r="E16" s="293"/>
      <c r="F16" s="293"/>
      <c r="G16" s="293"/>
      <c r="H16" s="293"/>
      <c r="I16" s="293"/>
      <c r="J16" s="293"/>
      <c r="K16" s="42"/>
      <c r="L16" s="42"/>
      <c r="M16" s="42"/>
      <c r="N16" s="42"/>
      <c r="O16" s="42"/>
      <c r="P16" s="42"/>
      <c r="Q16" s="42"/>
      <c r="R16" s="42"/>
      <c r="S16" s="42"/>
      <c r="T16" s="42"/>
      <c r="U16" s="42"/>
      <c r="V16" s="42"/>
      <c r="W16" s="161"/>
      <c r="X16" s="161"/>
      <c r="AA16" s="182">
        <v>14</v>
      </c>
    </row>
    <row r="17" spans="1:27" ht="102.75" customHeight="1" x14ac:dyDescent="0.25">
      <c r="A17" s="45"/>
      <c r="B17" s="284" t="s">
        <v>371</v>
      </c>
      <c r="C17" s="284"/>
      <c r="D17" s="284"/>
      <c r="E17" s="284"/>
      <c r="F17" s="284"/>
      <c r="G17" s="284"/>
      <c r="H17" s="284"/>
      <c r="I17" s="284"/>
      <c r="J17" s="284"/>
      <c r="K17" s="42"/>
      <c r="L17" s="42"/>
      <c r="M17" s="42"/>
      <c r="N17" s="42"/>
      <c r="O17" s="42"/>
      <c r="P17" s="42"/>
      <c r="Q17" s="42"/>
      <c r="R17" s="42"/>
      <c r="S17" s="42"/>
      <c r="T17" s="42"/>
      <c r="U17" s="42"/>
      <c r="V17" s="42"/>
      <c r="W17" s="161"/>
      <c r="X17" s="161"/>
      <c r="AA17" s="183">
        <v>15</v>
      </c>
    </row>
    <row r="18" spans="1:27" x14ac:dyDescent="0.25">
      <c r="A18" s="45"/>
      <c r="B18" s="83"/>
      <c r="C18" s="83"/>
      <c r="D18" s="83"/>
      <c r="E18" s="83"/>
      <c r="F18" s="83"/>
      <c r="G18" s="83"/>
      <c r="H18" s="83"/>
      <c r="I18" s="83"/>
      <c r="J18" s="83"/>
      <c r="K18" s="42"/>
      <c r="L18" s="42"/>
      <c r="M18" s="42"/>
      <c r="N18" s="42"/>
      <c r="O18" s="42"/>
      <c r="P18" s="42"/>
      <c r="Q18" s="42"/>
      <c r="R18" s="42"/>
      <c r="S18" s="42"/>
      <c r="T18" s="42"/>
      <c r="U18" s="42"/>
      <c r="V18" s="42"/>
      <c r="W18" s="161"/>
      <c r="X18" s="161"/>
    </row>
    <row r="19" spans="1:27"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W19" s="163" t="s">
        <v>217</v>
      </c>
      <c r="X19" s="163" t="b">
        <v>1</v>
      </c>
    </row>
    <row r="20" spans="1:27" ht="15" customHeight="1" x14ac:dyDescent="0.25">
      <c r="A20" s="72" t="s">
        <v>137</v>
      </c>
      <c r="B20" s="54" t="s">
        <v>163</v>
      </c>
      <c r="C20" s="54"/>
      <c r="D20" s="54"/>
      <c r="E20" s="54"/>
      <c r="F20" s="54"/>
      <c r="G20" s="54"/>
      <c r="H20" s="54"/>
      <c r="I20" s="54"/>
      <c r="J20" s="54"/>
      <c r="K20" s="42"/>
      <c r="L20" s="42"/>
      <c r="M20" s="42"/>
      <c r="N20" s="42"/>
      <c r="O20" s="42"/>
      <c r="P20" s="42"/>
      <c r="Q20" s="42"/>
      <c r="R20" s="42"/>
      <c r="S20" s="42"/>
      <c r="T20" s="42"/>
      <c r="U20" s="42"/>
      <c r="V20" s="42"/>
      <c r="W20" s="163" t="s">
        <v>264</v>
      </c>
      <c r="X20" s="163" t="b">
        <v>0</v>
      </c>
    </row>
    <row r="21" spans="1:27" ht="16.7" customHeight="1" x14ac:dyDescent="0.25">
      <c r="A21" s="72"/>
      <c r="B21" s="53" t="s">
        <v>140</v>
      </c>
      <c r="C21" s="53"/>
      <c r="D21" s="53" t="s">
        <v>141</v>
      </c>
      <c r="E21" s="53"/>
      <c r="F21" s="53"/>
      <c r="G21" s="53" t="s">
        <v>142</v>
      </c>
      <c r="I21" s="53"/>
      <c r="J21" s="53"/>
      <c r="K21" s="42"/>
      <c r="L21" s="42"/>
      <c r="M21" s="42"/>
      <c r="N21" s="42"/>
      <c r="O21" s="42"/>
      <c r="P21" s="42"/>
      <c r="Q21" s="42"/>
      <c r="R21" s="42"/>
      <c r="S21" s="42"/>
      <c r="T21" s="42"/>
      <c r="U21" s="42"/>
      <c r="V21" s="42"/>
      <c r="W21" s="163" t="s">
        <v>265</v>
      </c>
      <c r="X21" s="164" t="b">
        <v>0</v>
      </c>
    </row>
    <row r="22" spans="1:27" ht="47.25" customHeight="1" x14ac:dyDescent="0.25">
      <c r="A22" s="72"/>
      <c r="B22" s="294" t="s">
        <v>365</v>
      </c>
      <c r="C22" s="295"/>
      <c r="D22" s="295"/>
      <c r="E22" s="295"/>
      <c r="F22" s="295"/>
      <c r="G22" s="295"/>
      <c r="H22" s="295"/>
      <c r="I22" s="295"/>
      <c r="J22" s="296"/>
      <c r="K22" s="42"/>
      <c r="L22" s="42"/>
      <c r="M22" s="42"/>
      <c r="N22" s="42"/>
      <c r="O22" s="42"/>
      <c r="P22" s="42"/>
      <c r="Q22" s="42"/>
      <c r="R22" s="42"/>
      <c r="S22" s="42"/>
      <c r="T22" s="42"/>
      <c r="U22" s="42"/>
      <c r="V22" s="42"/>
      <c r="W22" s="163" t="s">
        <v>266</v>
      </c>
      <c r="X22" s="178" t="b">
        <v>0</v>
      </c>
    </row>
    <row r="23" spans="1:27" x14ac:dyDescent="0.25">
      <c r="A23" s="72"/>
      <c r="B23" s="53"/>
      <c r="C23" s="53"/>
      <c r="D23" s="53"/>
      <c r="E23" s="53"/>
      <c r="F23" s="53"/>
      <c r="G23" s="53"/>
      <c r="H23" s="53"/>
      <c r="I23" s="53"/>
      <c r="J23" s="53"/>
      <c r="K23" s="42"/>
      <c r="L23" s="42"/>
      <c r="M23" s="42"/>
      <c r="N23" s="42"/>
      <c r="O23" s="42"/>
      <c r="P23" s="42"/>
      <c r="Q23" s="42"/>
      <c r="R23" s="42"/>
      <c r="S23" s="42"/>
      <c r="T23" s="42"/>
      <c r="U23" s="42"/>
      <c r="V23" s="42"/>
      <c r="W23" s="163" t="s">
        <v>267</v>
      </c>
      <c r="X23" s="178" t="b">
        <v>1</v>
      </c>
    </row>
    <row r="24" spans="1:27" x14ac:dyDescent="0.25">
      <c r="A24" s="72" t="s">
        <v>138</v>
      </c>
      <c r="B24" s="54" t="s">
        <v>263</v>
      </c>
      <c r="C24" s="54"/>
      <c r="D24" s="53"/>
      <c r="E24" s="53"/>
      <c r="F24" s="53"/>
      <c r="G24" s="53"/>
      <c r="H24" s="53"/>
      <c r="I24" s="53"/>
      <c r="J24" s="53"/>
      <c r="K24" s="42"/>
      <c r="L24" s="42"/>
      <c r="M24" s="42"/>
      <c r="N24" s="42"/>
      <c r="O24" s="42"/>
      <c r="P24" s="42"/>
      <c r="Q24" s="42"/>
      <c r="R24" s="42"/>
      <c r="S24" s="42"/>
      <c r="T24" s="42"/>
      <c r="U24" s="42"/>
      <c r="V24" s="42"/>
      <c r="W24" s="163" t="s">
        <v>260</v>
      </c>
      <c r="X24" s="164" t="b">
        <v>0</v>
      </c>
    </row>
    <row r="25" spans="1:27" ht="15" customHeight="1" x14ac:dyDescent="0.25">
      <c r="A25" s="72"/>
      <c r="B25" s="79"/>
      <c r="C25" s="79"/>
      <c r="D25" s="79"/>
      <c r="E25" s="79"/>
      <c r="F25" s="79"/>
      <c r="G25" s="79"/>
      <c r="H25" s="79"/>
      <c r="I25" s="79"/>
      <c r="J25" s="79"/>
      <c r="K25" s="42"/>
      <c r="L25" s="42"/>
      <c r="M25" s="42"/>
      <c r="N25" s="42"/>
      <c r="O25" s="42"/>
      <c r="P25" s="42"/>
      <c r="Q25" s="42"/>
      <c r="R25" s="42"/>
      <c r="S25" s="42"/>
      <c r="T25" s="42"/>
      <c r="U25" s="42"/>
      <c r="V25" s="42"/>
      <c r="W25" s="163" t="s">
        <v>218</v>
      </c>
      <c r="X25" s="164" t="b">
        <v>0</v>
      </c>
    </row>
    <row r="26" spans="1:27" ht="15" customHeight="1" x14ac:dyDescent="0.25">
      <c r="A26" s="72" t="s">
        <v>139</v>
      </c>
      <c r="B26" s="54" t="s">
        <v>270</v>
      </c>
      <c r="C26" s="54"/>
      <c r="D26" s="54"/>
      <c r="E26" s="54"/>
      <c r="F26" s="54"/>
      <c r="G26" s="54"/>
      <c r="H26" s="54"/>
      <c r="I26" s="54"/>
      <c r="J26" s="54"/>
      <c r="K26" s="42"/>
      <c r="L26" s="42"/>
      <c r="M26" s="42"/>
      <c r="N26" s="42"/>
      <c r="O26" s="42"/>
      <c r="P26" s="42"/>
      <c r="Q26" s="42"/>
      <c r="R26" s="42"/>
      <c r="S26" s="42"/>
      <c r="T26" s="42"/>
      <c r="U26" s="42"/>
      <c r="V26" s="42"/>
      <c r="W26" s="163" t="s">
        <v>219</v>
      </c>
      <c r="X26" s="164" t="b">
        <v>0</v>
      </c>
    </row>
    <row r="27" spans="1:27" ht="26.25" customHeight="1" x14ac:dyDescent="0.25">
      <c r="A27" s="72"/>
      <c r="B27" s="54"/>
      <c r="C27" s="54"/>
      <c r="D27" s="54"/>
      <c r="E27" s="54"/>
      <c r="F27" s="54"/>
      <c r="G27" s="54"/>
      <c r="H27" s="54"/>
      <c r="I27" s="54"/>
      <c r="J27" s="54"/>
      <c r="K27" s="42"/>
      <c r="L27" s="42"/>
      <c r="M27" s="42"/>
      <c r="N27" s="42"/>
      <c r="O27" s="42"/>
      <c r="P27" s="42"/>
      <c r="Q27" s="42"/>
      <c r="R27" s="42"/>
      <c r="S27" s="42"/>
      <c r="T27" s="42"/>
      <c r="U27" s="42"/>
      <c r="V27" s="42"/>
      <c r="W27" s="163" t="s">
        <v>261</v>
      </c>
      <c r="X27" s="178" t="b">
        <v>0</v>
      </c>
    </row>
    <row r="28" spans="1:27" x14ac:dyDescent="0.25">
      <c r="A28" s="72"/>
      <c r="B28" s="53"/>
      <c r="C28" s="53"/>
      <c r="D28" s="53"/>
      <c r="E28" s="53"/>
      <c r="F28" s="53"/>
      <c r="G28" s="53"/>
      <c r="H28" s="53"/>
      <c r="I28" s="53"/>
      <c r="J28" s="53"/>
      <c r="K28" s="42"/>
      <c r="L28" s="42"/>
      <c r="M28" s="42"/>
      <c r="N28" s="42"/>
      <c r="O28" s="42"/>
      <c r="P28" s="42"/>
      <c r="Q28" s="42"/>
      <c r="R28" s="42"/>
      <c r="S28" s="42"/>
      <c r="T28" s="42"/>
      <c r="U28" s="42"/>
      <c r="V28" s="42"/>
    </row>
    <row r="29" spans="1:27" x14ac:dyDescent="0.25">
      <c r="A29" s="72" t="s">
        <v>161</v>
      </c>
      <c r="B29" s="277" t="s">
        <v>235</v>
      </c>
      <c r="C29" s="277"/>
      <c r="D29" s="277"/>
      <c r="E29" s="53"/>
      <c r="F29" s="53"/>
      <c r="G29" s="53"/>
      <c r="H29" s="53"/>
      <c r="I29" s="53"/>
      <c r="J29" s="55"/>
      <c r="K29" s="42"/>
      <c r="L29" s="42"/>
      <c r="M29" s="42"/>
      <c r="N29" s="42"/>
      <c r="O29" s="42"/>
      <c r="P29" s="42"/>
      <c r="Q29" s="42"/>
      <c r="R29" s="42"/>
      <c r="S29" s="42"/>
      <c r="T29" s="42"/>
      <c r="U29" s="42"/>
      <c r="V29" s="42"/>
      <c r="W29" s="163" t="s">
        <v>268</v>
      </c>
      <c r="X29" s="178" t="b">
        <v>1</v>
      </c>
    </row>
    <row r="30" spans="1:27" x14ac:dyDescent="0.25">
      <c r="A30" s="72"/>
      <c r="B30" s="53"/>
      <c r="C30" s="53"/>
      <c r="D30" s="53"/>
      <c r="E30" s="53"/>
      <c r="F30" s="53"/>
      <c r="G30" s="53"/>
      <c r="H30" s="53"/>
      <c r="I30" s="53"/>
      <c r="J30" s="53"/>
      <c r="K30" s="42"/>
      <c r="L30" s="42"/>
      <c r="M30" s="42"/>
      <c r="N30" s="42"/>
      <c r="O30" s="42"/>
      <c r="P30" s="42"/>
      <c r="Q30" s="42"/>
      <c r="R30" s="42"/>
      <c r="S30" s="42"/>
      <c r="T30" s="42"/>
      <c r="U30" s="42"/>
      <c r="V30" s="42"/>
      <c r="W30" s="163" t="s">
        <v>269</v>
      </c>
      <c r="X30" s="178" t="b">
        <v>0</v>
      </c>
    </row>
    <row r="31" spans="1:27" ht="26.25" x14ac:dyDescent="0.4">
      <c r="A31" s="80"/>
      <c r="B31" s="82" t="s">
        <v>222</v>
      </c>
      <c r="C31" s="81"/>
      <c r="D31" s="81"/>
      <c r="E31" s="81"/>
      <c r="F31" s="81"/>
      <c r="G31" s="81"/>
      <c r="H31" s="81"/>
      <c r="I31" s="81"/>
      <c r="J31" s="81"/>
      <c r="K31" s="80"/>
      <c r="L31" s="80"/>
      <c r="M31" s="80"/>
      <c r="N31" s="80"/>
      <c r="O31" s="80"/>
      <c r="P31" s="80"/>
      <c r="Q31" s="80"/>
      <c r="R31" s="80"/>
      <c r="S31" s="80"/>
      <c r="T31" s="80"/>
      <c r="U31" s="80"/>
      <c r="V31" s="80"/>
      <c r="W31" s="163" t="s">
        <v>225</v>
      </c>
      <c r="X31" s="164" t="b">
        <v>1</v>
      </c>
    </row>
    <row r="32" spans="1:27" ht="16.5" customHeight="1" x14ac:dyDescent="0.4">
      <c r="A32" s="48"/>
      <c r="B32" s="60"/>
      <c r="C32" s="60"/>
      <c r="D32" s="60"/>
      <c r="E32" s="60"/>
      <c r="F32" s="60"/>
      <c r="G32" s="60"/>
      <c r="H32" s="60"/>
      <c r="I32" s="60"/>
      <c r="J32" s="60"/>
      <c r="K32" s="48"/>
      <c r="L32" s="48"/>
      <c r="M32" s="48"/>
      <c r="N32" s="48"/>
      <c r="O32" s="48"/>
      <c r="P32" s="48"/>
      <c r="Q32" s="48"/>
      <c r="R32" s="48"/>
      <c r="S32" s="48"/>
      <c r="T32" s="48"/>
      <c r="U32" s="48"/>
      <c r="V32" s="48"/>
      <c r="W32" s="163" t="s">
        <v>226</v>
      </c>
      <c r="X32" s="164" t="b">
        <v>0</v>
      </c>
    </row>
    <row r="33" spans="1:34" ht="16.5" customHeight="1" x14ac:dyDescent="0.4">
      <c r="A33" s="72"/>
      <c r="B33" s="56"/>
      <c r="C33" s="53"/>
      <c r="D33" s="53"/>
      <c r="E33" s="53"/>
      <c r="F33" s="53"/>
      <c r="G33" s="53"/>
      <c r="H33" s="53"/>
      <c r="I33" s="53"/>
      <c r="J33" s="53"/>
      <c r="K33" s="42"/>
      <c r="L33" s="48"/>
      <c r="M33" s="48"/>
      <c r="N33" s="48"/>
      <c r="O33" s="48"/>
      <c r="P33" s="48"/>
      <c r="Q33" s="48"/>
      <c r="R33" s="48"/>
      <c r="S33" s="48"/>
      <c r="T33" s="48"/>
      <c r="U33" s="48"/>
      <c r="V33" s="48"/>
      <c r="W33" s="163" t="s">
        <v>227</v>
      </c>
      <c r="X33" s="164" t="b">
        <v>0</v>
      </c>
    </row>
    <row r="34" spans="1:34" ht="15.75" customHeight="1" x14ac:dyDescent="0.4">
      <c r="A34" s="76" t="s">
        <v>134</v>
      </c>
      <c r="B34" s="71" t="s">
        <v>224</v>
      </c>
      <c r="C34" s="53"/>
      <c r="D34" s="53"/>
      <c r="E34" s="53"/>
      <c r="F34" s="53"/>
      <c r="G34" s="53"/>
      <c r="H34" s="53"/>
      <c r="I34" s="53"/>
      <c r="J34" s="53"/>
      <c r="K34" s="42"/>
      <c r="L34" s="48"/>
      <c r="M34" s="48"/>
      <c r="N34" s="48"/>
      <c r="O34" s="48"/>
      <c r="P34" s="48"/>
      <c r="Q34" s="48"/>
      <c r="R34" s="48"/>
      <c r="S34" s="48"/>
      <c r="T34" s="48"/>
      <c r="U34" s="48"/>
      <c r="V34" s="48"/>
      <c r="W34" s="164"/>
      <c r="X34" s="164"/>
    </row>
    <row r="35" spans="1:34" ht="15.75" x14ac:dyDescent="0.25">
      <c r="A35" s="72"/>
      <c r="B35" s="56"/>
      <c r="C35" s="53"/>
      <c r="D35" s="53"/>
      <c r="E35" s="53"/>
      <c r="F35" s="53"/>
      <c r="G35" s="53"/>
      <c r="H35" s="53"/>
      <c r="I35" s="53"/>
      <c r="J35" s="53"/>
      <c r="K35" s="42"/>
      <c r="L35" s="42"/>
      <c r="M35" s="42"/>
      <c r="N35" s="42"/>
      <c r="O35" s="42"/>
      <c r="P35" s="42"/>
      <c r="Q35" s="42"/>
      <c r="R35" s="42"/>
      <c r="S35" s="42"/>
      <c r="T35" s="42"/>
      <c r="U35" s="42"/>
      <c r="V35" s="42"/>
      <c r="W35" s="163" t="s">
        <v>215</v>
      </c>
      <c r="X35" s="163" t="b">
        <v>1</v>
      </c>
    </row>
    <row r="36" spans="1:34" ht="16.7" customHeight="1" x14ac:dyDescent="0.25">
      <c r="A36" s="76" t="s">
        <v>135</v>
      </c>
      <c r="B36" s="251" t="s">
        <v>223</v>
      </c>
      <c r="C36" s="251"/>
      <c r="D36" s="251"/>
      <c r="E36" s="251"/>
      <c r="F36" s="251"/>
      <c r="G36" s="251"/>
      <c r="H36" s="42"/>
      <c r="I36" s="42"/>
      <c r="J36" s="42"/>
      <c r="K36" s="42"/>
      <c r="L36" s="42"/>
      <c r="M36" s="42"/>
      <c r="N36" s="42"/>
      <c r="O36" s="42"/>
      <c r="P36" s="42"/>
      <c r="Q36" s="42"/>
      <c r="R36" s="42"/>
      <c r="S36" s="42"/>
      <c r="T36" s="42"/>
      <c r="U36" s="42"/>
      <c r="V36" s="42"/>
      <c r="W36" s="163" t="s">
        <v>216</v>
      </c>
      <c r="X36" s="163" t="b">
        <v>0</v>
      </c>
    </row>
    <row r="37" spans="1:34" ht="30" customHeight="1" x14ac:dyDescent="0.25">
      <c r="A37" s="76"/>
      <c r="B37" s="297" t="s">
        <v>119</v>
      </c>
      <c r="C37" s="297"/>
      <c r="D37" s="297"/>
      <c r="E37" s="297"/>
      <c r="F37" s="297"/>
      <c r="G37" s="297"/>
      <c r="H37" s="297"/>
      <c r="I37" s="297"/>
      <c r="J37" s="297"/>
      <c r="K37" s="42"/>
      <c r="L37" s="42"/>
      <c r="M37" s="42"/>
      <c r="N37" s="42"/>
      <c r="O37" s="42"/>
      <c r="P37" s="42"/>
      <c r="Q37" s="42"/>
      <c r="R37" s="42"/>
      <c r="S37" s="42"/>
      <c r="T37" s="42"/>
      <c r="U37" s="42"/>
      <c r="V37" s="42"/>
      <c r="X37" s="161"/>
    </row>
    <row r="38" spans="1:34" ht="33" customHeight="1" x14ac:dyDescent="0.25">
      <c r="A38" s="76"/>
      <c r="B38" s="244"/>
      <c r="C38" s="245"/>
      <c r="D38" s="245"/>
      <c r="E38" s="245"/>
      <c r="F38" s="245"/>
      <c r="G38" s="245"/>
      <c r="H38" s="245"/>
      <c r="I38" s="245"/>
      <c r="J38" s="246"/>
      <c r="K38" s="42"/>
      <c r="L38" s="42"/>
      <c r="M38" s="42"/>
      <c r="N38" s="42"/>
      <c r="O38" s="42"/>
      <c r="P38" s="42"/>
      <c r="Q38" s="42"/>
      <c r="R38" s="42"/>
      <c r="S38" s="42"/>
      <c r="T38" s="42"/>
      <c r="U38" s="42"/>
      <c r="V38" s="42"/>
      <c r="W38" s="161"/>
      <c r="X38" s="161"/>
    </row>
    <row r="39" spans="1:34" x14ac:dyDescent="0.25">
      <c r="A39" s="76"/>
      <c r="B39" s="58"/>
      <c r="C39" s="58"/>
      <c r="D39" s="58"/>
      <c r="E39" s="58"/>
      <c r="F39" s="58"/>
      <c r="G39" s="58"/>
      <c r="H39" s="58"/>
      <c r="I39" s="58"/>
      <c r="J39" s="58"/>
      <c r="K39" s="42"/>
      <c r="L39" s="42"/>
      <c r="M39" s="42"/>
      <c r="N39" s="42"/>
      <c r="O39" s="42"/>
      <c r="P39" s="42"/>
      <c r="Q39" s="42"/>
      <c r="R39" s="42"/>
      <c r="S39" s="42"/>
      <c r="T39" s="42"/>
      <c r="U39" s="42"/>
      <c r="V39" s="42"/>
      <c r="X39" s="161"/>
    </row>
    <row r="40" spans="1:34" s="40" customFormat="1" ht="15" customHeight="1" x14ac:dyDescent="0.25">
      <c r="A40" s="76" t="s">
        <v>136</v>
      </c>
      <c r="B40" s="251" t="s">
        <v>358</v>
      </c>
      <c r="C40" s="251"/>
      <c r="D40" s="251"/>
      <c r="E40" s="251"/>
      <c r="F40" s="251"/>
      <c r="G40" s="251"/>
      <c r="H40" s="251"/>
      <c r="I40" s="251"/>
      <c r="J40" s="251"/>
      <c r="K40" s="44"/>
      <c r="L40" s="44"/>
      <c r="M40" s="44"/>
      <c r="N40" s="44"/>
      <c r="O40" s="44"/>
      <c r="P40" s="44"/>
      <c r="Q40" s="44"/>
      <c r="R40" s="44"/>
      <c r="S40" s="44"/>
      <c r="T40" s="44"/>
      <c r="U40" s="44"/>
      <c r="V40" s="44"/>
      <c r="W40" s="162"/>
      <c r="X40" s="162"/>
    </row>
    <row r="41" spans="1:34" x14ac:dyDescent="0.25">
      <c r="A41" s="76"/>
      <c r="B41" s="53"/>
      <c r="C41" s="53"/>
      <c r="D41" s="53"/>
      <c r="E41" s="53"/>
      <c r="F41" s="53"/>
      <c r="G41" s="53"/>
      <c r="H41" s="53"/>
      <c r="I41" s="53"/>
      <c r="J41" s="53"/>
      <c r="K41" s="42"/>
      <c r="L41" s="42"/>
      <c r="M41" s="42"/>
      <c r="N41" s="42"/>
      <c r="O41" s="42"/>
      <c r="P41" s="42"/>
      <c r="Q41" s="42"/>
      <c r="R41" s="42"/>
      <c r="S41" s="42"/>
      <c r="T41" s="42"/>
      <c r="U41" s="42"/>
      <c r="V41" s="42"/>
      <c r="W41" s="220" t="s">
        <v>350</v>
      </c>
      <c r="X41" s="161" t="b">
        <v>0</v>
      </c>
    </row>
    <row r="42" spans="1:34" s="40" customFormat="1" ht="15" customHeight="1" x14ac:dyDescent="0.25">
      <c r="A42" s="76" t="s">
        <v>144</v>
      </c>
      <c r="B42" s="251" t="s">
        <v>123</v>
      </c>
      <c r="C42" s="251"/>
      <c r="D42" s="251"/>
      <c r="E42" s="251"/>
      <c r="F42" s="251"/>
      <c r="G42" s="251"/>
      <c r="H42" s="251"/>
      <c r="I42" s="251"/>
      <c r="J42" s="251"/>
      <c r="K42" s="44"/>
      <c r="L42" s="44"/>
      <c r="M42" s="44"/>
      <c r="N42" s="44"/>
      <c r="O42" s="44"/>
      <c r="P42" s="44"/>
      <c r="Q42" s="44"/>
      <c r="R42" s="44"/>
      <c r="S42" s="44"/>
      <c r="T42" s="44"/>
      <c r="U42" s="44"/>
      <c r="V42" s="44"/>
      <c r="W42" s="220" t="s">
        <v>349</v>
      </c>
      <c r="X42" s="162" t="b">
        <v>1</v>
      </c>
    </row>
    <row r="43" spans="1:34" ht="53.25" customHeight="1" x14ac:dyDescent="0.25">
      <c r="A43" s="76"/>
      <c r="B43" s="294" t="s">
        <v>365</v>
      </c>
      <c r="C43" s="295"/>
      <c r="D43" s="295"/>
      <c r="E43" s="295"/>
      <c r="F43" s="295"/>
      <c r="G43" s="295"/>
      <c r="H43" s="295"/>
      <c r="I43" s="295"/>
      <c r="J43" s="296"/>
      <c r="K43" s="42"/>
      <c r="L43" s="42"/>
      <c r="M43" s="42"/>
      <c r="N43" s="42"/>
      <c r="O43" s="42"/>
      <c r="P43" s="42"/>
      <c r="Q43" s="42"/>
      <c r="R43" s="42"/>
      <c r="S43" s="42"/>
      <c r="T43" s="42"/>
      <c r="U43" s="42"/>
      <c r="V43" s="42"/>
      <c r="W43" s="161"/>
      <c r="X43" s="161"/>
    </row>
    <row r="44" spans="1:34" s="40" customFormat="1" x14ac:dyDescent="0.25">
      <c r="A44" s="76" t="s">
        <v>144</v>
      </c>
      <c r="B44" s="251" t="s">
        <v>209</v>
      </c>
      <c r="C44" s="251"/>
      <c r="D44" s="251"/>
      <c r="E44" s="251"/>
      <c r="F44" s="251"/>
      <c r="G44" s="251"/>
      <c r="H44" s="251"/>
      <c r="I44" s="251"/>
      <c r="J44" s="251"/>
      <c r="K44" s="44"/>
      <c r="L44" s="44"/>
      <c r="M44" s="44"/>
      <c r="N44" s="44"/>
      <c r="O44" s="44"/>
      <c r="P44" s="44"/>
      <c r="Q44" s="44"/>
      <c r="R44" s="44"/>
      <c r="S44" s="44"/>
      <c r="T44" s="44"/>
      <c r="U44" s="44"/>
      <c r="V44" s="44"/>
      <c r="W44" s="162"/>
      <c r="X44" s="162"/>
    </row>
    <row r="45" spans="1:34" ht="46.5" customHeight="1" x14ac:dyDescent="0.25">
      <c r="A45" s="76"/>
      <c r="B45" s="294" t="s">
        <v>366</v>
      </c>
      <c r="C45" s="295"/>
      <c r="D45" s="295"/>
      <c r="E45" s="295"/>
      <c r="F45" s="295"/>
      <c r="G45" s="295"/>
      <c r="H45" s="295"/>
      <c r="I45" s="295"/>
      <c r="J45" s="296"/>
      <c r="K45" s="42"/>
      <c r="L45" s="42"/>
      <c r="M45" s="42"/>
      <c r="N45" s="42"/>
      <c r="O45" s="42"/>
      <c r="P45" s="42"/>
      <c r="Q45" s="42"/>
      <c r="R45" s="42"/>
      <c r="S45" s="42"/>
      <c r="T45" s="42"/>
      <c r="U45" s="42"/>
      <c r="V45" s="42"/>
      <c r="W45" s="161"/>
      <c r="X45" s="161"/>
    </row>
    <row r="46" spans="1:34" x14ac:dyDescent="0.25">
      <c r="A46" s="76"/>
      <c r="B46" s="58"/>
      <c r="C46" s="58"/>
      <c r="D46" s="58"/>
      <c r="E46" s="58"/>
      <c r="F46" s="58"/>
      <c r="G46" s="58"/>
      <c r="H46" s="58"/>
      <c r="I46" s="58"/>
      <c r="J46" s="58"/>
      <c r="K46" s="42"/>
      <c r="L46" s="42"/>
      <c r="M46" s="42"/>
      <c r="N46" s="42"/>
      <c r="O46" s="42"/>
      <c r="P46" s="42"/>
      <c r="Q46" s="42"/>
      <c r="R46" s="42"/>
      <c r="S46" s="42"/>
      <c r="T46" s="42"/>
      <c r="U46" s="42"/>
      <c r="V46" s="42"/>
      <c r="W46" s="161"/>
      <c r="X46" s="161"/>
      <c r="Z46" s="181" t="s">
        <v>232</v>
      </c>
      <c r="AA46" s="193" t="s">
        <v>286</v>
      </c>
    </row>
    <row r="47" spans="1:34" s="40" customFormat="1" ht="30" customHeight="1" x14ac:dyDescent="0.25">
      <c r="A47" s="76" t="s">
        <v>348</v>
      </c>
      <c r="B47" s="251" t="s">
        <v>124</v>
      </c>
      <c r="C47" s="251"/>
      <c r="D47" s="251"/>
      <c r="E47" s="251"/>
      <c r="F47" s="251"/>
      <c r="G47" s="251"/>
      <c r="H47" s="251"/>
      <c r="I47" s="251"/>
      <c r="J47" s="251"/>
      <c r="K47" s="44"/>
      <c r="L47" s="44"/>
      <c r="M47" s="44"/>
      <c r="N47" s="44"/>
      <c r="O47" s="44"/>
      <c r="P47" s="44"/>
      <c r="Q47" s="44"/>
      <c r="R47" s="44"/>
      <c r="S47" s="44"/>
      <c r="T47" s="44"/>
      <c r="U47" s="44"/>
      <c r="V47" s="44"/>
      <c r="W47" s="162"/>
      <c r="X47" s="162"/>
      <c r="Z47" s="181" t="s">
        <v>231</v>
      </c>
      <c r="AA47" s="193" t="s">
        <v>292</v>
      </c>
    </row>
    <row r="48" spans="1:34" ht="21" customHeight="1" x14ac:dyDescent="0.25">
      <c r="A48" s="148" t="s">
        <v>92</v>
      </c>
      <c r="B48" s="285" t="s">
        <v>285</v>
      </c>
      <c r="C48" s="286"/>
      <c r="D48" s="287"/>
      <c r="E48" s="287"/>
      <c r="F48" s="287"/>
      <c r="G48" s="287"/>
      <c r="H48" s="287"/>
      <c r="I48" s="287"/>
      <c r="J48" s="288"/>
      <c r="K48" s="42"/>
      <c r="L48" s="42"/>
      <c r="M48" s="42"/>
      <c r="N48" s="42"/>
      <c r="O48" s="42"/>
      <c r="P48" s="42"/>
      <c r="Q48" s="42"/>
      <c r="R48" s="42"/>
      <c r="S48" s="42"/>
      <c r="T48" s="42"/>
      <c r="U48" s="42"/>
      <c r="V48" s="42"/>
      <c r="W48" s="161"/>
      <c r="X48" s="161"/>
      <c r="Z48" s="181" t="s">
        <v>233</v>
      </c>
      <c r="AA48" s="193" t="s">
        <v>293</v>
      </c>
      <c r="AB48" s="193"/>
      <c r="AC48" s="193"/>
      <c r="AD48" s="193"/>
      <c r="AE48" s="193"/>
      <c r="AF48" s="193"/>
      <c r="AG48" s="193"/>
      <c r="AH48" s="193"/>
    </row>
    <row r="49" spans="1:34" ht="21" customHeight="1" x14ac:dyDescent="0.25">
      <c r="A49" s="148" t="s">
        <v>93</v>
      </c>
      <c r="B49" s="285" t="s">
        <v>283</v>
      </c>
      <c r="C49" s="286"/>
      <c r="D49" s="287"/>
      <c r="E49" s="287"/>
      <c r="F49" s="287"/>
      <c r="G49" s="287"/>
      <c r="H49" s="287"/>
      <c r="I49" s="287"/>
      <c r="J49" s="288"/>
      <c r="K49" s="42"/>
      <c r="L49" s="42"/>
      <c r="M49" s="42"/>
      <c r="N49" s="42"/>
      <c r="O49" s="42"/>
      <c r="P49" s="42"/>
      <c r="Q49" s="42"/>
      <c r="R49" s="42"/>
      <c r="S49" s="42"/>
      <c r="T49" s="42"/>
      <c r="U49" s="42"/>
      <c r="V49" s="42"/>
      <c r="W49" s="161"/>
      <c r="X49" s="161"/>
      <c r="Z49" s="181" t="s">
        <v>234</v>
      </c>
      <c r="AA49" s="193" t="s">
        <v>299</v>
      </c>
      <c r="AB49" s="193"/>
      <c r="AC49" s="193"/>
      <c r="AD49" s="193"/>
      <c r="AE49" s="193"/>
      <c r="AF49" s="193"/>
      <c r="AG49" s="193"/>
      <c r="AH49" s="193"/>
    </row>
    <row r="50" spans="1:34" ht="21" customHeight="1" x14ac:dyDescent="0.25">
      <c r="A50" s="148" t="s">
        <v>94</v>
      </c>
      <c r="B50" s="285" t="s">
        <v>284</v>
      </c>
      <c r="C50" s="286"/>
      <c r="D50" s="287"/>
      <c r="E50" s="287"/>
      <c r="F50" s="287"/>
      <c r="G50" s="287"/>
      <c r="H50" s="287"/>
      <c r="I50" s="287"/>
      <c r="J50" s="288"/>
      <c r="K50" s="42"/>
      <c r="L50" s="42"/>
      <c r="M50" s="42"/>
      <c r="N50" s="42"/>
      <c r="O50" s="42"/>
      <c r="P50" s="42"/>
      <c r="Q50" s="42"/>
      <c r="R50" s="42"/>
      <c r="S50" s="42"/>
      <c r="T50" s="42"/>
      <c r="U50" s="42"/>
      <c r="V50" s="42"/>
      <c r="W50" s="161"/>
      <c r="X50" s="161"/>
      <c r="Z50" s="181" t="s">
        <v>251</v>
      </c>
      <c r="AA50" s="217" t="s">
        <v>343</v>
      </c>
      <c r="AB50" s="193"/>
      <c r="AC50" s="193"/>
      <c r="AD50" s="193"/>
      <c r="AE50" s="193"/>
      <c r="AF50" s="193"/>
      <c r="AG50" s="193"/>
      <c r="AH50" s="193"/>
    </row>
    <row r="51" spans="1:34" ht="21" customHeight="1" x14ac:dyDescent="0.25">
      <c r="A51" s="42"/>
      <c r="B51" s="42"/>
      <c r="C51" s="42"/>
      <c r="D51" s="42"/>
      <c r="E51" s="42"/>
      <c r="F51" s="42"/>
      <c r="G51" s="42"/>
      <c r="H51" s="42"/>
      <c r="I51" s="42"/>
      <c r="J51" s="42"/>
      <c r="K51" s="42"/>
      <c r="L51" s="42"/>
      <c r="M51" s="42"/>
      <c r="N51" s="42"/>
      <c r="O51" s="42"/>
      <c r="P51" s="42"/>
      <c r="Q51" s="42"/>
      <c r="R51" s="42"/>
      <c r="S51" s="42"/>
      <c r="T51" s="42"/>
      <c r="U51" s="42"/>
      <c r="V51" s="42"/>
      <c r="W51" s="161"/>
      <c r="X51" s="161"/>
      <c r="Z51" s="181" t="s">
        <v>252</v>
      </c>
      <c r="AA51" s="193" t="s">
        <v>294</v>
      </c>
    </row>
    <row r="52" spans="1:34" ht="26.25" customHeight="1" x14ac:dyDescent="0.4">
      <c r="A52" s="80"/>
      <c r="B52" s="82" t="s">
        <v>146</v>
      </c>
      <c r="C52" s="81"/>
      <c r="D52" s="81"/>
      <c r="E52" s="81"/>
      <c r="F52" s="81"/>
      <c r="G52" s="81"/>
      <c r="H52" s="81"/>
      <c r="I52" s="81"/>
      <c r="J52" s="81"/>
      <c r="K52" s="80"/>
      <c r="L52" s="80"/>
      <c r="M52" s="80"/>
      <c r="N52" s="80"/>
      <c r="O52" s="80"/>
      <c r="P52" s="80"/>
      <c r="Q52" s="80"/>
      <c r="R52" s="80"/>
      <c r="S52" s="80"/>
      <c r="T52" s="80"/>
      <c r="U52" s="80"/>
      <c r="V52" s="80"/>
      <c r="W52" s="161"/>
      <c r="X52" s="161"/>
      <c r="AA52" s="193" t="s">
        <v>295</v>
      </c>
    </row>
    <row r="53" spans="1:34" ht="5.25" customHeight="1" x14ac:dyDescent="0.4">
      <c r="A53" s="48"/>
      <c r="B53" s="60"/>
      <c r="C53" s="60"/>
      <c r="D53" s="60"/>
      <c r="E53" s="60"/>
      <c r="F53" s="60"/>
      <c r="G53" s="60"/>
      <c r="H53" s="60"/>
      <c r="I53" s="60"/>
      <c r="J53" s="60"/>
      <c r="K53" s="48"/>
      <c r="L53" s="48"/>
      <c r="M53" s="48"/>
      <c r="N53" s="48"/>
      <c r="O53" s="48"/>
      <c r="P53" s="48"/>
      <c r="Q53" s="48"/>
      <c r="R53" s="48"/>
      <c r="S53" s="48"/>
      <c r="T53" s="48"/>
      <c r="U53" s="48"/>
      <c r="V53" s="48"/>
      <c r="W53" s="161"/>
      <c r="X53" s="161"/>
      <c r="AA53" s="193" t="s">
        <v>296</v>
      </c>
    </row>
    <row r="54" spans="1:34" x14ac:dyDescent="0.25">
      <c r="A54" s="74"/>
      <c r="B54" s="53"/>
      <c r="C54" s="53"/>
      <c r="D54" s="53"/>
      <c r="E54" s="53"/>
      <c r="F54" s="53"/>
      <c r="G54" s="53"/>
      <c r="H54" s="53"/>
      <c r="I54" s="53"/>
      <c r="J54" s="53"/>
      <c r="K54" s="42"/>
      <c r="L54" s="42"/>
      <c r="M54" s="42"/>
      <c r="N54" s="42"/>
      <c r="O54" s="42"/>
      <c r="P54" s="42"/>
      <c r="Q54" s="42"/>
      <c r="R54" s="42"/>
      <c r="S54" s="42"/>
      <c r="T54" s="42"/>
      <c r="U54" s="42"/>
      <c r="V54" s="42"/>
      <c r="W54" s="161"/>
      <c r="X54" s="161"/>
      <c r="AA54" s="193" t="s">
        <v>297</v>
      </c>
    </row>
    <row r="55" spans="1:34" hidden="1" outlineLevel="1" x14ac:dyDescent="0.25">
      <c r="A55" s="75"/>
      <c r="B55" s="141" t="s">
        <v>147</v>
      </c>
      <c r="C55" s="77"/>
      <c r="D55" s="77"/>
      <c r="E55" s="77"/>
      <c r="F55" s="77"/>
      <c r="G55" s="77"/>
      <c r="H55" s="77"/>
      <c r="I55" s="77"/>
      <c r="J55" s="77"/>
      <c r="K55" s="47"/>
      <c r="L55" s="47"/>
      <c r="M55" s="47"/>
      <c r="N55" s="47"/>
      <c r="O55" s="47"/>
      <c r="P55" s="47"/>
      <c r="Q55" s="47"/>
      <c r="R55" s="47"/>
      <c r="S55" s="47"/>
      <c r="T55" s="47"/>
      <c r="U55" s="47"/>
      <c r="V55" s="47"/>
      <c r="W55" s="161"/>
      <c r="X55" s="161"/>
      <c r="AA55" s="193" t="s">
        <v>298</v>
      </c>
    </row>
    <row r="56" spans="1:34" hidden="1" outlineLevel="1" x14ac:dyDescent="0.25">
      <c r="A56" s="74"/>
      <c r="B56" s="78"/>
      <c r="C56" s="53"/>
      <c r="D56" s="53"/>
      <c r="E56" s="53"/>
      <c r="F56" s="53"/>
      <c r="G56" s="53"/>
      <c r="H56" s="53"/>
      <c r="I56" s="53"/>
      <c r="J56" s="53"/>
      <c r="K56" s="42"/>
      <c r="L56" s="42"/>
      <c r="M56" s="42"/>
      <c r="N56" s="42"/>
      <c r="O56" s="42"/>
      <c r="P56" s="42"/>
      <c r="Q56" s="42"/>
      <c r="R56" s="42"/>
      <c r="S56" s="42"/>
      <c r="T56" s="42"/>
      <c r="U56" s="42"/>
      <c r="V56" s="42"/>
      <c r="W56" s="161"/>
      <c r="X56" s="161"/>
      <c r="AA56" s="193" t="s">
        <v>285</v>
      </c>
    </row>
    <row r="57" spans="1:34" hidden="1" outlineLevel="1" x14ac:dyDescent="0.25">
      <c r="A57" s="76" t="s">
        <v>151</v>
      </c>
      <c r="B57" s="259" t="s">
        <v>152</v>
      </c>
      <c r="C57" s="259"/>
      <c r="D57" s="259"/>
      <c r="E57" s="259"/>
      <c r="F57" s="259"/>
      <c r="G57" s="259"/>
      <c r="H57" s="259"/>
      <c r="I57" s="259"/>
      <c r="J57" s="259"/>
      <c r="K57" s="42"/>
      <c r="L57" s="42"/>
      <c r="M57" s="42"/>
      <c r="N57" s="42"/>
      <c r="O57" s="42"/>
      <c r="P57" s="42"/>
      <c r="Q57" s="42"/>
      <c r="R57" s="42"/>
      <c r="S57" s="42"/>
      <c r="T57" s="42"/>
      <c r="U57" s="42"/>
      <c r="V57" s="42"/>
      <c r="W57" s="161"/>
      <c r="X57" s="161"/>
      <c r="AA57" s="193" t="s">
        <v>283</v>
      </c>
    </row>
    <row r="58" spans="1:34" ht="63.75" hidden="1" customHeight="1" outlineLevel="1" x14ac:dyDescent="0.25">
      <c r="A58" s="42"/>
      <c r="B58" s="244"/>
      <c r="C58" s="245"/>
      <c r="D58" s="245"/>
      <c r="E58" s="245"/>
      <c r="F58" s="245"/>
      <c r="G58" s="245"/>
      <c r="H58" s="245"/>
      <c r="I58" s="245"/>
      <c r="J58" s="246"/>
      <c r="K58" s="42"/>
      <c r="L58" s="42"/>
      <c r="M58" s="42"/>
      <c r="N58" s="42"/>
      <c r="O58" s="42"/>
      <c r="P58" s="42"/>
      <c r="Q58" s="42"/>
      <c r="R58" s="42"/>
      <c r="S58" s="42"/>
      <c r="T58" s="42"/>
      <c r="U58" s="42"/>
      <c r="V58" s="42"/>
      <c r="W58" s="161"/>
      <c r="X58" s="161"/>
      <c r="AA58" s="193" t="s">
        <v>284</v>
      </c>
    </row>
    <row r="59" spans="1:34" collapsed="1" x14ac:dyDescent="0.25">
      <c r="A59" s="42"/>
      <c r="B59" s="42"/>
      <c r="C59" s="42"/>
      <c r="D59" s="42"/>
      <c r="E59" s="42"/>
      <c r="F59" s="42"/>
      <c r="G59" s="42"/>
      <c r="H59" s="42"/>
      <c r="I59" s="42"/>
      <c r="J59" s="42"/>
      <c r="K59" s="42"/>
      <c r="L59" s="42"/>
      <c r="M59" s="42"/>
      <c r="N59" s="42"/>
      <c r="O59" s="42"/>
      <c r="P59" s="42"/>
      <c r="Q59" s="42"/>
      <c r="R59" s="42"/>
      <c r="S59" s="42"/>
      <c r="T59" s="42"/>
      <c r="U59" s="42"/>
      <c r="V59" s="42"/>
      <c r="W59" s="161"/>
      <c r="X59" s="161"/>
      <c r="AA59" s="217" t="s">
        <v>344</v>
      </c>
    </row>
    <row r="60" spans="1:34" outlineLevel="1" x14ac:dyDescent="0.25">
      <c r="A60" s="75"/>
      <c r="B60" s="141" t="s">
        <v>148</v>
      </c>
      <c r="C60" s="77"/>
      <c r="D60" s="77"/>
      <c r="E60" s="77"/>
      <c r="F60" s="77"/>
      <c r="G60" s="77"/>
      <c r="H60" s="77"/>
      <c r="I60" s="77"/>
      <c r="J60" s="77"/>
      <c r="K60" s="47"/>
      <c r="L60" s="47"/>
      <c r="M60" s="47"/>
      <c r="N60" s="47"/>
      <c r="O60" s="47"/>
      <c r="P60" s="47"/>
      <c r="Q60" s="47"/>
      <c r="R60" s="47"/>
      <c r="S60" s="47"/>
      <c r="T60" s="47"/>
      <c r="U60" s="47"/>
      <c r="V60" s="47"/>
      <c r="W60" s="161"/>
      <c r="X60" s="161"/>
      <c r="AA60" s="193" t="s">
        <v>288</v>
      </c>
    </row>
    <row r="61" spans="1:34" outlineLevel="1" x14ac:dyDescent="0.25">
      <c r="A61" s="74"/>
      <c r="B61" s="78"/>
      <c r="C61" s="53"/>
      <c r="D61" s="53"/>
      <c r="E61" s="53"/>
      <c r="F61" s="53"/>
      <c r="G61" s="53"/>
      <c r="H61" s="53"/>
      <c r="I61" s="53"/>
      <c r="J61" s="53"/>
      <c r="K61" s="42"/>
      <c r="L61" s="42"/>
      <c r="M61" s="42"/>
      <c r="N61" s="42"/>
      <c r="O61" s="42"/>
      <c r="P61" s="42"/>
      <c r="Q61" s="42"/>
      <c r="R61" s="42"/>
      <c r="S61" s="42"/>
      <c r="T61" s="42"/>
      <c r="U61" s="42"/>
      <c r="V61" s="42"/>
      <c r="W61" s="161"/>
      <c r="X61" s="161"/>
      <c r="AA61" s="193" t="s">
        <v>287</v>
      </c>
    </row>
    <row r="62" spans="1:34" outlineLevel="1" x14ac:dyDescent="0.25">
      <c r="A62" s="76" t="s">
        <v>150</v>
      </c>
      <c r="B62" s="259" t="s">
        <v>153</v>
      </c>
      <c r="C62" s="259"/>
      <c r="D62" s="259"/>
      <c r="E62" s="259"/>
      <c r="F62" s="259"/>
      <c r="G62" s="259"/>
      <c r="H62" s="259"/>
      <c r="I62" s="259"/>
      <c r="J62" s="259"/>
      <c r="K62" s="42"/>
      <c r="L62" s="42"/>
      <c r="M62" s="42"/>
      <c r="N62" s="42"/>
      <c r="O62" s="42"/>
      <c r="P62" s="42"/>
      <c r="Q62" s="42"/>
      <c r="R62" s="42"/>
      <c r="S62" s="42"/>
      <c r="T62" s="42"/>
      <c r="U62" s="42"/>
      <c r="V62" s="42"/>
      <c r="AA62" s="193" t="s">
        <v>289</v>
      </c>
    </row>
    <row r="63" spans="1:34" ht="27" customHeight="1" outlineLevel="1" x14ac:dyDescent="0.25">
      <c r="A63" s="76"/>
      <c r="B63" s="244" t="s">
        <v>369</v>
      </c>
      <c r="C63" s="245"/>
      <c r="D63" s="245"/>
      <c r="E63" s="245"/>
      <c r="F63" s="245"/>
      <c r="G63" s="245"/>
      <c r="H63" s="245"/>
      <c r="I63" s="245"/>
      <c r="J63" s="246"/>
      <c r="K63" s="42"/>
      <c r="L63" s="42"/>
      <c r="M63" s="42"/>
      <c r="N63" s="42"/>
      <c r="O63" s="42"/>
      <c r="P63" s="42"/>
      <c r="Q63" s="42"/>
      <c r="R63" s="42"/>
      <c r="S63" s="42"/>
      <c r="T63" s="42"/>
      <c r="U63" s="42"/>
      <c r="V63" s="42"/>
      <c r="AA63" s="217" t="s">
        <v>345</v>
      </c>
    </row>
    <row r="64" spans="1:34" outlineLevel="1" x14ac:dyDescent="0.25">
      <c r="A64" s="76"/>
      <c r="B64" s="78"/>
      <c r="C64" s="53"/>
      <c r="D64" s="53"/>
      <c r="E64" s="53"/>
      <c r="F64" s="53"/>
      <c r="G64" s="53"/>
      <c r="H64" s="53"/>
      <c r="I64" s="53"/>
      <c r="J64" s="53"/>
      <c r="K64" s="42"/>
      <c r="L64" s="42"/>
      <c r="M64" s="42"/>
      <c r="N64" s="42"/>
      <c r="O64" s="42"/>
      <c r="P64" s="42"/>
      <c r="Q64" s="42"/>
      <c r="R64" s="42"/>
      <c r="S64" s="42"/>
      <c r="T64" s="42"/>
      <c r="U64" s="42"/>
      <c r="V64" s="42"/>
      <c r="AA64" s="193" t="s">
        <v>290</v>
      </c>
    </row>
    <row r="65" spans="1:27" s="40" customFormat="1" ht="14.45" customHeight="1" outlineLevel="1" x14ac:dyDescent="0.25">
      <c r="A65" s="76" t="s">
        <v>154</v>
      </c>
      <c r="B65" s="259" t="s">
        <v>156</v>
      </c>
      <c r="C65" s="259"/>
      <c r="D65" s="259"/>
      <c r="E65" s="259"/>
      <c r="F65" s="259"/>
      <c r="G65" s="259"/>
      <c r="H65" s="259"/>
      <c r="I65" s="259"/>
      <c r="J65" s="259"/>
      <c r="K65" s="44"/>
      <c r="L65" s="44"/>
      <c r="M65" s="44"/>
      <c r="N65" s="44"/>
      <c r="O65" s="44"/>
      <c r="P65" s="44"/>
      <c r="Q65" s="44"/>
      <c r="R65" s="44"/>
      <c r="S65" s="44"/>
      <c r="T65" s="44"/>
      <c r="U65" s="44"/>
      <c r="V65" s="44"/>
      <c r="AA65" s="193" t="s">
        <v>291</v>
      </c>
    </row>
    <row r="66" spans="1:27" ht="23.45" customHeight="1" outlineLevel="1" x14ac:dyDescent="0.25">
      <c r="A66" s="76"/>
      <c r="B66" s="57"/>
      <c r="C66" s="248" t="s">
        <v>74</v>
      </c>
      <c r="D66" s="248"/>
      <c r="E66" s="248"/>
      <c r="F66" s="249">
        <v>43327</v>
      </c>
      <c r="G66" s="250"/>
      <c r="H66" s="250"/>
      <c r="I66" s="250"/>
      <c r="J66" s="250"/>
      <c r="K66" s="42"/>
      <c r="L66" s="42"/>
      <c r="M66" s="42"/>
      <c r="N66" s="42"/>
      <c r="O66" s="42"/>
      <c r="P66" s="42"/>
      <c r="Q66" s="42"/>
      <c r="R66" s="42"/>
      <c r="S66" s="42"/>
      <c r="T66" s="42"/>
      <c r="U66" s="42"/>
      <c r="V66" s="42"/>
    </row>
    <row r="67" spans="1:27" ht="23.45" customHeight="1" outlineLevel="1" x14ac:dyDescent="0.25">
      <c r="A67" s="76"/>
      <c r="B67" s="57"/>
      <c r="C67" s="248" t="s">
        <v>75</v>
      </c>
      <c r="D67" s="248"/>
      <c r="E67" s="248"/>
      <c r="F67" s="247"/>
      <c r="G67" s="247"/>
      <c r="H67" s="247"/>
      <c r="I67" s="247"/>
      <c r="J67" s="247"/>
      <c r="K67" s="42"/>
      <c r="L67" s="42"/>
      <c r="M67" s="42"/>
      <c r="N67" s="42"/>
      <c r="O67" s="42"/>
      <c r="P67" s="42"/>
      <c r="Q67" s="42"/>
      <c r="R67" s="42"/>
      <c r="S67" s="42"/>
      <c r="T67" s="42"/>
      <c r="U67" s="42"/>
      <c r="V67" s="42"/>
    </row>
    <row r="68" spans="1:27" ht="23.45" customHeight="1" outlineLevel="1" x14ac:dyDescent="0.25">
      <c r="A68" s="76"/>
      <c r="B68" s="57"/>
      <c r="C68" s="248" t="s">
        <v>76</v>
      </c>
      <c r="D68" s="248"/>
      <c r="E68" s="248"/>
      <c r="F68" s="247"/>
      <c r="G68" s="247"/>
      <c r="H68" s="247"/>
      <c r="I68" s="247"/>
      <c r="J68" s="247"/>
      <c r="K68" s="42"/>
      <c r="L68" s="42"/>
      <c r="M68" s="42"/>
      <c r="N68" s="42"/>
      <c r="O68" s="42"/>
      <c r="P68" s="42"/>
      <c r="Q68" s="42"/>
      <c r="R68" s="42"/>
      <c r="S68" s="42"/>
      <c r="T68" s="42"/>
      <c r="U68" s="42"/>
      <c r="V68" s="42"/>
    </row>
    <row r="69" spans="1:27" ht="23.45" customHeight="1" outlineLevel="1" x14ac:dyDescent="0.25">
      <c r="A69" s="76"/>
      <c r="B69" s="57"/>
      <c r="C69" s="248" t="s">
        <v>77</v>
      </c>
      <c r="D69" s="248"/>
      <c r="E69" s="248"/>
      <c r="F69" s="247"/>
      <c r="G69" s="247"/>
      <c r="H69" s="247"/>
      <c r="I69" s="247"/>
      <c r="J69" s="247"/>
      <c r="K69" s="42"/>
      <c r="L69" s="42"/>
      <c r="M69" s="42"/>
      <c r="N69" s="42"/>
      <c r="O69" s="42"/>
      <c r="P69" s="42"/>
      <c r="Q69" s="42"/>
      <c r="R69" s="42"/>
      <c r="S69" s="42"/>
      <c r="T69" s="42"/>
      <c r="U69" s="42"/>
      <c r="V69" s="42"/>
    </row>
    <row r="70" spans="1:27" ht="23.45" customHeight="1" outlineLevel="1" x14ac:dyDescent="0.25">
      <c r="A70" s="76"/>
      <c r="B70" s="57"/>
      <c r="C70" s="248" t="s">
        <v>78</v>
      </c>
      <c r="D70" s="248"/>
      <c r="E70" s="248"/>
      <c r="F70" s="247"/>
      <c r="G70" s="247"/>
      <c r="H70" s="247"/>
      <c r="I70" s="247"/>
      <c r="J70" s="247"/>
      <c r="K70" s="42"/>
      <c r="L70" s="42"/>
      <c r="M70" s="42"/>
      <c r="N70" s="42"/>
      <c r="O70" s="42"/>
      <c r="P70" s="42"/>
      <c r="Q70" s="42"/>
      <c r="R70" s="42"/>
      <c r="S70" s="42"/>
      <c r="T70" s="42"/>
      <c r="U70" s="42"/>
      <c r="V70" s="42"/>
    </row>
    <row r="71" spans="1:27" ht="23.45" customHeight="1" outlineLevel="1" x14ac:dyDescent="0.25">
      <c r="A71" s="76"/>
      <c r="B71" s="57"/>
      <c r="C71" s="248" t="s">
        <v>120</v>
      </c>
      <c r="D71" s="248"/>
      <c r="E71" s="248"/>
      <c r="F71" s="247"/>
      <c r="G71" s="247"/>
      <c r="H71" s="247"/>
      <c r="I71" s="247"/>
      <c r="J71" s="247"/>
      <c r="K71" s="42"/>
      <c r="L71" s="42"/>
      <c r="M71" s="42"/>
      <c r="N71" s="42"/>
      <c r="O71" s="42"/>
      <c r="P71" s="42"/>
      <c r="Q71" s="42"/>
      <c r="R71" s="42"/>
      <c r="S71" s="42"/>
      <c r="T71" s="42"/>
      <c r="U71" s="42"/>
      <c r="V71" s="42"/>
    </row>
    <row r="72" spans="1:27" ht="23.45" customHeight="1" outlineLevel="1" x14ac:dyDescent="0.25">
      <c r="A72" s="76"/>
      <c r="B72" s="57"/>
      <c r="C72" s="248" t="s">
        <v>91</v>
      </c>
      <c r="D72" s="248"/>
      <c r="E72" s="248"/>
      <c r="F72" s="247"/>
      <c r="G72" s="247"/>
      <c r="H72" s="247"/>
      <c r="I72" s="247"/>
      <c r="J72" s="247"/>
      <c r="K72" s="42"/>
      <c r="L72" s="42"/>
      <c r="M72" s="42"/>
      <c r="N72" s="42"/>
      <c r="O72" s="42"/>
      <c r="P72" s="42"/>
      <c r="Q72" s="42"/>
      <c r="R72" s="42"/>
      <c r="S72" s="42"/>
      <c r="T72" s="42"/>
      <c r="U72" s="42"/>
      <c r="V72" s="42"/>
    </row>
    <row r="73" spans="1:27" outlineLevel="1" x14ac:dyDescent="0.25">
      <c r="A73" s="76"/>
      <c r="B73" s="53"/>
      <c r="C73" s="53"/>
      <c r="D73" s="53"/>
      <c r="E73" s="53"/>
      <c r="F73" s="53"/>
      <c r="G73" s="53"/>
      <c r="H73" s="53"/>
      <c r="I73" s="53"/>
      <c r="J73" s="53"/>
      <c r="K73" s="42"/>
      <c r="L73" s="42"/>
      <c r="M73" s="42"/>
      <c r="N73" s="42"/>
      <c r="O73" s="42"/>
      <c r="P73" s="42"/>
      <c r="Q73" s="42"/>
      <c r="R73" s="42"/>
      <c r="S73" s="42"/>
      <c r="T73" s="42"/>
      <c r="U73" s="42"/>
      <c r="V73" s="42"/>
    </row>
    <row r="74" spans="1:27" s="40" customFormat="1" outlineLevel="1" x14ac:dyDescent="0.25">
      <c r="A74" s="76" t="s">
        <v>155</v>
      </c>
      <c r="B74" s="277" t="s">
        <v>157</v>
      </c>
      <c r="C74" s="277"/>
      <c r="D74" s="277"/>
      <c r="E74" s="277"/>
      <c r="F74" s="277"/>
      <c r="G74" s="277"/>
      <c r="H74" s="277"/>
      <c r="I74" s="277"/>
      <c r="J74" s="277"/>
      <c r="K74" s="44"/>
      <c r="L74" s="44"/>
      <c r="M74" s="44"/>
      <c r="N74" s="44"/>
      <c r="O74" s="44"/>
      <c r="P74" s="44"/>
      <c r="Q74" s="44"/>
      <c r="R74" s="44"/>
      <c r="S74" s="44"/>
      <c r="T74" s="44"/>
      <c r="U74" s="44"/>
      <c r="V74" s="44"/>
    </row>
    <row r="75" spans="1:27" ht="26.25" customHeight="1" outlineLevel="1" x14ac:dyDescent="0.25">
      <c r="A75" s="76"/>
      <c r="B75" s="244" t="s">
        <v>368</v>
      </c>
      <c r="C75" s="245"/>
      <c r="D75" s="245"/>
      <c r="E75" s="245"/>
      <c r="F75" s="245"/>
      <c r="G75" s="245"/>
      <c r="H75" s="245"/>
      <c r="I75" s="245"/>
      <c r="J75" s="246"/>
      <c r="K75" s="42"/>
      <c r="L75" s="42"/>
      <c r="M75" s="42"/>
      <c r="N75" s="42"/>
      <c r="O75" s="42"/>
      <c r="P75" s="42"/>
      <c r="Q75" s="42"/>
      <c r="R75" s="42"/>
      <c r="S75" s="42"/>
      <c r="T75" s="42"/>
      <c r="U75" s="42"/>
      <c r="V75" s="42"/>
    </row>
    <row r="76" spans="1:27" x14ac:dyDescent="0.25">
      <c r="A76" s="74"/>
      <c r="C76" s="53"/>
      <c r="D76" s="53"/>
      <c r="E76" s="53"/>
      <c r="F76" s="53"/>
      <c r="G76" s="53"/>
      <c r="H76" s="53"/>
      <c r="I76" s="53"/>
      <c r="J76" s="53"/>
      <c r="K76" s="42"/>
      <c r="L76" s="42"/>
      <c r="M76" s="42"/>
      <c r="N76" s="42"/>
      <c r="O76" s="42"/>
      <c r="P76" s="42"/>
      <c r="Q76" s="42"/>
      <c r="R76" s="42"/>
      <c r="S76" s="42"/>
      <c r="T76" s="42"/>
      <c r="U76" s="42"/>
      <c r="V76" s="42"/>
    </row>
    <row r="77" spans="1:27" hidden="1" outlineLevel="1" x14ac:dyDescent="0.25">
      <c r="A77" s="75"/>
      <c r="B77" s="141" t="s">
        <v>149</v>
      </c>
      <c r="C77" s="77"/>
      <c r="D77" s="77"/>
      <c r="E77" s="77"/>
      <c r="F77" s="77"/>
      <c r="G77" s="77"/>
      <c r="H77" s="77"/>
      <c r="I77" s="77"/>
      <c r="J77" s="77"/>
      <c r="K77" s="47"/>
      <c r="L77" s="47"/>
      <c r="M77" s="47"/>
      <c r="N77" s="47"/>
      <c r="O77" s="47"/>
      <c r="P77" s="47"/>
      <c r="Q77" s="47"/>
      <c r="R77" s="47"/>
      <c r="S77" s="47"/>
      <c r="T77" s="47"/>
      <c r="U77" s="47"/>
      <c r="V77" s="47"/>
    </row>
    <row r="78" spans="1:27" s="40" customFormat="1" ht="38.450000000000003" hidden="1" customHeight="1" outlineLevel="1" x14ac:dyDescent="0.25">
      <c r="A78" s="76" t="s">
        <v>158</v>
      </c>
      <c r="B78" s="259" t="s">
        <v>159</v>
      </c>
      <c r="C78" s="259"/>
      <c r="D78" s="259"/>
      <c r="E78" s="259"/>
      <c r="F78" s="259"/>
      <c r="G78" s="259"/>
      <c r="H78" s="259"/>
      <c r="I78" s="259"/>
      <c r="J78" s="259"/>
      <c r="K78" s="44"/>
      <c r="L78" s="44"/>
      <c r="M78" s="44"/>
      <c r="N78" s="44"/>
      <c r="O78" s="44"/>
      <c r="P78" s="44"/>
      <c r="Q78" s="44"/>
      <c r="R78" s="44"/>
      <c r="S78" s="44"/>
      <c r="T78" s="44"/>
      <c r="U78" s="44"/>
      <c r="V78" s="44"/>
    </row>
    <row r="79" spans="1:27" ht="27.75" hidden="1" customHeight="1" outlineLevel="1" x14ac:dyDescent="0.25">
      <c r="A79" s="46"/>
      <c r="B79" s="244"/>
      <c r="C79" s="245"/>
      <c r="D79" s="245"/>
      <c r="E79" s="245"/>
      <c r="F79" s="245"/>
      <c r="G79" s="245"/>
      <c r="H79" s="245"/>
      <c r="I79" s="245"/>
      <c r="J79" s="246"/>
      <c r="K79" s="42"/>
      <c r="L79" s="42"/>
      <c r="M79" s="42"/>
      <c r="N79" s="42"/>
      <c r="O79" s="42"/>
      <c r="P79" s="42"/>
      <c r="Q79" s="42"/>
      <c r="R79" s="42"/>
      <c r="S79" s="42"/>
      <c r="T79" s="42"/>
      <c r="U79" s="42"/>
      <c r="V79" s="42"/>
    </row>
    <row r="80" spans="1:27" collapsed="1" x14ac:dyDescent="0.25">
      <c r="A80" s="46"/>
      <c r="B80" s="57"/>
      <c r="C80" s="57"/>
      <c r="D80" s="57"/>
      <c r="E80" s="57"/>
      <c r="F80" s="57"/>
      <c r="G80" s="57"/>
      <c r="H80" s="57"/>
      <c r="I80" s="57"/>
      <c r="J80" s="57"/>
      <c r="K80" s="42"/>
      <c r="L80" s="42"/>
      <c r="M80" s="42"/>
      <c r="N80" s="42"/>
      <c r="O80" s="42"/>
      <c r="P80" s="42"/>
      <c r="Q80" s="42"/>
      <c r="R80" s="42"/>
      <c r="S80" s="42"/>
      <c r="T80" s="42"/>
      <c r="U80" s="42"/>
      <c r="V80" s="42"/>
    </row>
    <row r="81" spans="1:22" ht="5.25" customHeight="1" x14ac:dyDescent="0.4">
      <c r="A81" s="48"/>
      <c r="B81" s="60"/>
      <c r="C81" s="60"/>
      <c r="D81" s="60"/>
      <c r="E81" s="60"/>
      <c r="F81" s="60"/>
      <c r="G81" s="60"/>
      <c r="H81" s="60"/>
      <c r="I81" s="60"/>
      <c r="J81" s="60"/>
      <c r="K81" s="48"/>
      <c r="L81" s="48"/>
      <c r="M81" s="48"/>
      <c r="N81" s="48"/>
      <c r="O81" s="48"/>
      <c r="P81" s="48"/>
      <c r="Q81" s="48"/>
      <c r="R81" s="48"/>
      <c r="S81" s="48"/>
      <c r="T81" s="48"/>
      <c r="U81" s="48"/>
      <c r="V81" s="48"/>
    </row>
    <row r="82" spans="1:22" s="38" customFormat="1" x14ac:dyDescent="0.25">
      <c r="A82" s="45"/>
      <c r="B82" s="57"/>
      <c r="C82" s="57"/>
      <c r="D82" s="57"/>
      <c r="E82" s="57"/>
      <c r="F82" s="57"/>
      <c r="G82" s="57"/>
      <c r="H82" s="57"/>
      <c r="I82" s="57"/>
      <c r="J82" s="57"/>
      <c r="K82" s="45"/>
      <c r="L82" s="45"/>
      <c r="M82" s="45"/>
      <c r="N82" s="45"/>
      <c r="O82" s="45"/>
      <c r="P82" s="45"/>
      <c r="Q82" s="45"/>
      <c r="R82" s="45"/>
      <c r="S82" s="45"/>
      <c r="T82" s="45"/>
      <c r="U82" s="45"/>
      <c r="V82" s="45"/>
    </row>
    <row r="83" spans="1:22" s="40" customFormat="1" x14ac:dyDescent="0.25">
      <c r="A83" s="72" t="s">
        <v>262</v>
      </c>
      <c r="B83" s="251" t="s">
        <v>160</v>
      </c>
      <c r="C83" s="251"/>
      <c r="D83" s="251"/>
      <c r="E83" s="251"/>
      <c r="F83" s="251"/>
      <c r="G83" s="251"/>
      <c r="H83" s="251"/>
      <c r="I83" s="251"/>
      <c r="J83" s="251"/>
      <c r="K83" s="44"/>
      <c r="L83" s="44"/>
      <c r="M83" s="44"/>
      <c r="N83" s="44"/>
      <c r="O83" s="44"/>
      <c r="P83" s="44"/>
      <c r="Q83" s="44"/>
      <c r="R83" s="44"/>
      <c r="S83" s="44"/>
      <c r="T83" s="44"/>
      <c r="U83" s="44"/>
      <c r="V83" s="44"/>
    </row>
    <row r="84" spans="1:22" ht="30" customHeight="1" x14ac:dyDescent="0.25">
      <c r="A84" s="45"/>
      <c r="B84" s="244" t="s">
        <v>368</v>
      </c>
      <c r="C84" s="245"/>
      <c r="D84" s="245"/>
      <c r="E84" s="245"/>
      <c r="F84" s="245"/>
      <c r="G84" s="245"/>
      <c r="H84" s="245"/>
      <c r="I84" s="245"/>
      <c r="J84" s="246"/>
      <c r="K84" s="42"/>
      <c r="L84" s="42"/>
      <c r="M84" s="42"/>
      <c r="N84" s="42"/>
      <c r="O84" s="42"/>
      <c r="P84" s="42"/>
      <c r="Q84" s="42"/>
      <c r="R84" s="42"/>
      <c r="S84" s="42"/>
      <c r="T84" s="42"/>
      <c r="U84" s="42"/>
      <c r="V84" s="42"/>
    </row>
    <row r="85" spans="1:22" x14ac:dyDescent="0.25">
      <c r="A85" s="45"/>
      <c r="B85" s="53"/>
      <c r="C85" s="53"/>
      <c r="D85" s="53"/>
      <c r="E85" s="53"/>
      <c r="F85" s="53"/>
      <c r="G85" s="53"/>
      <c r="H85" s="53"/>
      <c r="I85" s="53"/>
      <c r="J85" s="53"/>
      <c r="K85" s="42"/>
      <c r="L85" s="42"/>
      <c r="M85" s="42"/>
      <c r="N85" s="42"/>
      <c r="O85" s="42"/>
      <c r="P85" s="42"/>
      <c r="Q85" s="42"/>
      <c r="R85" s="42"/>
      <c r="S85" s="42"/>
      <c r="T85" s="42"/>
      <c r="U85" s="42"/>
      <c r="V85" s="42"/>
    </row>
    <row r="86" spans="1:22" ht="26.25" x14ac:dyDescent="0.4">
      <c r="A86" s="80"/>
      <c r="B86" s="82" t="s">
        <v>132</v>
      </c>
      <c r="C86" s="81"/>
      <c r="D86" s="81"/>
      <c r="E86" s="81"/>
      <c r="F86" s="81"/>
      <c r="G86" s="81"/>
      <c r="H86" s="81"/>
      <c r="I86" s="81"/>
      <c r="J86" s="81"/>
      <c r="K86" s="80"/>
      <c r="L86" s="80"/>
      <c r="M86" s="80"/>
      <c r="N86" s="80"/>
      <c r="O86" s="80"/>
      <c r="P86" s="80"/>
      <c r="Q86" s="80"/>
      <c r="R86" s="80"/>
      <c r="S86" s="80"/>
      <c r="T86" s="80"/>
      <c r="U86" s="80"/>
      <c r="V86" s="80"/>
    </row>
    <row r="87" spans="1:22" ht="5.25" customHeight="1" x14ac:dyDescent="0.4">
      <c r="A87" s="48"/>
      <c r="B87" s="60"/>
      <c r="C87" s="60"/>
      <c r="D87" s="60"/>
      <c r="E87" s="60"/>
      <c r="F87" s="60"/>
      <c r="G87" s="60"/>
      <c r="H87" s="60"/>
      <c r="I87" s="60"/>
      <c r="J87" s="60"/>
      <c r="K87" s="48"/>
      <c r="L87" s="48"/>
      <c r="M87" s="48"/>
      <c r="N87" s="48"/>
      <c r="O87" s="48"/>
      <c r="P87" s="48"/>
      <c r="Q87" s="48"/>
      <c r="R87" s="48"/>
      <c r="S87" s="48"/>
      <c r="T87" s="48"/>
      <c r="U87" s="48"/>
      <c r="V87" s="48"/>
    </row>
    <row r="88" spans="1:22" s="40" customFormat="1" x14ac:dyDescent="0.25">
      <c r="A88" s="72" t="s">
        <v>127</v>
      </c>
      <c r="B88" s="251" t="s">
        <v>125</v>
      </c>
      <c r="C88" s="251"/>
      <c r="D88" s="251"/>
      <c r="E88" s="251"/>
      <c r="F88" s="251"/>
      <c r="G88" s="251"/>
      <c r="H88" s="251"/>
      <c r="I88" s="251"/>
      <c r="J88" s="251"/>
      <c r="K88" s="44"/>
      <c r="L88" s="44"/>
      <c r="M88" s="44"/>
      <c r="N88" s="44"/>
      <c r="O88" s="44"/>
      <c r="P88" s="44"/>
      <c r="Q88" s="44"/>
      <c r="R88" s="44"/>
      <c r="S88" s="44"/>
      <c r="T88" s="44"/>
      <c r="U88" s="44"/>
      <c r="V88" s="44"/>
    </row>
    <row r="89" spans="1:22" ht="27.75" customHeight="1" x14ac:dyDescent="0.25">
      <c r="A89" s="53"/>
      <c r="B89" s="282" t="s">
        <v>122</v>
      </c>
      <c r="C89" s="282"/>
      <c r="D89" s="282"/>
      <c r="E89" s="282"/>
      <c r="F89" s="282"/>
      <c r="G89" s="282"/>
      <c r="H89" s="282"/>
      <c r="I89" s="282"/>
      <c r="J89" s="282"/>
      <c r="K89" s="42"/>
      <c r="L89" s="42"/>
      <c r="M89" s="42"/>
      <c r="N89" s="42"/>
      <c r="O89" s="42"/>
      <c r="P89" s="42"/>
      <c r="Q89" s="42"/>
      <c r="R89" s="42"/>
      <c r="S89" s="42"/>
      <c r="T89" s="42"/>
      <c r="U89" s="42"/>
      <c r="V89" s="42"/>
    </row>
    <row r="90" spans="1:22" x14ac:dyDescent="0.25">
      <c r="A90" s="53"/>
      <c r="B90" s="90" t="s">
        <v>4</v>
      </c>
      <c r="C90" s="90"/>
      <c r="D90" s="90"/>
      <c r="E90" s="90"/>
      <c r="F90" s="90"/>
      <c r="G90" s="90"/>
      <c r="H90" s="90"/>
      <c r="I90" s="90"/>
      <c r="J90" s="90"/>
      <c r="K90" s="42"/>
      <c r="L90" s="42"/>
      <c r="M90" s="42"/>
      <c r="N90" s="42"/>
      <c r="O90" s="42"/>
      <c r="P90" s="42"/>
      <c r="Q90" s="42"/>
      <c r="R90" s="42"/>
      <c r="S90" s="42"/>
      <c r="T90" s="42"/>
      <c r="U90" s="42"/>
      <c r="V90" s="42"/>
    </row>
    <row r="91" spans="1:22" x14ac:dyDescent="0.25">
      <c r="A91" s="53"/>
      <c r="B91" s="258" t="s">
        <v>101</v>
      </c>
      <c r="C91" s="258"/>
      <c r="D91" s="179" t="str">
        <f t="shared" ref="D91:I91" si="0">D$111</f>
        <v>FY19</v>
      </c>
      <c r="E91" s="179" t="str">
        <f t="shared" si="0"/>
        <v>FY20</v>
      </c>
      <c r="F91" s="179" t="str">
        <f t="shared" si="0"/>
        <v>FY21</v>
      </c>
      <c r="G91" s="179" t="str">
        <f t="shared" si="0"/>
        <v>FY22</v>
      </c>
      <c r="H91" s="179" t="str">
        <f t="shared" si="0"/>
        <v>FY23</v>
      </c>
      <c r="I91" s="179" t="str">
        <f t="shared" si="0"/>
        <v>FY24</v>
      </c>
      <c r="J91" s="85" t="s">
        <v>274</v>
      </c>
      <c r="K91" s="42"/>
      <c r="L91" s="42"/>
      <c r="M91" s="42"/>
      <c r="N91" s="42"/>
      <c r="O91" s="42"/>
      <c r="P91" s="42"/>
      <c r="Q91" s="42"/>
      <c r="R91" s="42"/>
      <c r="S91" s="42"/>
      <c r="T91" s="42"/>
      <c r="U91" s="42"/>
      <c r="V91" s="42"/>
    </row>
    <row r="92" spans="1:22" ht="15" customHeight="1" x14ac:dyDescent="0.25">
      <c r="A92" s="53"/>
      <c r="B92" s="257" t="s">
        <v>116</v>
      </c>
      <c r="C92" s="257"/>
      <c r="D92" s="66">
        <f t="shared" ref="D92:I92" si="1">(D127+D139)-SUM(D101)</f>
        <v>859182</v>
      </c>
      <c r="E92" s="66">
        <f t="shared" si="1"/>
        <v>880661.54999999993</v>
      </c>
      <c r="F92" s="66">
        <f t="shared" si="1"/>
        <v>902678.08874999988</v>
      </c>
      <c r="G92" s="66">
        <f t="shared" si="1"/>
        <v>925245.04096874979</v>
      </c>
      <c r="H92" s="66">
        <f t="shared" si="1"/>
        <v>948376.16699296841</v>
      </c>
      <c r="I92" s="66">
        <f t="shared" si="1"/>
        <v>972085.57116779254</v>
      </c>
      <c r="J92" s="62">
        <f>SUM(D92:I92)</f>
        <v>5488228.4178795097</v>
      </c>
      <c r="K92" s="42"/>
      <c r="L92" s="42"/>
      <c r="M92" s="42"/>
      <c r="N92" s="42"/>
      <c r="O92" s="42"/>
      <c r="P92" s="42"/>
      <c r="Q92" s="42"/>
      <c r="R92" s="42"/>
      <c r="S92" s="42"/>
      <c r="T92" s="42"/>
      <c r="U92" s="42"/>
      <c r="V92" s="42"/>
    </row>
    <row r="93" spans="1:22" ht="15" hidden="1" customHeight="1" outlineLevel="1" x14ac:dyDescent="0.25">
      <c r="A93" s="53"/>
      <c r="B93" s="260" t="s">
        <v>237</v>
      </c>
      <c r="C93" s="261"/>
      <c r="D93" s="86">
        <v>0</v>
      </c>
      <c r="E93" s="86">
        <v>0</v>
      </c>
      <c r="F93" s="86">
        <v>0</v>
      </c>
      <c r="G93" s="86">
        <v>0</v>
      </c>
      <c r="H93" s="86">
        <v>0</v>
      </c>
      <c r="I93" s="86">
        <v>0</v>
      </c>
      <c r="J93" s="62">
        <f t="shared" ref="J93:J96" si="2">SUM(D93:I93)</f>
        <v>0</v>
      </c>
      <c r="K93" s="42"/>
      <c r="L93" s="42"/>
      <c r="M93" s="42"/>
      <c r="N93" s="42"/>
      <c r="O93" s="42"/>
      <c r="P93" s="42"/>
      <c r="Q93" s="42"/>
      <c r="R93" s="42"/>
      <c r="S93" s="42"/>
      <c r="T93" s="42"/>
      <c r="U93" s="42"/>
      <c r="V93" s="42"/>
    </row>
    <row r="94" spans="1:22" ht="15" hidden="1" customHeight="1" outlineLevel="1" x14ac:dyDescent="0.25">
      <c r="A94" s="53"/>
      <c r="B94" s="260" t="s">
        <v>238</v>
      </c>
      <c r="C94" s="261"/>
      <c r="D94" s="86">
        <v>0</v>
      </c>
      <c r="E94" s="86">
        <v>0</v>
      </c>
      <c r="F94" s="86">
        <v>0</v>
      </c>
      <c r="G94" s="86">
        <v>0</v>
      </c>
      <c r="H94" s="86">
        <v>0</v>
      </c>
      <c r="I94" s="86">
        <v>0</v>
      </c>
      <c r="J94" s="62">
        <f t="shared" si="2"/>
        <v>0</v>
      </c>
      <c r="K94" s="42"/>
      <c r="L94" s="42"/>
      <c r="M94" s="42"/>
      <c r="N94" s="42"/>
      <c r="O94" s="42"/>
      <c r="P94" s="42"/>
      <c r="Q94" s="42"/>
      <c r="R94" s="42"/>
      <c r="S94" s="42"/>
      <c r="T94" s="42"/>
      <c r="U94" s="42"/>
      <c r="V94" s="42"/>
    </row>
    <row r="95" spans="1:22" ht="15" hidden="1" customHeight="1" outlineLevel="1" x14ac:dyDescent="0.25">
      <c r="A95" s="53"/>
      <c r="B95" s="260" t="s">
        <v>239</v>
      </c>
      <c r="C95" s="261"/>
      <c r="D95" s="86">
        <v>0</v>
      </c>
      <c r="E95" s="86">
        <v>0</v>
      </c>
      <c r="F95" s="86">
        <v>0</v>
      </c>
      <c r="G95" s="86">
        <v>0</v>
      </c>
      <c r="H95" s="86">
        <v>0</v>
      </c>
      <c r="I95" s="86">
        <v>0</v>
      </c>
      <c r="J95" s="62">
        <f t="shared" si="2"/>
        <v>0</v>
      </c>
      <c r="K95" s="42"/>
      <c r="L95" s="42"/>
      <c r="M95" s="42"/>
      <c r="N95" s="42"/>
      <c r="O95" s="42"/>
      <c r="P95" s="42"/>
      <c r="Q95" s="42"/>
      <c r="R95" s="42"/>
      <c r="S95" s="42"/>
      <c r="T95" s="42"/>
      <c r="U95" s="42"/>
      <c r="V95" s="42"/>
    </row>
    <row r="96" spans="1:22" ht="15" hidden="1" customHeight="1" outlineLevel="1" x14ac:dyDescent="0.25">
      <c r="A96" s="53"/>
      <c r="B96" s="260" t="s">
        <v>240</v>
      </c>
      <c r="C96" s="261"/>
      <c r="D96" s="86">
        <v>0</v>
      </c>
      <c r="E96" s="86">
        <v>0</v>
      </c>
      <c r="F96" s="86">
        <v>0</v>
      </c>
      <c r="G96" s="86">
        <v>0</v>
      </c>
      <c r="H96" s="86">
        <v>0</v>
      </c>
      <c r="I96" s="86">
        <v>0</v>
      </c>
      <c r="J96" s="62">
        <f t="shared" si="2"/>
        <v>0</v>
      </c>
      <c r="K96" s="42"/>
      <c r="L96" s="42"/>
      <c r="M96" s="42"/>
      <c r="N96" s="42"/>
      <c r="O96" s="42"/>
      <c r="P96" s="42"/>
      <c r="Q96" s="42"/>
      <c r="R96" s="42"/>
      <c r="S96" s="42"/>
      <c r="T96" s="42"/>
      <c r="U96" s="42"/>
      <c r="V96" s="42"/>
    </row>
    <row r="97" spans="1:24" ht="15" customHeight="1" collapsed="1" x14ac:dyDescent="0.25">
      <c r="A97" s="53"/>
      <c r="B97" s="258" t="s">
        <v>0</v>
      </c>
      <c r="C97" s="258"/>
      <c r="D97" s="92"/>
      <c r="E97" s="92"/>
      <c r="F97" s="93"/>
      <c r="G97" s="93"/>
      <c r="H97" s="93"/>
      <c r="I97" s="93"/>
      <c r="J97" s="94"/>
      <c r="K97" s="42"/>
      <c r="L97" s="42"/>
      <c r="M97" s="42"/>
      <c r="N97" s="42"/>
      <c r="O97" s="42"/>
      <c r="P97" s="42"/>
      <c r="Q97" s="42"/>
      <c r="R97" s="42"/>
      <c r="S97" s="42"/>
      <c r="T97" s="42"/>
      <c r="U97" s="42"/>
      <c r="V97" s="42"/>
    </row>
    <row r="98" spans="1:24" x14ac:dyDescent="0.25">
      <c r="A98" s="53"/>
      <c r="B98" s="257" t="s">
        <v>1</v>
      </c>
      <c r="C98" s="257"/>
      <c r="D98" s="238"/>
      <c r="E98" s="238"/>
      <c r="F98" s="238"/>
      <c r="G98" s="238"/>
      <c r="H98" s="238"/>
      <c r="I98" s="238"/>
      <c r="J98" s="62">
        <f t="shared" ref="J98:J101" si="3">SUM(D98:I98)</f>
        <v>0</v>
      </c>
      <c r="K98" s="42"/>
      <c r="L98" s="42"/>
      <c r="M98" s="42"/>
      <c r="N98" s="42"/>
      <c r="O98" s="42"/>
      <c r="P98" s="42"/>
      <c r="Q98" s="42"/>
      <c r="R98" s="42"/>
      <c r="S98" s="42"/>
      <c r="T98" s="42"/>
      <c r="U98" s="42"/>
      <c r="V98" s="42"/>
    </row>
    <row r="99" spans="1:24" x14ac:dyDescent="0.25">
      <c r="A99" s="53"/>
      <c r="B99" s="257" t="s">
        <v>23</v>
      </c>
      <c r="C99" s="257"/>
      <c r="D99" s="229"/>
      <c r="E99" s="238"/>
      <c r="F99" s="238"/>
      <c r="G99" s="238"/>
      <c r="H99" s="238"/>
      <c r="I99" s="238"/>
      <c r="J99" s="62">
        <f t="shared" si="3"/>
        <v>0</v>
      </c>
      <c r="K99" s="42"/>
      <c r="L99" s="42"/>
      <c r="M99" s="42"/>
      <c r="N99" s="42"/>
      <c r="O99" s="42"/>
      <c r="P99" s="42"/>
      <c r="Q99" s="42"/>
      <c r="R99" s="42"/>
      <c r="S99" s="42"/>
      <c r="T99" s="42"/>
      <c r="U99" s="42"/>
      <c r="V99" s="42"/>
    </row>
    <row r="100" spans="1:24" x14ac:dyDescent="0.25">
      <c r="A100" s="53"/>
      <c r="B100" s="255" t="s">
        <v>361</v>
      </c>
      <c r="C100" s="256"/>
      <c r="D100" s="229"/>
      <c r="E100" s="229"/>
      <c r="F100" s="229"/>
      <c r="G100" s="229"/>
      <c r="H100" s="229"/>
      <c r="I100" s="229"/>
      <c r="J100" s="62">
        <f t="shared" si="3"/>
        <v>0</v>
      </c>
      <c r="K100" s="42"/>
      <c r="L100" s="42"/>
      <c r="M100" s="42"/>
      <c r="N100" s="42"/>
      <c r="O100" s="42"/>
      <c r="P100" s="42"/>
      <c r="Q100" s="42"/>
      <c r="R100" s="42"/>
      <c r="S100" s="42"/>
      <c r="T100" s="42"/>
      <c r="U100" s="42"/>
      <c r="V100" s="42"/>
    </row>
    <row r="101" spans="1:24" x14ac:dyDescent="0.25">
      <c r="A101" s="53"/>
      <c r="B101" s="254" t="s">
        <v>100</v>
      </c>
      <c r="C101" s="254"/>
      <c r="D101" s="66">
        <f>SUM(D98:D100)</f>
        <v>0</v>
      </c>
      <c r="E101" s="66">
        <f>SUM(E98:E100)</f>
        <v>0</v>
      </c>
      <c r="F101" s="66">
        <f t="shared" ref="F101:I101" si="4">SUM(F98:F100)</f>
        <v>0</v>
      </c>
      <c r="G101" s="66">
        <f t="shared" si="4"/>
        <v>0</v>
      </c>
      <c r="H101" s="66">
        <f t="shared" si="4"/>
        <v>0</v>
      </c>
      <c r="I101" s="66">
        <f t="shared" si="4"/>
        <v>0</v>
      </c>
      <c r="J101" s="62">
        <f t="shared" si="3"/>
        <v>0</v>
      </c>
      <c r="K101" s="42"/>
      <c r="L101" s="42"/>
      <c r="M101" s="42"/>
      <c r="N101" s="42"/>
      <c r="O101" s="42"/>
      <c r="P101" s="42"/>
      <c r="Q101" s="42"/>
      <c r="R101" s="42"/>
      <c r="S101" s="42"/>
      <c r="T101" s="42"/>
      <c r="U101" s="42"/>
      <c r="V101" s="42"/>
    </row>
    <row r="102" spans="1:24" s="40" customFormat="1" ht="15.75" thickBot="1" x14ac:dyDescent="0.3">
      <c r="A102" s="72"/>
      <c r="B102" s="253" t="s">
        <v>2</v>
      </c>
      <c r="C102" s="253"/>
      <c r="D102" s="67">
        <f t="shared" ref="D102:I102" si="5">SUM(D92:D96)+D101</f>
        <v>859182</v>
      </c>
      <c r="E102" s="67">
        <f t="shared" si="5"/>
        <v>880661.54999999993</v>
      </c>
      <c r="F102" s="67">
        <f t="shared" si="5"/>
        <v>902678.08874999988</v>
      </c>
      <c r="G102" s="67">
        <f t="shared" si="5"/>
        <v>925245.04096874979</v>
      </c>
      <c r="H102" s="67">
        <f t="shared" si="5"/>
        <v>948376.16699296841</v>
      </c>
      <c r="I102" s="67">
        <f t="shared" si="5"/>
        <v>972085.57116779254</v>
      </c>
      <c r="J102" s="67">
        <f>SUM(J92:J96)+J101</f>
        <v>5488228.4178795097</v>
      </c>
      <c r="K102" s="44"/>
      <c r="L102" s="44"/>
      <c r="M102" s="44"/>
      <c r="N102" s="44"/>
      <c r="O102" s="44"/>
      <c r="P102" s="44"/>
      <c r="Q102" s="44"/>
      <c r="R102" s="44"/>
      <c r="S102" s="44"/>
      <c r="T102" s="44"/>
      <c r="U102" s="44"/>
      <c r="V102" s="44"/>
    </row>
    <row r="103" spans="1:24" ht="15.75" thickTop="1" x14ac:dyDescent="0.25">
      <c r="A103" s="53"/>
      <c r="B103" s="95"/>
      <c r="C103" s="53"/>
      <c r="D103" s="53"/>
      <c r="E103" s="53"/>
      <c r="F103" s="53"/>
      <c r="G103" s="53"/>
      <c r="H103" s="53"/>
      <c r="I103" s="53"/>
      <c r="J103" s="53"/>
      <c r="K103" s="42"/>
      <c r="L103" s="42"/>
      <c r="M103" s="42"/>
      <c r="N103" s="42"/>
      <c r="O103" s="42"/>
      <c r="P103" s="42"/>
      <c r="Q103" s="42"/>
      <c r="R103" s="42"/>
      <c r="S103" s="42"/>
      <c r="T103" s="42"/>
      <c r="U103" s="42"/>
      <c r="V103" s="42"/>
    </row>
    <row r="104" spans="1:24" ht="23.25" customHeight="1" x14ac:dyDescent="0.25">
      <c r="A104" s="76" t="s">
        <v>126</v>
      </c>
      <c r="B104" s="252" t="s">
        <v>352</v>
      </c>
      <c r="C104" s="252"/>
      <c r="D104" s="252"/>
      <c r="E104" s="252"/>
      <c r="F104" s="252"/>
      <c r="G104" s="252"/>
      <c r="H104" s="252"/>
      <c r="I104" s="252"/>
      <c r="J104" s="252"/>
      <c r="K104" s="42"/>
      <c r="L104" s="42"/>
      <c r="M104" s="42"/>
      <c r="N104" s="42"/>
      <c r="O104" s="42"/>
      <c r="P104" s="42"/>
      <c r="Q104" s="42"/>
      <c r="R104" s="42"/>
      <c r="S104" s="42"/>
      <c r="T104" s="42"/>
      <c r="U104" s="42"/>
      <c r="V104" s="42"/>
      <c r="W104" s="163" t="s">
        <v>215</v>
      </c>
      <c r="X104" s="163" t="b">
        <v>1</v>
      </c>
    </row>
    <row r="105" spans="1:24" ht="15" customHeight="1" x14ac:dyDescent="0.25">
      <c r="A105" s="53"/>
      <c r="B105" s="282" t="s">
        <v>351</v>
      </c>
      <c r="C105" s="282"/>
      <c r="D105" s="282"/>
      <c r="E105" s="282"/>
      <c r="F105" s="282"/>
      <c r="G105" s="282"/>
      <c r="H105" s="302">
        <v>831235</v>
      </c>
      <c r="I105" s="303"/>
      <c r="K105" s="42"/>
      <c r="L105" s="42"/>
      <c r="M105" s="42"/>
      <c r="N105" s="42"/>
      <c r="O105" s="42"/>
      <c r="P105" s="42"/>
      <c r="Q105" s="42"/>
      <c r="R105" s="42"/>
      <c r="S105" s="42"/>
      <c r="T105" s="42"/>
      <c r="U105" s="42"/>
      <c r="V105" s="42"/>
      <c r="W105" s="163" t="s">
        <v>216</v>
      </c>
      <c r="X105" s="163" t="b">
        <v>0</v>
      </c>
    </row>
    <row r="106" spans="1:24" ht="15" customHeight="1" x14ac:dyDescent="0.25">
      <c r="A106" s="53"/>
      <c r="B106" s="282" t="s">
        <v>357</v>
      </c>
      <c r="C106" s="282"/>
      <c r="D106" s="282"/>
      <c r="E106" s="282"/>
      <c r="F106" s="282"/>
      <c r="G106" s="282"/>
      <c r="H106" s="42"/>
      <c r="I106" s="42"/>
      <c r="J106" s="42"/>
      <c r="K106" s="42"/>
      <c r="L106" s="42"/>
      <c r="M106" s="42"/>
      <c r="N106" s="42"/>
      <c r="O106" s="42"/>
      <c r="P106" s="42"/>
      <c r="Q106" s="42"/>
      <c r="R106" s="42"/>
      <c r="S106" s="42"/>
      <c r="T106" s="42"/>
      <c r="U106" s="42"/>
      <c r="V106" s="42"/>
      <c r="W106" s="163"/>
      <c r="X106" s="163"/>
    </row>
    <row r="107" spans="1:24" x14ac:dyDescent="0.25">
      <c r="A107" s="53"/>
      <c r="B107" s="53"/>
      <c r="C107" s="53"/>
      <c r="D107" s="53"/>
      <c r="E107" s="53"/>
      <c r="F107" s="53"/>
      <c r="G107" s="53"/>
      <c r="H107" s="53"/>
      <c r="I107" s="53"/>
      <c r="J107" s="53"/>
      <c r="K107" s="42"/>
      <c r="L107" s="42"/>
      <c r="M107" s="42"/>
      <c r="N107" s="42"/>
      <c r="O107" s="42"/>
      <c r="P107" s="42"/>
      <c r="Q107" s="42"/>
      <c r="R107" s="42"/>
      <c r="S107" s="42"/>
      <c r="T107" s="42"/>
      <c r="U107" s="42"/>
      <c r="V107" s="42"/>
    </row>
    <row r="108" spans="1:24" s="40" customFormat="1" ht="15" customHeight="1" outlineLevel="1" x14ac:dyDescent="0.25">
      <c r="A108" s="72" t="s">
        <v>128</v>
      </c>
      <c r="B108" s="252" t="s">
        <v>129</v>
      </c>
      <c r="C108" s="252"/>
      <c r="D108" s="252"/>
      <c r="E108" s="252"/>
      <c r="F108" s="252"/>
      <c r="G108" s="252"/>
      <c r="H108" s="252"/>
      <c r="I108" s="252"/>
      <c r="J108" s="252"/>
      <c r="K108" s="44"/>
      <c r="L108" s="44"/>
      <c r="M108" s="44"/>
      <c r="N108" s="44"/>
      <c r="O108" s="44"/>
      <c r="P108" s="44"/>
      <c r="Q108" s="44"/>
      <c r="R108" s="44"/>
      <c r="S108" s="44"/>
      <c r="T108" s="44"/>
      <c r="U108" s="44"/>
      <c r="V108" s="44"/>
    </row>
    <row r="109" spans="1:24" ht="30.75" customHeight="1" outlineLevel="1" x14ac:dyDescent="0.25">
      <c r="A109" s="53"/>
      <c r="B109" s="282" t="s">
        <v>121</v>
      </c>
      <c r="C109" s="282"/>
      <c r="D109" s="282"/>
      <c r="E109" s="282"/>
      <c r="F109" s="282"/>
      <c r="G109" s="282"/>
      <c r="H109" s="282"/>
      <c r="I109" s="282"/>
      <c r="J109" s="282"/>
      <c r="K109" s="42"/>
      <c r="L109" s="42"/>
      <c r="M109" s="42"/>
      <c r="N109" s="42"/>
      <c r="O109" s="42"/>
      <c r="P109" s="42"/>
      <c r="Q109" s="42"/>
      <c r="R109" s="42"/>
      <c r="S109" s="42"/>
      <c r="T109" s="42"/>
      <c r="U109" s="42"/>
      <c r="V109" s="42"/>
    </row>
    <row r="110" spans="1:24" outlineLevel="1" x14ac:dyDescent="0.25">
      <c r="A110" s="53"/>
      <c r="B110" s="91" t="s">
        <v>12</v>
      </c>
      <c r="C110" s="90"/>
      <c r="D110" s="90"/>
      <c r="E110" s="90"/>
      <c r="F110" s="90"/>
      <c r="G110" s="90"/>
      <c r="H110" s="90"/>
      <c r="I110" s="90"/>
      <c r="J110" s="90"/>
      <c r="K110" s="42"/>
      <c r="L110" s="42"/>
      <c r="M110" s="42"/>
      <c r="N110" s="42"/>
      <c r="O110" s="42"/>
      <c r="P110" s="42"/>
      <c r="Q110" s="42"/>
      <c r="R110" s="42"/>
      <c r="S110" s="42"/>
      <c r="T110" s="42"/>
      <c r="U110" s="42"/>
      <c r="V110" s="42"/>
    </row>
    <row r="111" spans="1:24" ht="15.75" outlineLevel="1" thickBot="1" x14ac:dyDescent="0.3">
      <c r="A111" s="53"/>
      <c r="B111" s="281" t="s">
        <v>109</v>
      </c>
      <c r="C111" s="281"/>
      <c r="D111" s="179" t="s">
        <v>3</v>
      </c>
      <c r="E111" s="61" t="s">
        <v>6</v>
      </c>
      <c r="F111" s="61" t="s">
        <v>7</v>
      </c>
      <c r="G111" s="61" t="s">
        <v>8</v>
      </c>
      <c r="H111" s="61" t="s">
        <v>9</v>
      </c>
      <c r="I111" s="61" t="s">
        <v>10</v>
      </c>
      <c r="J111" s="188" t="s">
        <v>274</v>
      </c>
      <c r="K111" s="42"/>
      <c r="L111" s="42"/>
      <c r="M111" s="42"/>
      <c r="N111" s="42"/>
      <c r="O111" s="42"/>
      <c r="P111" s="42"/>
      <c r="Q111" s="42"/>
      <c r="R111" s="42"/>
      <c r="S111" s="42"/>
      <c r="T111" s="42"/>
      <c r="U111" s="42"/>
      <c r="V111" s="42"/>
    </row>
    <row r="112" spans="1:24" s="39" customFormat="1" ht="15.75" outlineLevel="1" thickBot="1" x14ac:dyDescent="0.3">
      <c r="A112" s="53"/>
      <c r="B112" s="280" t="s">
        <v>25</v>
      </c>
      <c r="C112" s="280"/>
      <c r="D112" s="62"/>
      <c r="E112" s="63">
        <v>2.5000000000000001E-2</v>
      </c>
      <c r="F112" s="63">
        <v>2.5000000000000001E-2</v>
      </c>
      <c r="G112" s="64">
        <f>$F112</f>
        <v>2.5000000000000001E-2</v>
      </c>
      <c r="H112" s="64">
        <f>$F112</f>
        <v>2.5000000000000001E-2</v>
      </c>
      <c r="I112" s="64">
        <f>$F112</f>
        <v>2.5000000000000001E-2</v>
      </c>
      <c r="J112" s="64"/>
      <c r="K112" s="42"/>
      <c r="L112" s="42"/>
      <c r="M112" s="42"/>
      <c r="N112" s="42"/>
      <c r="O112" s="42"/>
      <c r="P112" s="42"/>
      <c r="Q112" s="42"/>
      <c r="R112" s="42"/>
      <c r="S112" s="42"/>
      <c r="T112" s="42"/>
      <c r="U112" s="42"/>
      <c r="V112" s="42"/>
    </row>
    <row r="113" spans="1:22" s="39" customFormat="1" outlineLevel="1" x14ac:dyDescent="0.25">
      <c r="A113" s="53"/>
      <c r="B113" s="279" t="s">
        <v>27</v>
      </c>
      <c r="C113" s="279"/>
      <c r="D113" s="229"/>
      <c r="E113" s="229"/>
      <c r="F113" s="230">
        <f>E113*(1+$G$112)</f>
        <v>0</v>
      </c>
      <c r="G113" s="230">
        <f>F113*(1+$G$112)</f>
        <v>0</v>
      </c>
      <c r="H113" s="230">
        <f>G113*(1+$H$112)</f>
        <v>0</v>
      </c>
      <c r="I113" s="230">
        <f>H113*(1+$I$112)</f>
        <v>0</v>
      </c>
      <c r="J113" s="231">
        <f t="shared" ref="J113:J126" si="6">SUM(D113:I113)</f>
        <v>0</v>
      </c>
      <c r="K113" s="42"/>
      <c r="L113" s="42"/>
      <c r="M113" s="42"/>
      <c r="N113" s="42"/>
      <c r="O113" s="42"/>
      <c r="P113" s="42"/>
      <c r="Q113" s="42"/>
      <c r="R113" s="42"/>
      <c r="S113" s="42"/>
      <c r="T113" s="42"/>
      <c r="U113" s="42"/>
      <c r="V113" s="42"/>
    </row>
    <row r="114" spans="1:22" s="39" customFormat="1" ht="15.95" customHeight="1" outlineLevel="1" x14ac:dyDescent="0.25">
      <c r="A114" s="53"/>
      <c r="B114" s="278" t="s">
        <v>28</v>
      </c>
      <c r="C114" s="278"/>
      <c r="D114" s="229"/>
      <c r="E114" s="229"/>
      <c r="F114" s="232">
        <f>E114*(1+$G$112)</f>
        <v>0</v>
      </c>
      <c r="G114" s="232">
        <f>F114*(1+$G$112)</f>
        <v>0</v>
      </c>
      <c r="H114" s="232">
        <f>G114*(1+$H$112)</f>
        <v>0</v>
      </c>
      <c r="I114" s="232">
        <f>H114*(1+$I$112)</f>
        <v>0</v>
      </c>
      <c r="J114" s="231">
        <f t="shared" si="6"/>
        <v>0</v>
      </c>
      <c r="K114" s="42"/>
      <c r="L114" s="42"/>
      <c r="M114" s="42"/>
      <c r="N114" s="42"/>
      <c r="O114" s="42"/>
      <c r="P114" s="42"/>
      <c r="Q114" s="42"/>
      <c r="R114" s="42"/>
      <c r="S114" s="42"/>
      <c r="T114" s="42"/>
      <c r="U114" s="42"/>
      <c r="V114" s="42"/>
    </row>
    <row r="115" spans="1:22" s="39" customFormat="1" outlineLevel="1" x14ac:dyDescent="0.25">
      <c r="A115" s="53"/>
      <c r="B115" s="279" t="s">
        <v>103</v>
      </c>
      <c r="C115" s="279"/>
      <c r="D115" s="233"/>
      <c r="E115" s="233"/>
      <c r="F115" s="234"/>
      <c r="G115" s="234"/>
      <c r="H115" s="234"/>
      <c r="I115" s="234"/>
      <c r="J115" s="234"/>
      <c r="K115" s="42"/>
      <c r="L115" s="42"/>
      <c r="M115" s="42"/>
      <c r="N115" s="42"/>
      <c r="O115" s="42"/>
      <c r="P115" s="42"/>
      <c r="Q115" s="42"/>
      <c r="R115" s="42"/>
      <c r="S115" s="42"/>
      <c r="T115" s="42"/>
      <c r="U115" s="42"/>
      <c r="V115" s="42"/>
    </row>
    <row r="116" spans="1:22" s="39" customFormat="1" outlineLevel="1" x14ac:dyDescent="0.25">
      <c r="A116" s="53"/>
      <c r="B116" s="279" t="s">
        <v>99</v>
      </c>
      <c r="C116" s="279"/>
      <c r="D116" s="229"/>
      <c r="E116" s="229"/>
      <c r="F116" s="232">
        <f>E116</f>
        <v>0</v>
      </c>
      <c r="G116" s="232">
        <f>F116</f>
        <v>0</v>
      </c>
      <c r="H116" s="232">
        <f t="shared" ref="H116:I116" si="7">G116</f>
        <v>0</v>
      </c>
      <c r="I116" s="232">
        <f t="shared" si="7"/>
        <v>0</v>
      </c>
      <c r="J116" s="231"/>
      <c r="K116" s="42"/>
      <c r="L116" s="42"/>
      <c r="M116" s="42"/>
      <c r="N116" s="42"/>
      <c r="O116" s="42"/>
      <c r="P116" s="42"/>
      <c r="Q116" s="42"/>
      <c r="R116" s="42"/>
      <c r="S116" s="42"/>
      <c r="T116" s="42"/>
      <c r="U116" s="42"/>
      <c r="V116" s="42"/>
    </row>
    <row r="117" spans="1:22" s="39" customFormat="1" outlineLevel="1" x14ac:dyDescent="0.25">
      <c r="A117" s="53"/>
      <c r="B117" s="279" t="s">
        <v>98</v>
      </c>
      <c r="C117" s="279"/>
      <c r="D117" s="229"/>
      <c r="E117" s="229"/>
      <c r="F117" s="232">
        <f t="shared" ref="F117:I117" si="8">ROUND(E117*(1+F112),0)</f>
        <v>0</v>
      </c>
      <c r="G117" s="232">
        <f t="shared" si="8"/>
        <v>0</v>
      </c>
      <c r="H117" s="232">
        <f t="shared" si="8"/>
        <v>0</v>
      </c>
      <c r="I117" s="232">
        <f t="shared" si="8"/>
        <v>0</v>
      </c>
      <c r="J117" s="231"/>
      <c r="K117" s="42"/>
      <c r="L117" s="42"/>
      <c r="M117" s="42"/>
      <c r="N117" s="42"/>
      <c r="O117" s="42"/>
      <c r="P117" s="42"/>
      <c r="Q117" s="42"/>
      <c r="R117" s="42"/>
      <c r="S117" s="42"/>
      <c r="T117" s="42"/>
      <c r="U117" s="42"/>
      <c r="V117" s="42"/>
    </row>
    <row r="118" spans="1:22" s="39" customFormat="1" outlineLevel="1" x14ac:dyDescent="0.25">
      <c r="A118" s="53"/>
      <c r="B118" s="279" t="s">
        <v>97</v>
      </c>
      <c r="C118" s="279"/>
      <c r="D118" s="232">
        <f>D116*D117</f>
        <v>0</v>
      </c>
      <c r="E118" s="232">
        <f>E116*E117</f>
        <v>0</v>
      </c>
      <c r="F118" s="232">
        <f t="shared" ref="F118" si="9">F116*F117</f>
        <v>0</v>
      </c>
      <c r="G118" s="232">
        <f t="shared" ref="G118:I118" si="10">G116*G117</f>
        <v>0</v>
      </c>
      <c r="H118" s="232">
        <f t="shared" si="10"/>
        <v>0</v>
      </c>
      <c r="I118" s="232">
        <f t="shared" si="10"/>
        <v>0</v>
      </c>
      <c r="J118" s="231">
        <f t="shared" si="6"/>
        <v>0</v>
      </c>
      <c r="K118" s="42"/>
      <c r="L118" s="42"/>
      <c r="M118" s="42"/>
      <c r="N118" s="42"/>
      <c r="O118" s="42"/>
      <c r="P118" s="42"/>
      <c r="Q118" s="42"/>
      <c r="R118" s="42"/>
      <c r="S118" s="42"/>
      <c r="T118" s="42"/>
      <c r="U118" s="42"/>
      <c r="V118" s="42"/>
    </row>
    <row r="119" spans="1:22" s="39" customFormat="1" outlineLevel="1" x14ac:dyDescent="0.25">
      <c r="A119" s="53"/>
      <c r="B119" s="279" t="s">
        <v>88</v>
      </c>
      <c r="C119" s="279"/>
      <c r="D119" s="229"/>
      <c r="E119" s="229"/>
      <c r="F119" s="232">
        <f t="shared" ref="F119:G122" si="11">E119*(1+$G$112)</f>
        <v>0</v>
      </c>
      <c r="G119" s="232">
        <f t="shared" si="11"/>
        <v>0</v>
      </c>
      <c r="H119" s="232">
        <f t="shared" ref="H119:H122" si="12">G119*(1+$H$112)</f>
        <v>0</v>
      </c>
      <c r="I119" s="232">
        <f t="shared" ref="I119:I122" si="13">H119*(1+$I$112)</f>
        <v>0</v>
      </c>
      <c r="J119" s="231"/>
      <c r="K119" s="42"/>
      <c r="L119" s="42"/>
      <c r="M119" s="42"/>
      <c r="N119" s="42"/>
      <c r="O119" s="42"/>
      <c r="P119" s="42"/>
      <c r="Q119" s="42"/>
      <c r="R119" s="42"/>
      <c r="S119" s="42"/>
      <c r="T119" s="42"/>
      <c r="U119" s="42"/>
      <c r="V119" s="42"/>
    </row>
    <row r="120" spans="1:22" s="39" customFormat="1" outlineLevel="1" x14ac:dyDescent="0.25">
      <c r="A120" s="53"/>
      <c r="B120" s="279" t="s">
        <v>89</v>
      </c>
      <c r="C120" s="279"/>
      <c r="D120" s="229"/>
      <c r="E120" s="229"/>
      <c r="F120" s="232">
        <f t="shared" si="11"/>
        <v>0</v>
      </c>
      <c r="G120" s="232">
        <f t="shared" si="11"/>
        <v>0</v>
      </c>
      <c r="H120" s="232">
        <f t="shared" si="12"/>
        <v>0</v>
      </c>
      <c r="I120" s="232">
        <f t="shared" si="13"/>
        <v>0</v>
      </c>
      <c r="J120" s="231"/>
      <c r="K120" s="42"/>
      <c r="L120" s="42"/>
      <c r="M120" s="42"/>
      <c r="N120" s="42"/>
      <c r="O120" s="42"/>
      <c r="P120" s="42"/>
      <c r="Q120" s="42"/>
      <c r="R120" s="42"/>
      <c r="S120" s="42"/>
      <c r="T120" s="42"/>
      <c r="U120" s="42"/>
      <c r="V120" s="42"/>
    </row>
    <row r="121" spans="1:22" s="39" customFormat="1" outlineLevel="1" x14ac:dyDescent="0.25">
      <c r="A121" s="53"/>
      <c r="B121" s="255" t="s">
        <v>280</v>
      </c>
      <c r="C121" s="256"/>
      <c r="D121" s="229"/>
      <c r="E121" s="229"/>
      <c r="F121" s="232">
        <f t="shared" si="11"/>
        <v>0</v>
      </c>
      <c r="G121" s="232">
        <f t="shared" si="11"/>
        <v>0</v>
      </c>
      <c r="H121" s="232">
        <f t="shared" si="12"/>
        <v>0</v>
      </c>
      <c r="I121" s="232">
        <f t="shared" si="13"/>
        <v>0</v>
      </c>
      <c r="J121" s="231"/>
      <c r="K121" s="42"/>
      <c r="L121" s="42"/>
      <c r="M121" s="42"/>
      <c r="N121" s="42"/>
      <c r="O121" s="42"/>
      <c r="P121" s="42"/>
      <c r="Q121" s="42"/>
      <c r="R121" s="42"/>
      <c r="S121" s="42"/>
      <c r="T121" s="42"/>
      <c r="U121" s="42"/>
      <c r="V121" s="42"/>
    </row>
    <row r="122" spans="1:22" s="39" customFormat="1" outlineLevel="1" x14ac:dyDescent="0.25">
      <c r="A122" s="53"/>
      <c r="B122" s="255" t="s">
        <v>280</v>
      </c>
      <c r="C122" s="256"/>
      <c r="D122" s="229"/>
      <c r="E122" s="229"/>
      <c r="F122" s="232">
        <f t="shared" si="11"/>
        <v>0</v>
      </c>
      <c r="G122" s="232">
        <f t="shared" si="11"/>
        <v>0</v>
      </c>
      <c r="H122" s="232">
        <f t="shared" si="12"/>
        <v>0</v>
      </c>
      <c r="I122" s="232">
        <f t="shared" si="13"/>
        <v>0</v>
      </c>
      <c r="J122" s="231"/>
      <c r="K122" s="42"/>
      <c r="L122" s="42"/>
      <c r="M122" s="42"/>
      <c r="N122" s="42"/>
      <c r="O122" s="42"/>
      <c r="P122" s="42"/>
      <c r="Q122" s="42"/>
      <c r="R122" s="42"/>
      <c r="S122" s="42"/>
      <c r="T122" s="42"/>
      <c r="U122" s="42"/>
      <c r="V122" s="42"/>
    </row>
    <row r="123" spans="1:22" s="39" customFormat="1" outlineLevel="1" x14ac:dyDescent="0.25">
      <c r="A123" s="53"/>
      <c r="B123" s="279" t="s">
        <v>104</v>
      </c>
      <c r="C123" s="279"/>
      <c r="D123" s="232">
        <f>SUM(D118:D122)</f>
        <v>0</v>
      </c>
      <c r="E123" s="232">
        <f>SUM(E118:E122)</f>
        <v>0</v>
      </c>
      <c r="F123" s="232">
        <f t="shared" ref="F123" si="14">SUM(F118:F122)</f>
        <v>0</v>
      </c>
      <c r="G123" s="232">
        <f t="shared" ref="G123:H123" si="15">SUM(G118:G122)</f>
        <v>0</v>
      </c>
      <c r="H123" s="232">
        <f t="shared" si="15"/>
        <v>0</v>
      </c>
      <c r="I123" s="232">
        <f>SUM(I118:I122)</f>
        <v>0</v>
      </c>
      <c r="J123" s="231">
        <f t="shared" si="6"/>
        <v>0</v>
      </c>
      <c r="K123" s="42"/>
      <c r="L123" s="42"/>
      <c r="M123" s="42"/>
      <c r="N123" s="42"/>
      <c r="O123" s="42"/>
      <c r="P123" s="42"/>
      <c r="Q123" s="42"/>
      <c r="R123" s="42"/>
      <c r="S123" s="42"/>
      <c r="T123" s="42"/>
      <c r="U123" s="42"/>
      <c r="V123" s="42"/>
    </row>
    <row r="124" spans="1:22" s="39" customFormat="1" ht="15" customHeight="1" outlineLevel="1" x14ac:dyDescent="0.25">
      <c r="A124" s="53"/>
      <c r="B124" s="255" t="s">
        <v>105</v>
      </c>
      <c r="C124" s="256"/>
      <c r="D124" s="87">
        <v>859182</v>
      </c>
      <c r="E124" s="87">
        <f>D124*(1+E112)</f>
        <v>880661.54999999993</v>
      </c>
      <c r="F124" s="232">
        <f t="shared" ref="F124:G126" si="16">E124*(1+$G$112)</f>
        <v>902678.08874999988</v>
      </c>
      <c r="G124" s="232">
        <f t="shared" si="16"/>
        <v>925245.04096874979</v>
      </c>
      <c r="H124" s="232">
        <f t="shared" ref="H124:H126" si="17">G124*(1+$H$112)</f>
        <v>948376.16699296841</v>
      </c>
      <c r="I124" s="232">
        <f t="shared" ref="I124:I126" si="18">H124*(1+$I$112)</f>
        <v>972085.57116779254</v>
      </c>
      <c r="J124" s="231">
        <f t="shared" si="6"/>
        <v>5488228.4178795097</v>
      </c>
      <c r="K124" s="42"/>
      <c r="L124" s="42"/>
      <c r="M124" s="42"/>
      <c r="N124" s="42"/>
      <c r="O124" s="42"/>
      <c r="P124" s="42"/>
      <c r="Q124" s="42"/>
      <c r="R124" s="42"/>
      <c r="S124" s="42"/>
      <c r="T124" s="42"/>
      <c r="U124" s="42"/>
      <c r="V124" s="42"/>
    </row>
    <row r="125" spans="1:22" s="39" customFormat="1" ht="15" customHeight="1" outlineLevel="1" x14ac:dyDescent="0.25">
      <c r="A125" s="53"/>
      <c r="B125" s="255" t="s">
        <v>105</v>
      </c>
      <c r="C125" s="256"/>
      <c r="D125" s="229"/>
      <c r="E125" s="229"/>
      <c r="F125" s="232">
        <f t="shared" si="16"/>
        <v>0</v>
      </c>
      <c r="G125" s="232">
        <f t="shared" si="16"/>
        <v>0</v>
      </c>
      <c r="H125" s="232">
        <f t="shared" si="17"/>
        <v>0</v>
      </c>
      <c r="I125" s="232">
        <f t="shared" si="18"/>
        <v>0</v>
      </c>
      <c r="J125" s="231">
        <f t="shared" si="6"/>
        <v>0</v>
      </c>
      <c r="K125" s="42"/>
      <c r="L125" s="42"/>
      <c r="M125" s="42"/>
      <c r="N125" s="42"/>
      <c r="O125" s="42"/>
      <c r="P125" s="42"/>
      <c r="Q125" s="42"/>
      <c r="R125" s="42"/>
      <c r="S125" s="42"/>
      <c r="T125" s="42"/>
      <c r="U125" s="42"/>
      <c r="V125" s="42"/>
    </row>
    <row r="126" spans="1:22" s="39" customFormat="1" ht="15" customHeight="1" outlineLevel="1" x14ac:dyDescent="0.25">
      <c r="A126" s="53"/>
      <c r="B126" s="255" t="s">
        <v>105</v>
      </c>
      <c r="C126" s="256"/>
      <c r="D126" s="229"/>
      <c r="E126" s="229"/>
      <c r="F126" s="232">
        <f t="shared" si="16"/>
        <v>0</v>
      </c>
      <c r="G126" s="232">
        <f t="shared" si="16"/>
        <v>0</v>
      </c>
      <c r="H126" s="232">
        <f t="shared" si="17"/>
        <v>0</v>
      </c>
      <c r="I126" s="232">
        <f t="shared" si="18"/>
        <v>0</v>
      </c>
      <c r="J126" s="231">
        <f t="shared" si="6"/>
        <v>0</v>
      </c>
      <c r="K126" s="42"/>
      <c r="L126" s="42"/>
      <c r="M126" s="42"/>
      <c r="N126" s="42"/>
      <c r="O126" s="42"/>
      <c r="P126" s="42"/>
      <c r="Q126" s="42"/>
      <c r="R126" s="42"/>
      <c r="S126" s="42"/>
      <c r="T126" s="42"/>
      <c r="U126" s="42"/>
      <c r="V126" s="42"/>
    </row>
    <row r="127" spans="1:22" s="41" customFormat="1" ht="15.75" outlineLevel="1" thickBot="1" x14ac:dyDescent="0.3">
      <c r="A127" s="72"/>
      <c r="B127" s="253" t="s">
        <v>108</v>
      </c>
      <c r="C127" s="253"/>
      <c r="D127" s="235">
        <f t="shared" ref="D127:J127" si="19">D113+D114+D123+D124+D126+D125</f>
        <v>859182</v>
      </c>
      <c r="E127" s="235">
        <f t="shared" si="19"/>
        <v>880661.54999999993</v>
      </c>
      <c r="F127" s="235">
        <f t="shared" si="19"/>
        <v>902678.08874999988</v>
      </c>
      <c r="G127" s="235">
        <f t="shared" si="19"/>
        <v>925245.04096874979</v>
      </c>
      <c r="H127" s="235">
        <f t="shared" si="19"/>
        <v>948376.16699296841</v>
      </c>
      <c r="I127" s="235">
        <f t="shared" si="19"/>
        <v>972085.57116779254</v>
      </c>
      <c r="J127" s="235">
        <f t="shared" si="19"/>
        <v>5488228.4178795097</v>
      </c>
      <c r="K127" s="44"/>
      <c r="L127" s="44"/>
      <c r="M127" s="44"/>
      <c r="N127" s="44"/>
      <c r="O127" s="44"/>
      <c r="P127" s="44"/>
      <c r="Q127" s="44"/>
      <c r="R127" s="44"/>
      <c r="S127" s="44"/>
      <c r="T127" s="44"/>
      <c r="U127" s="44"/>
      <c r="V127" s="44"/>
    </row>
    <row r="128" spans="1:22" s="39" customFormat="1" ht="15.75" outlineLevel="1" thickTop="1" x14ac:dyDescent="0.25">
      <c r="A128" s="53"/>
      <c r="B128" s="95"/>
      <c r="C128" s="53"/>
      <c r="D128" s="53"/>
      <c r="E128" s="53"/>
      <c r="F128" s="53"/>
      <c r="G128" s="53"/>
      <c r="H128" s="53"/>
      <c r="I128" s="53"/>
      <c r="J128" s="68"/>
      <c r="K128" s="42"/>
      <c r="L128" s="42"/>
      <c r="M128" s="42"/>
      <c r="N128" s="42"/>
      <c r="O128" s="42"/>
      <c r="P128" s="42"/>
      <c r="Q128" s="42"/>
      <c r="R128" s="42"/>
      <c r="S128" s="42"/>
      <c r="T128" s="42"/>
      <c r="U128" s="42"/>
      <c r="V128" s="42"/>
    </row>
    <row r="129" spans="1:26" s="39" customFormat="1" x14ac:dyDescent="0.25">
      <c r="A129" s="53"/>
      <c r="B129" s="95"/>
      <c r="C129" s="53"/>
      <c r="D129" s="53"/>
      <c r="E129" s="53"/>
      <c r="F129" s="53"/>
      <c r="G129" s="53"/>
      <c r="H129" s="53"/>
      <c r="I129" s="53"/>
      <c r="J129" s="68"/>
      <c r="K129" s="42"/>
      <c r="L129" s="42"/>
      <c r="M129" s="42"/>
      <c r="N129" s="42"/>
      <c r="O129" s="42"/>
      <c r="P129" s="42"/>
      <c r="Q129" s="42"/>
      <c r="R129" s="42"/>
      <c r="S129" s="42"/>
      <c r="T129" s="42"/>
      <c r="U129" s="42"/>
      <c r="V129" s="42"/>
    </row>
    <row r="130" spans="1:26" s="41" customFormat="1" ht="15" hidden="1" customHeight="1" outlineLevel="1" x14ac:dyDescent="0.25">
      <c r="A130" s="72" t="s">
        <v>130</v>
      </c>
      <c r="B130" s="252" t="s">
        <v>145</v>
      </c>
      <c r="C130" s="252"/>
      <c r="D130" s="252"/>
      <c r="E130" s="252"/>
      <c r="F130" s="252"/>
      <c r="G130" s="252"/>
      <c r="H130" s="252"/>
      <c r="I130" s="252"/>
      <c r="J130" s="252"/>
      <c r="K130" s="44"/>
      <c r="L130" s="44"/>
      <c r="M130" s="44"/>
      <c r="N130" s="44"/>
      <c r="O130" s="44"/>
      <c r="P130" s="44"/>
      <c r="Q130" s="44"/>
      <c r="R130" s="44"/>
      <c r="S130" s="44"/>
      <c r="T130" s="44"/>
      <c r="U130" s="44"/>
      <c r="V130" s="44"/>
    </row>
    <row r="131" spans="1:26" hidden="1" outlineLevel="1" x14ac:dyDescent="0.25">
      <c r="A131" s="53"/>
      <c r="B131" s="91" t="s">
        <v>12</v>
      </c>
      <c r="C131" s="90"/>
      <c r="D131" s="90"/>
      <c r="E131" s="90"/>
      <c r="F131" s="90"/>
      <c r="G131" s="90"/>
      <c r="H131" s="90"/>
      <c r="I131" s="90"/>
      <c r="J131" s="90"/>
      <c r="K131" s="42"/>
      <c r="L131" s="42"/>
      <c r="M131" s="42"/>
      <c r="N131" s="42"/>
      <c r="O131" s="42"/>
      <c r="P131" s="42"/>
      <c r="Q131" s="42"/>
      <c r="R131" s="42"/>
      <c r="S131" s="42"/>
      <c r="T131" s="42"/>
      <c r="U131" s="42"/>
      <c r="V131" s="42"/>
    </row>
    <row r="132" spans="1:26" hidden="1" outlineLevel="1" x14ac:dyDescent="0.25">
      <c r="A132" s="53"/>
      <c r="B132" s="281" t="s">
        <v>110</v>
      </c>
      <c r="C132" s="281"/>
      <c r="D132" s="179" t="s">
        <v>3</v>
      </c>
      <c r="E132" s="61" t="s">
        <v>6</v>
      </c>
      <c r="F132" s="61" t="s">
        <v>7</v>
      </c>
      <c r="G132" s="61" t="s">
        <v>8</v>
      </c>
      <c r="H132" s="61" t="s">
        <v>9</v>
      </c>
      <c r="I132" s="61" t="s">
        <v>10</v>
      </c>
      <c r="J132" s="61" t="s">
        <v>274</v>
      </c>
      <c r="K132" s="42"/>
      <c r="L132" s="42"/>
      <c r="M132" s="42"/>
      <c r="N132" s="42"/>
      <c r="O132" s="42"/>
      <c r="P132" s="42"/>
      <c r="Q132" s="42"/>
      <c r="R132" s="42"/>
      <c r="S132" s="42"/>
      <c r="T132" s="42"/>
      <c r="U132" s="42"/>
      <c r="V132" s="42"/>
    </row>
    <row r="133" spans="1:26" hidden="1" outlineLevel="1" x14ac:dyDescent="0.25">
      <c r="A133" s="53"/>
      <c r="B133" s="301" t="s">
        <v>211</v>
      </c>
      <c r="C133" s="301"/>
      <c r="D133" s="238"/>
      <c r="E133" s="238"/>
      <c r="F133" s="238"/>
      <c r="G133" s="238"/>
      <c r="H133" s="238"/>
      <c r="I133" s="238"/>
      <c r="J133" s="240">
        <f t="shared" ref="J133:J138" si="20">SUM(D133:I133)</f>
        <v>0</v>
      </c>
      <c r="K133" s="42"/>
      <c r="L133" s="42"/>
      <c r="M133" s="42"/>
      <c r="N133" s="42"/>
      <c r="O133" s="42"/>
      <c r="P133" s="42"/>
      <c r="Q133" s="42"/>
      <c r="R133" s="42"/>
      <c r="S133" s="42"/>
      <c r="T133" s="42"/>
      <c r="U133" s="42"/>
      <c r="V133" s="42"/>
    </row>
    <row r="134" spans="1:26" hidden="1" outlineLevel="1" x14ac:dyDescent="0.25">
      <c r="A134" s="53"/>
      <c r="B134" s="301" t="s">
        <v>212</v>
      </c>
      <c r="C134" s="301"/>
      <c r="D134" s="238"/>
      <c r="E134" s="238"/>
      <c r="F134" s="238"/>
      <c r="G134" s="238"/>
      <c r="H134" s="238"/>
      <c r="I134" s="238"/>
      <c r="J134" s="240">
        <f t="shared" si="20"/>
        <v>0</v>
      </c>
      <c r="K134" s="42"/>
      <c r="L134" s="42"/>
      <c r="M134" s="42"/>
      <c r="N134" s="42"/>
      <c r="O134" s="42"/>
      <c r="P134" s="42"/>
      <c r="Q134" s="42"/>
      <c r="R134" s="42"/>
      <c r="S134" s="42"/>
      <c r="T134" s="42"/>
      <c r="U134" s="42"/>
      <c r="V134" s="42"/>
    </row>
    <row r="135" spans="1:26" hidden="1" outlineLevel="1" x14ac:dyDescent="0.25">
      <c r="A135" s="53"/>
      <c r="B135" s="301" t="s">
        <v>210</v>
      </c>
      <c r="C135" s="301"/>
      <c r="D135" s="238"/>
      <c r="E135" s="238"/>
      <c r="F135" s="238"/>
      <c r="G135" s="238"/>
      <c r="H135" s="238"/>
      <c r="I135" s="238"/>
      <c r="J135" s="240">
        <f t="shared" si="20"/>
        <v>0</v>
      </c>
      <c r="K135" s="42"/>
      <c r="L135" s="42"/>
      <c r="M135" s="42"/>
      <c r="N135" s="42"/>
      <c r="O135" s="42"/>
      <c r="P135" s="42"/>
      <c r="Q135" s="42"/>
      <c r="R135" s="42"/>
      <c r="S135" s="42"/>
      <c r="T135" s="42"/>
      <c r="U135" s="42"/>
      <c r="V135" s="42"/>
      <c r="Z135" s="191"/>
    </row>
    <row r="136" spans="1:26" hidden="1" outlineLevel="1" x14ac:dyDescent="0.25">
      <c r="A136" s="53"/>
      <c r="B136" s="301" t="s">
        <v>106</v>
      </c>
      <c r="C136" s="301"/>
      <c r="D136" s="238"/>
      <c r="E136" s="238"/>
      <c r="F136" s="238"/>
      <c r="G136" s="238"/>
      <c r="H136" s="238"/>
      <c r="I136" s="238"/>
      <c r="J136" s="240">
        <f t="shared" si="20"/>
        <v>0</v>
      </c>
      <c r="K136" s="42"/>
      <c r="L136" s="42"/>
      <c r="M136" s="42"/>
      <c r="N136" s="42"/>
      <c r="O136" s="42"/>
      <c r="P136" s="42"/>
      <c r="Q136" s="42"/>
      <c r="R136" s="42"/>
      <c r="S136" s="42"/>
      <c r="T136" s="42"/>
      <c r="U136" s="42"/>
      <c r="V136" s="42"/>
      <c r="Z136" s="191"/>
    </row>
    <row r="137" spans="1:26" hidden="1" outlineLevel="1" x14ac:dyDescent="0.25">
      <c r="A137" s="53"/>
      <c r="B137" s="301" t="s">
        <v>107</v>
      </c>
      <c r="C137" s="301"/>
      <c r="D137" s="238"/>
      <c r="E137" s="238"/>
      <c r="F137" s="238"/>
      <c r="G137" s="238"/>
      <c r="H137" s="238"/>
      <c r="I137" s="238"/>
      <c r="J137" s="240">
        <f t="shared" si="20"/>
        <v>0</v>
      </c>
      <c r="K137" s="42"/>
      <c r="L137" s="42"/>
      <c r="M137" s="42"/>
      <c r="N137" s="42"/>
      <c r="O137" s="42"/>
      <c r="P137" s="42"/>
      <c r="Q137" s="42"/>
      <c r="R137" s="42"/>
      <c r="S137" s="42"/>
      <c r="T137" s="42"/>
      <c r="U137" s="42"/>
      <c r="V137" s="42"/>
    </row>
    <row r="138" spans="1:26" hidden="1" outlineLevel="1" x14ac:dyDescent="0.25">
      <c r="A138" s="53"/>
      <c r="B138" s="255" t="s">
        <v>105</v>
      </c>
      <c r="C138" s="256"/>
      <c r="D138" s="238"/>
      <c r="E138" s="238"/>
      <c r="F138" s="238"/>
      <c r="G138" s="238"/>
      <c r="H138" s="238"/>
      <c r="I138" s="238"/>
      <c r="J138" s="240">
        <f t="shared" si="20"/>
        <v>0</v>
      </c>
      <c r="K138" s="42"/>
      <c r="L138" s="42"/>
      <c r="M138" s="42"/>
      <c r="N138" s="42"/>
      <c r="O138" s="42"/>
      <c r="P138" s="42"/>
      <c r="Q138" s="42"/>
      <c r="R138" s="42"/>
      <c r="S138" s="42"/>
      <c r="T138" s="42"/>
      <c r="U138" s="42"/>
      <c r="V138" s="42"/>
    </row>
    <row r="139" spans="1:26" s="40" customFormat="1" ht="15.75" hidden="1" outlineLevel="1" thickBot="1" x14ac:dyDescent="0.3">
      <c r="A139" s="72"/>
      <c r="B139" s="298" t="s">
        <v>113</v>
      </c>
      <c r="C139" s="298"/>
      <c r="D139" s="239">
        <f>SUM(D133:D138)</f>
        <v>0</v>
      </c>
      <c r="E139" s="239">
        <f t="shared" ref="E139:J139" si="21">SUM(E133:E138)</f>
        <v>0</v>
      </c>
      <c r="F139" s="239">
        <f t="shared" si="21"/>
        <v>0</v>
      </c>
      <c r="G139" s="239">
        <f t="shared" si="21"/>
        <v>0</v>
      </c>
      <c r="H139" s="239">
        <f t="shared" si="21"/>
        <v>0</v>
      </c>
      <c r="I139" s="239">
        <f t="shared" si="21"/>
        <v>0</v>
      </c>
      <c r="J139" s="239">
        <f t="shared" si="21"/>
        <v>0</v>
      </c>
      <c r="K139" s="44"/>
      <c r="L139" s="44"/>
      <c r="M139" s="44"/>
      <c r="N139" s="44"/>
      <c r="O139" s="44"/>
      <c r="P139" s="44"/>
      <c r="Q139" s="44"/>
      <c r="R139" s="44"/>
      <c r="S139" s="44"/>
      <c r="T139" s="44"/>
      <c r="U139" s="44"/>
      <c r="V139" s="44"/>
    </row>
    <row r="140" spans="1:26" ht="15.75" hidden="1" outlineLevel="1" thickTop="1" x14ac:dyDescent="0.25">
      <c r="A140" s="53"/>
      <c r="B140" s="95"/>
      <c r="C140" s="53"/>
      <c r="D140" s="53"/>
      <c r="E140" s="53"/>
      <c r="F140" s="53"/>
      <c r="G140" s="53"/>
      <c r="H140" s="53"/>
      <c r="I140" s="53"/>
      <c r="J140" s="53"/>
      <c r="K140" s="42"/>
      <c r="L140" s="42"/>
      <c r="M140" s="42"/>
      <c r="N140" s="42"/>
      <c r="O140" s="42"/>
      <c r="P140" s="42"/>
      <c r="Q140" s="42"/>
      <c r="R140" s="42"/>
      <c r="S140" s="42"/>
      <c r="T140" s="42"/>
      <c r="U140" s="42"/>
      <c r="V140" s="42"/>
    </row>
    <row r="141" spans="1:26" collapsed="1" x14ac:dyDescent="0.25">
      <c r="A141" s="53"/>
      <c r="B141" s="95"/>
      <c r="C141" s="53"/>
      <c r="D141" s="53"/>
      <c r="E141" s="53"/>
      <c r="F141" s="53"/>
      <c r="G141" s="53"/>
      <c r="H141" s="53"/>
      <c r="I141" s="53"/>
      <c r="J141" s="53"/>
      <c r="K141" s="42"/>
      <c r="L141" s="42"/>
      <c r="M141" s="42"/>
      <c r="N141" s="42"/>
      <c r="O141" s="42"/>
      <c r="P141" s="42"/>
      <c r="Q141" s="42"/>
      <c r="R141" s="42"/>
      <c r="S141" s="42"/>
      <c r="T141" s="42"/>
      <c r="U141" s="42"/>
      <c r="V141" s="42"/>
    </row>
    <row r="142" spans="1:26" x14ac:dyDescent="0.25">
      <c r="A142" s="53"/>
      <c r="B142" s="70" t="s">
        <v>32</v>
      </c>
      <c r="C142" s="53"/>
      <c r="D142" s="53"/>
      <c r="E142" s="53"/>
      <c r="F142" s="53"/>
      <c r="G142" s="53"/>
      <c r="H142" s="53"/>
      <c r="I142" s="53"/>
      <c r="J142" s="53"/>
      <c r="K142" s="42"/>
      <c r="L142" s="42"/>
      <c r="M142" s="42"/>
      <c r="N142" s="42"/>
      <c r="O142" s="42"/>
      <c r="P142" s="42"/>
      <c r="Q142" s="42"/>
      <c r="R142" s="42"/>
      <c r="S142" s="42"/>
      <c r="T142" s="42"/>
      <c r="U142" s="42"/>
      <c r="V142" s="42"/>
    </row>
    <row r="143" spans="1:26" x14ac:dyDescent="0.25">
      <c r="A143" s="53"/>
      <c r="B143" s="53"/>
      <c r="C143" s="53"/>
      <c r="D143" s="53"/>
      <c r="E143" s="53"/>
      <c r="F143" s="53"/>
      <c r="G143" s="53"/>
      <c r="H143" s="53"/>
      <c r="I143" s="53"/>
      <c r="J143" s="53"/>
      <c r="K143" s="42"/>
      <c r="L143" s="42"/>
      <c r="M143" s="42"/>
      <c r="N143" s="42"/>
      <c r="O143" s="42"/>
      <c r="P143" s="42"/>
      <c r="Q143" s="42"/>
      <c r="R143" s="42"/>
      <c r="S143" s="42"/>
      <c r="T143" s="42"/>
      <c r="U143" s="42"/>
      <c r="V143" s="42"/>
    </row>
    <row r="144" spans="1:26" s="40" customFormat="1" x14ac:dyDescent="0.25">
      <c r="A144" s="72" t="s">
        <v>367</v>
      </c>
      <c r="B144" s="71" t="s">
        <v>131</v>
      </c>
      <c r="C144" s="72"/>
      <c r="D144" s="72"/>
      <c r="E144" s="72"/>
      <c r="F144" s="72"/>
      <c r="G144" s="72"/>
      <c r="H144" s="72"/>
      <c r="I144" s="72"/>
      <c r="J144" s="72"/>
      <c r="K144" s="44"/>
      <c r="L144" s="44"/>
      <c r="M144" s="44"/>
      <c r="N144" s="44"/>
      <c r="O144" s="44"/>
      <c r="P144" s="44"/>
      <c r="Q144" s="44"/>
      <c r="R144" s="44"/>
      <c r="S144" s="44"/>
      <c r="T144" s="44"/>
      <c r="U144" s="44"/>
      <c r="V144" s="44"/>
    </row>
    <row r="145" spans="1:22" ht="76.5" customHeight="1" x14ac:dyDescent="0.25">
      <c r="A145" s="53"/>
      <c r="B145" s="244" t="s">
        <v>368</v>
      </c>
      <c r="C145" s="245"/>
      <c r="D145" s="245"/>
      <c r="E145" s="245"/>
      <c r="F145" s="245"/>
      <c r="G145" s="245"/>
      <c r="H145" s="245"/>
      <c r="I145" s="245"/>
      <c r="J145" s="246"/>
      <c r="K145" s="42"/>
      <c r="L145" s="42"/>
      <c r="M145" s="42"/>
      <c r="N145" s="42"/>
      <c r="O145" s="42"/>
      <c r="P145" s="42"/>
      <c r="Q145" s="42"/>
      <c r="R145" s="42"/>
      <c r="S145" s="42"/>
      <c r="T145" s="42"/>
      <c r="U145" s="42"/>
      <c r="V145" s="42"/>
    </row>
    <row r="146" spans="1:22" x14ac:dyDescent="0.25">
      <c r="A146" s="53"/>
      <c r="B146" s="53"/>
      <c r="C146" s="53"/>
      <c r="D146" s="53"/>
      <c r="E146" s="53"/>
      <c r="F146" s="53"/>
      <c r="G146" s="53"/>
      <c r="H146" s="53"/>
      <c r="I146" s="53"/>
      <c r="J146" s="53"/>
      <c r="K146" s="42"/>
      <c r="L146" s="42"/>
      <c r="M146" s="42"/>
      <c r="N146" s="42"/>
      <c r="O146" s="42"/>
      <c r="P146" s="42"/>
      <c r="Q146" s="42"/>
      <c r="R146" s="42"/>
      <c r="S146" s="42"/>
      <c r="T146" s="42"/>
      <c r="U146" s="42"/>
      <c r="V146" s="42"/>
    </row>
    <row r="147" spans="1:22" x14ac:dyDescent="0.25">
      <c r="A147" s="53"/>
      <c r="B147" s="50"/>
      <c r="C147" s="53"/>
      <c r="D147" s="53"/>
      <c r="E147" s="53"/>
      <c r="F147" s="53"/>
      <c r="G147" s="53"/>
      <c r="H147" s="53"/>
      <c r="I147" s="53"/>
      <c r="J147" s="53"/>
      <c r="K147" s="42"/>
      <c r="L147" s="42"/>
      <c r="M147" s="42"/>
      <c r="N147" s="42"/>
      <c r="O147" s="42"/>
      <c r="P147" s="42"/>
      <c r="Q147" s="42"/>
      <c r="R147" s="42"/>
      <c r="S147" s="42"/>
      <c r="T147" s="42"/>
      <c r="U147" s="42"/>
      <c r="V147" s="42"/>
    </row>
    <row r="148" spans="1:22" x14ac:dyDescent="0.25">
      <c r="A148" s="53"/>
      <c r="B148" s="50"/>
      <c r="C148" s="53"/>
      <c r="D148" s="50"/>
      <c r="E148" s="53"/>
      <c r="F148" s="50"/>
      <c r="G148" s="53"/>
      <c r="H148" s="53"/>
      <c r="I148" s="53"/>
      <c r="J148" s="53"/>
      <c r="K148" s="42"/>
      <c r="L148" s="42"/>
      <c r="M148" s="42"/>
      <c r="N148" s="42"/>
      <c r="O148" s="42"/>
      <c r="P148" s="42"/>
      <c r="Q148" s="42"/>
      <c r="R148" s="42"/>
      <c r="S148" s="42"/>
      <c r="T148" s="42"/>
      <c r="U148" s="42"/>
      <c r="V148" s="42"/>
    </row>
    <row r="149" spans="1:22" x14ac:dyDescent="0.25">
      <c r="A149" s="53"/>
      <c r="B149" s="53"/>
      <c r="C149" s="53"/>
      <c r="D149" s="53"/>
      <c r="E149" s="53"/>
      <c r="F149" s="53"/>
      <c r="G149" s="53"/>
      <c r="H149" s="53"/>
      <c r="I149" s="53"/>
      <c r="J149" s="53"/>
      <c r="K149" s="42"/>
      <c r="L149" s="42"/>
      <c r="M149" s="42"/>
      <c r="N149" s="42"/>
      <c r="O149" s="42"/>
      <c r="P149" s="42"/>
      <c r="Q149" s="42"/>
      <c r="R149" s="42"/>
      <c r="S149" s="42"/>
      <c r="T149" s="42"/>
      <c r="U149" s="42"/>
      <c r="V149" s="42"/>
    </row>
    <row r="150" spans="1:22" x14ac:dyDescent="0.25">
      <c r="A150" s="45"/>
      <c r="B150" s="53"/>
      <c r="C150" s="53"/>
      <c r="D150" s="53"/>
      <c r="E150" s="53"/>
      <c r="F150" s="53"/>
      <c r="G150" s="53"/>
      <c r="H150" s="53"/>
      <c r="I150" s="53"/>
      <c r="J150" s="53"/>
      <c r="K150" s="42"/>
      <c r="L150" s="42"/>
      <c r="M150" s="42"/>
      <c r="N150" s="42"/>
      <c r="O150" s="42"/>
      <c r="P150" s="42"/>
      <c r="Q150" s="42"/>
      <c r="R150" s="42"/>
      <c r="S150" s="42"/>
      <c r="T150" s="42"/>
      <c r="U150" s="42"/>
      <c r="V150" s="42"/>
    </row>
    <row r="151" spans="1:22" x14ac:dyDescent="0.25">
      <c r="B151" s="73"/>
      <c r="C151" s="73"/>
      <c r="D151" s="73"/>
      <c r="E151" s="73"/>
      <c r="F151" s="73"/>
      <c r="G151" s="73"/>
      <c r="H151" s="73"/>
      <c r="I151" s="73"/>
      <c r="J151" s="73"/>
    </row>
    <row r="152" spans="1:22" x14ac:dyDescent="0.25">
      <c r="B152" s="73"/>
      <c r="C152" s="73"/>
      <c r="D152" s="73"/>
      <c r="E152" s="73"/>
      <c r="F152" s="73"/>
      <c r="G152" s="73"/>
      <c r="H152" s="73"/>
      <c r="I152" s="73"/>
      <c r="J152" s="73"/>
    </row>
    <row r="153" spans="1:22" x14ac:dyDescent="0.25">
      <c r="B153" s="73"/>
      <c r="C153" s="73"/>
      <c r="D153" s="73"/>
      <c r="E153" s="73"/>
      <c r="F153" s="73"/>
      <c r="G153" s="73"/>
      <c r="H153" s="73"/>
      <c r="I153" s="73"/>
      <c r="J153" s="73"/>
    </row>
    <row r="154" spans="1:22" x14ac:dyDescent="0.25">
      <c r="B154" s="51"/>
      <c r="C154" s="51"/>
      <c r="D154" s="51"/>
      <c r="E154" s="51"/>
      <c r="F154" s="51"/>
      <c r="G154" s="51"/>
      <c r="H154" s="51"/>
      <c r="I154" s="51"/>
      <c r="J154" s="51"/>
    </row>
    <row r="155" spans="1:22" x14ac:dyDescent="0.25">
      <c r="B155" s="51"/>
      <c r="C155" s="51"/>
      <c r="D155" s="51"/>
      <c r="E155" s="51"/>
      <c r="F155" s="51"/>
      <c r="G155" s="51"/>
      <c r="H155" s="51"/>
      <c r="I155" s="51"/>
      <c r="J155" s="51"/>
    </row>
    <row r="156" spans="1:22" x14ac:dyDescent="0.25">
      <c r="B156" s="51"/>
      <c r="C156" s="51"/>
      <c r="D156" s="51"/>
      <c r="E156" s="51"/>
      <c r="F156" s="51"/>
      <c r="G156" s="51"/>
      <c r="H156" s="51"/>
      <c r="I156" s="51"/>
      <c r="J156" s="51"/>
    </row>
    <row r="157" spans="1:22" x14ac:dyDescent="0.25">
      <c r="B157" s="51"/>
      <c r="C157" s="51"/>
      <c r="D157" s="51"/>
      <c r="E157" s="51"/>
      <c r="F157" s="51"/>
      <c r="G157" s="51"/>
      <c r="H157" s="51"/>
      <c r="I157" s="51"/>
      <c r="J157" s="51"/>
    </row>
    <row r="158" spans="1:22" x14ac:dyDescent="0.25">
      <c r="B158" s="51"/>
      <c r="C158" s="51"/>
      <c r="D158" s="51"/>
      <c r="E158" s="51"/>
      <c r="F158" s="51"/>
      <c r="G158" s="51"/>
      <c r="H158" s="51"/>
      <c r="I158" s="51"/>
      <c r="J158" s="51"/>
    </row>
    <row r="159" spans="1:22" x14ac:dyDescent="0.25">
      <c r="B159" s="51"/>
      <c r="C159" s="51"/>
      <c r="D159" s="51"/>
      <c r="E159" s="51"/>
      <c r="F159" s="51"/>
      <c r="G159" s="51"/>
      <c r="H159" s="51"/>
      <c r="I159" s="51"/>
      <c r="J159" s="51"/>
    </row>
    <row r="160" spans="1:22" x14ac:dyDescent="0.25">
      <c r="B160" s="51"/>
      <c r="C160" s="51"/>
      <c r="D160" s="51"/>
      <c r="E160" s="51"/>
      <c r="F160" s="51"/>
      <c r="G160" s="51"/>
      <c r="H160" s="51"/>
      <c r="I160" s="51"/>
      <c r="J160" s="51"/>
    </row>
    <row r="161" spans="2:10" x14ac:dyDescent="0.25">
      <c r="B161" s="51"/>
      <c r="C161" s="51"/>
      <c r="D161" s="51"/>
      <c r="E161" s="51"/>
      <c r="F161" s="51"/>
      <c r="G161" s="51"/>
      <c r="H161" s="51"/>
      <c r="I161" s="51"/>
      <c r="J161" s="51"/>
    </row>
    <row r="162" spans="2:10" x14ac:dyDescent="0.25">
      <c r="B162" s="51"/>
      <c r="C162" s="51"/>
      <c r="D162" s="51"/>
      <c r="E162" s="51"/>
      <c r="F162" s="51"/>
      <c r="G162" s="51"/>
      <c r="H162" s="51"/>
      <c r="I162" s="51"/>
      <c r="J162" s="51"/>
    </row>
    <row r="163" spans="2:10" x14ac:dyDescent="0.25">
      <c r="B163" s="51"/>
      <c r="C163" s="51"/>
      <c r="D163" s="51"/>
      <c r="E163" s="51"/>
      <c r="F163" s="51"/>
      <c r="G163" s="51"/>
      <c r="H163" s="51"/>
      <c r="I163" s="51"/>
      <c r="J163" s="51"/>
    </row>
    <row r="164" spans="2:10" x14ac:dyDescent="0.25">
      <c r="B164" s="51"/>
      <c r="C164" s="51"/>
      <c r="D164" s="51"/>
      <c r="E164" s="51"/>
      <c r="F164" s="51"/>
      <c r="G164" s="51"/>
      <c r="H164" s="51"/>
      <c r="I164" s="51"/>
      <c r="J164" s="51"/>
    </row>
    <row r="165" spans="2:10" x14ac:dyDescent="0.25">
      <c r="B165" s="51"/>
      <c r="C165" s="51"/>
      <c r="D165" s="51"/>
      <c r="E165" s="51"/>
      <c r="F165" s="51"/>
      <c r="G165" s="51"/>
      <c r="H165" s="51"/>
      <c r="I165" s="51"/>
      <c r="J165" s="51"/>
    </row>
    <row r="166" spans="2:10" x14ac:dyDescent="0.25">
      <c r="B166" s="51"/>
      <c r="C166" s="51"/>
      <c r="D166" s="51"/>
      <c r="E166" s="51"/>
      <c r="F166" s="51"/>
      <c r="G166" s="51"/>
      <c r="H166" s="51"/>
      <c r="I166" s="51"/>
      <c r="J166" s="51"/>
    </row>
  </sheetData>
  <sheetProtection insertColumns="0" insertRows="0" deleteColumns="0" deleteRows="0" selectLockedCells="1" sort="0" autoFilter="0" selectUnlockedCells="1"/>
  <protectedRanges>
    <protectedRange sqref="B11:C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D48:J50" name="Range15"/>
    <protectedRange sqref="B43:J43" name="Range17"/>
    <protectedRange sqref="B22:J22" name="Range19"/>
    <protectedRange sqref="C3:C6" name="Range23"/>
    <protectedRange sqref="D14:H15" name="Range21_1"/>
    <protectedRange sqref="B48:C50" name="Range15_1"/>
    <protectedRange sqref="B14:C15" name="Range21_3"/>
    <protectedRange sqref="D11:H12" name="Range22_1"/>
  </protectedRanges>
  <sortState ref="W3:AA17">
    <sortCondition ref="Z3"/>
  </sortState>
  <customSheetViews>
    <customSheetView guid="{A57ED495-A8F1-41AA-920B-D492B709C260}" scale="90" showPageBreaks="1" printArea="1" hiddenRows="1" view="pageBreakPreview" topLeftCell="A86">
      <selection activeCell="B138" sqref="B138:C138"/>
      <rowBreaks count="2" manualBreakCount="2">
        <brk id="30" max="10" man="1"/>
        <brk id="85" max="10" man="1"/>
      </rowBreaks>
      <pageMargins left="0.25" right="0.25" top="0.75" bottom="0.75" header="0.3" footer="0.3"/>
      <printOptions horizontalCentered="1"/>
      <pageSetup scale="63"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5">
    <mergeCell ref="B134:C134"/>
    <mergeCell ref="B120:C120"/>
    <mergeCell ref="B121:C121"/>
    <mergeCell ref="B122:C122"/>
    <mergeCell ref="B123:C123"/>
    <mergeCell ref="B124:C124"/>
    <mergeCell ref="B104:J104"/>
    <mergeCell ref="B105:G105"/>
    <mergeCell ref="H105:I105"/>
    <mergeCell ref="B125:C125"/>
    <mergeCell ref="B126:C126"/>
    <mergeCell ref="B127:C127"/>
    <mergeCell ref="B132:C132"/>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B135:C135"/>
    <mergeCell ref="B133:C133"/>
    <mergeCell ref="B109:J109"/>
    <mergeCell ref="B92:C92"/>
    <mergeCell ref="B138:C138"/>
    <mergeCell ref="B136:C136"/>
    <mergeCell ref="B137:C137"/>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I13:J13"/>
    <mergeCell ref="B44:J44"/>
    <mergeCell ref="B45:J45"/>
    <mergeCell ref="B37:J37"/>
    <mergeCell ref="D13:E13"/>
    <mergeCell ref="B36:G36"/>
    <mergeCell ref="B38:J38"/>
    <mergeCell ref="F13:H13"/>
    <mergeCell ref="B22:J22"/>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B57:J57"/>
    <mergeCell ref="B58:J58"/>
    <mergeCell ref="B88:J8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96:C96"/>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$Y$3:$Y$9</formula1>
    </dataValidation>
  </dataValidations>
  <hyperlinks>
    <hyperlink ref="F12" r:id="rId2" display="npittman@townofchapelhill.org"/>
  </hyperlinks>
  <printOptions horizontalCentered="1"/>
  <pageMargins left="0.25" right="0.25" top="0.75" bottom="0.75" header="0.3" footer="0.3"/>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rowBreaks count="2" manualBreakCount="2">
    <brk id="30" max="10" man="1"/>
    <brk id="85" max="10" man="1"/>
  </rowBreaks>
  <ignoredErrors>
    <ignoredError sqref="G123:I123" formula="1"/>
  </ignoredErrors>
  <drawing r:id="rId4"/>
  <legacyDrawing r:id="rId5"/>
  <mc:AlternateContent xmlns:mc="http://schemas.openxmlformats.org/markup-compatibility/2006">
    <mc:Choice Requires="x14">
      <controls>
        <mc:AlternateContent xmlns:mc="http://schemas.openxmlformats.org/markup-compatibility/2006">
          <mc:Choice Requires="x14">
            <control shapeId="2075" r:id="rId6" name="Check Box 27">
              <controlPr defaultSize="0" autoFill="0" autoLine="0" autoPict="0">
                <anchor moveWithCells="1">
                  <from>
                    <xdr:col>6</xdr:col>
                    <xdr:colOff>838200</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2076" r:id="rId7" name="Check Box 28">
              <controlPr defaultSize="0" autoFill="0" autoLine="0" autoPict="0">
                <anchor moveWithCells="1">
                  <from>
                    <xdr:col>5</xdr:col>
                    <xdr:colOff>495300</xdr:colOff>
                    <xdr:row>34</xdr:row>
                    <xdr:rowOff>161925</xdr:rowOff>
                  </from>
                  <to>
                    <xdr:col>6</xdr:col>
                    <xdr:colOff>638175</xdr:colOff>
                    <xdr:row>35</xdr:row>
                    <xdr:rowOff>161925</xdr:rowOff>
                  </to>
                </anchor>
              </controlPr>
            </control>
          </mc:Choice>
        </mc:AlternateContent>
        <mc:AlternateContent xmlns:mc="http://schemas.openxmlformats.org/markup-compatibility/2006">
          <mc:Choice Requires="x14">
            <control shapeId="2079" r:id="rId8" name="Check Box 31">
              <controlPr defaultSize="0" autoFill="0" autoLine="0" autoPict="0">
                <anchor moveWithCells="1">
                  <from>
                    <xdr:col>4</xdr:col>
                    <xdr:colOff>209550</xdr:colOff>
                    <xdr:row>27</xdr:row>
                    <xdr:rowOff>171450</xdr:rowOff>
                  </from>
                  <to>
                    <xdr:col>5</xdr:col>
                    <xdr:colOff>752475</xdr:colOff>
                    <xdr:row>29</xdr:row>
                    <xdr:rowOff>19050</xdr:rowOff>
                  </to>
                </anchor>
              </controlPr>
            </control>
          </mc:Choice>
        </mc:AlternateContent>
        <mc:AlternateContent xmlns:mc="http://schemas.openxmlformats.org/markup-compatibility/2006">
          <mc:Choice Requires="x14">
            <control shapeId="2080" r:id="rId9" name="Check Box 32">
              <controlPr defaultSize="0" autoFill="0" autoLine="0" autoPict="0">
                <anchor moveWithCells="1">
                  <from>
                    <xdr:col>4</xdr:col>
                    <xdr:colOff>219075</xdr:colOff>
                    <xdr:row>26</xdr:row>
                    <xdr:rowOff>95250</xdr:rowOff>
                  </from>
                  <to>
                    <xdr:col>5</xdr:col>
                    <xdr:colOff>742950</xdr:colOff>
                    <xdr:row>26</xdr:row>
                    <xdr:rowOff>314325</xdr:rowOff>
                  </to>
                </anchor>
              </controlPr>
            </control>
          </mc:Choice>
        </mc:AlternateContent>
        <mc:AlternateContent xmlns:mc="http://schemas.openxmlformats.org/markup-compatibility/2006">
          <mc:Choice Requires="x14">
            <control shapeId="2081" r:id="rId10" name="Check Box 33">
              <controlPr defaultSize="0" autoFill="0" autoLine="0" autoPict="0">
                <anchor moveWithCells="1">
                  <from>
                    <xdr:col>4</xdr:col>
                    <xdr:colOff>209550</xdr:colOff>
                    <xdr:row>23</xdr:row>
                    <xdr:rowOff>9525</xdr:rowOff>
                  </from>
                  <to>
                    <xdr:col>5</xdr:col>
                    <xdr:colOff>742950</xdr:colOff>
                    <xdr:row>24</xdr:row>
                    <xdr:rowOff>38100</xdr:rowOff>
                  </to>
                </anchor>
              </controlPr>
            </control>
          </mc:Choice>
        </mc:AlternateContent>
        <mc:AlternateContent xmlns:mc="http://schemas.openxmlformats.org/markup-compatibility/2006">
          <mc:Choice Requires="x14">
            <control shapeId="2082" r:id="rId11" name="Check Box 34">
              <controlPr defaultSize="0" autoFill="0" autoLine="0" autoPict="0">
                <anchor moveWithCells="1">
                  <from>
                    <xdr:col>5</xdr:col>
                    <xdr:colOff>933450</xdr:colOff>
                    <xdr:row>26</xdr:row>
                    <xdr:rowOff>104775</xdr:rowOff>
                  </from>
                  <to>
                    <xdr:col>7</xdr:col>
                    <xdr:colOff>504825</xdr:colOff>
                    <xdr:row>26</xdr:row>
                    <xdr:rowOff>333375</xdr:rowOff>
                  </to>
                </anchor>
              </controlPr>
            </control>
          </mc:Choice>
        </mc:AlternateContent>
        <mc:AlternateContent xmlns:mc="http://schemas.openxmlformats.org/markup-compatibility/2006">
          <mc:Choice Requires="x14">
            <control shapeId="2083" r:id="rId12" name="Check Box 35">
              <controlPr defaultSize="0" autoFill="0" autoLine="0" autoPict="0">
                <anchor moveWithCells="1">
                  <from>
                    <xdr:col>7</xdr:col>
                    <xdr:colOff>704850</xdr:colOff>
                    <xdr:row>23</xdr:row>
                    <xdr:rowOff>9525</xdr:rowOff>
                  </from>
                  <to>
                    <xdr:col>9</xdr:col>
                    <xdr:colOff>171450</xdr:colOff>
                    <xdr:row>24</xdr:row>
                    <xdr:rowOff>47625</xdr:rowOff>
                  </to>
                </anchor>
              </controlPr>
            </control>
          </mc:Choice>
        </mc:AlternateContent>
        <mc:AlternateContent xmlns:mc="http://schemas.openxmlformats.org/markup-compatibility/2006">
          <mc:Choice Requires="x14">
            <control shapeId="2084" r:id="rId13" name="Check Box 36">
              <controlPr defaultSize="0" autoFill="0" autoLine="0" autoPict="0">
                <anchor moveWithCells="1">
                  <from>
                    <xdr:col>4</xdr:col>
                    <xdr:colOff>209550</xdr:colOff>
                    <xdr:row>24</xdr:row>
                    <xdr:rowOff>180975</xdr:rowOff>
                  </from>
                  <to>
                    <xdr:col>5</xdr:col>
                    <xdr:colOff>742950</xdr:colOff>
                    <xdr:row>26</xdr:row>
                    <xdr:rowOff>19050</xdr:rowOff>
                  </to>
                </anchor>
              </controlPr>
            </control>
          </mc:Choice>
        </mc:AlternateContent>
        <mc:AlternateContent xmlns:mc="http://schemas.openxmlformats.org/markup-compatibility/2006">
          <mc:Choice Requires="x14">
            <control shapeId="2095" r:id="rId14" name="Check Box 47">
              <controlPr defaultSize="0" autoFill="0" autoLine="0" autoPict="0">
                <anchor moveWithCells="1">
                  <from>
                    <xdr:col>4</xdr:col>
                    <xdr:colOff>314325</xdr:colOff>
                    <xdr:row>33</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097" r:id="rId15" name="Check Box 49">
              <controlPr defaultSize="0" autoFill="0" autoLine="0" autoPict="0">
                <anchor moveWithCells="1">
                  <from>
                    <xdr:col>6</xdr:col>
                    <xdr:colOff>19050</xdr:colOff>
                    <xdr:row>33</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098" r:id="rId16" name="Check Box 50">
              <controlPr defaultSize="0" autoFill="0" autoLine="0" autoPict="0">
                <anchor moveWithCells="1">
                  <from>
                    <xdr:col>7</xdr:col>
                    <xdr:colOff>695325</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7" name="Check Box 51">
              <controlPr defaultSize="0" autoFill="0" autoLine="0" autoPict="0">
                <anchor moveWithCells="1">
                  <from>
                    <xdr:col>7</xdr:col>
                    <xdr:colOff>714375</xdr:colOff>
                    <xdr:row>26</xdr:row>
                    <xdr:rowOff>104775</xdr:rowOff>
                  </from>
                  <to>
                    <xdr:col>9</xdr:col>
                    <xdr:colOff>180975</xdr:colOff>
                    <xdr:row>27</xdr:row>
                    <xdr:rowOff>0</xdr:rowOff>
                  </to>
                </anchor>
              </controlPr>
            </control>
          </mc:Choice>
        </mc:AlternateContent>
        <mc:AlternateContent xmlns:mc="http://schemas.openxmlformats.org/markup-compatibility/2006">
          <mc:Choice Requires="x14">
            <control shapeId="2101" r:id="rId18" name="Check Box 53">
              <controlPr defaultSize="0" autoFill="0" autoLine="0" autoPict="0">
                <anchor moveWithCells="1">
                  <from>
                    <xdr:col>7</xdr:col>
                    <xdr:colOff>704850</xdr:colOff>
                    <xdr:row>24</xdr:row>
                    <xdr:rowOff>180975</xdr:rowOff>
                  </from>
                  <to>
                    <xdr:col>9</xdr:col>
                    <xdr:colOff>161925</xdr:colOff>
                    <xdr:row>26</xdr:row>
                    <xdr:rowOff>19050</xdr:rowOff>
                  </to>
                </anchor>
              </controlPr>
            </control>
          </mc:Choice>
        </mc:AlternateContent>
        <mc:AlternateContent xmlns:mc="http://schemas.openxmlformats.org/markup-compatibility/2006">
          <mc:Choice Requires="x14">
            <control shapeId="2103" r:id="rId19" name="Check Box 55">
              <controlPr defaultSize="0" autoFill="0" autoLine="0" autoPict="0">
                <anchor moveWithCells="1">
                  <from>
                    <xdr:col>5</xdr:col>
                    <xdr:colOff>952500</xdr:colOff>
                    <xdr:row>23</xdr:row>
                    <xdr:rowOff>9525</xdr:rowOff>
                  </from>
                  <to>
                    <xdr:col>7</xdr:col>
                    <xdr:colOff>504825</xdr:colOff>
                    <xdr:row>24</xdr:row>
                    <xdr:rowOff>38100</xdr:rowOff>
                  </to>
                </anchor>
              </controlPr>
            </control>
          </mc:Choice>
        </mc:AlternateContent>
        <mc:AlternateContent xmlns:mc="http://schemas.openxmlformats.org/markup-compatibility/2006">
          <mc:Choice Requires="x14">
            <control shapeId="2105" r:id="rId20" name="Check Box 57">
              <controlPr defaultSize="0" autoFill="0" autoLine="0" autoPict="0">
                <anchor moveWithCells="1">
                  <from>
                    <xdr:col>5</xdr:col>
                    <xdr:colOff>942975</xdr:colOff>
                    <xdr:row>24</xdr:row>
                    <xdr:rowOff>180975</xdr:rowOff>
                  </from>
                  <to>
                    <xdr:col>7</xdr:col>
                    <xdr:colOff>504825</xdr:colOff>
                    <xdr:row>26</xdr:row>
                    <xdr:rowOff>28575</xdr:rowOff>
                  </to>
                </anchor>
              </controlPr>
            </control>
          </mc:Choice>
        </mc:AlternateContent>
        <mc:AlternateContent xmlns:mc="http://schemas.openxmlformats.org/markup-compatibility/2006">
          <mc:Choice Requires="x14">
            <control shapeId="2109" r:id="rId21" name="Check Box 61">
              <controlPr defaultSize="0" autoFill="0" autoLine="0" autoPict="0">
                <anchor moveWithCells="1">
                  <from>
                    <xdr:col>5</xdr:col>
                    <xdr:colOff>933450</xdr:colOff>
                    <xdr:row>27</xdr:row>
                    <xdr:rowOff>180975</xdr:rowOff>
                  </from>
                  <to>
                    <xdr:col>7</xdr:col>
                    <xdr:colOff>514350</xdr:colOff>
                    <xdr:row>29</xdr:row>
                    <xdr:rowOff>28575</xdr:rowOff>
                  </to>
                </anchor>
              </controlPr>
            </control>
          </mc:Choice>
        </mc:AlternateContent>
        <mc:AlternateContent xmlns:mc="http://schemas.openxmlformats.org/markup-compatibility/2006">
          <mc:Choice Requires="x14">
            <control shapeId="2113" r:id="rId22" name="Check Box 65">
              <controlPr defaultSize="0" autoFill="0" autoLine="0" autoPict="0">
                <anchor moveWithCells="1">
                  <from>
                    <xdr:col>5</xdr:col>
                    <xdr:colOff>266700</xdr:colOff>
                    <xdr:row>38</xdr:row>
                    <xdr:rowOff>171450</xdr:rowOff>
                  </from>
                  <to>
                    <xdr:col>6</xdr:col>
                    <xdr:colOff>923925</xdr:colOff>
                    <xdr:row>39</xdr:row>
                    <xdr:rowOff>142875</xdr:rowOff>
                  </to>
                </anchor>
              </controlPr>
            </control>
          </mc:Choice>
        </mc:AlternateContent>
        <mc:AlternateContent xmlns:mc="http://schemas.openxmlformats.org/markup-compatibility/2006">
          <mc:Choice Requires="x14">
            <control shapeId="2116" r:id="rId23" name="Check Box 68">
              <controlPr defaultSize="0" autoFill="0" autoLine="0" autoPict="0">
                <anchor moveWithCells="1">
                  <from>
                    <xdr:col>7</xdr:col>
                    <xdr:colOff>66675</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2117" r:id="rId24" name="Check Box 69">
              <controlPr defaultSize="0" autoFill="0" autoLine="0" autoPict="0">
                <anchor moveWithCells="1">
                  <from>
                    <xdr:col>8</xdr:col>
                    <xdr:colOff>142875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118" r:id="rId25" name="Check Box 70">
              <controlPr defaultSize="0" autoFill="0" autoLine="0" autoPict="0">
                <anchor moveWithCells="1">
                  <from>
                    <xdr:col>6</xdr:col>
                    <xdr:colOff>762000</xdr:colOff>
                    <xdr:row>103</xdr:row>
                    <xdr:rowOff>9525</xdr:rowOff>
                  </from>
                  <to>
                    <xdr:col>7</xdr:col>
                    <xdr:colOff>904875</xdr:colOff>
                    <xdr:row>103</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31" t="s">
        <v>34</v>
      </c>
      <c r="B2" s="431"/>
      <c r="C2" s="431" t="s">
        <v>35</v>
      </c>
      <c r="D2" s="431"/>
      <c r="E2" s="436" t="s">
        <v>36</v>
      </c>
      <c r="F2" s="437"/>
      <c r="G2" s="437"/>
      <c r="H2" s="445" t="s">
        <v>41</v>
      </c>
      <c r="I2" s="445"/>
    </row>
    <row r="3" spans="1:9" x14ac:dyDescent="0.25">
      <c r="A3" s="434"/>
      <c r="B3" s="434"/>
      <c r="C3" s="434"/>
      <c r="D3" s="434"/>
      <c r="E3" s="438"/>
      <c r="F3" s="438"/>
      <c r="G3" s="438"/>
      <c r="H3" s="446">
        <f>I64</f>
        <v>1049869</v>
      </c>
      <c r="I3" s="447"/>
    </row>
    <row r="4" spans="1:9" x14ac:dyDescent="0.25">
      <c r="A4" s="434"/>
      <c r="B4" s="434"/>
      <c r="C4" s="434"/>
      <c r="D4" s="434"/>
      <c r="E4" s="439"/>
      <c r="F4" s="434"/>
      <c r="G4" s="434"/>
      <c r="H4" s="448"/>
      <c r="I4" s="449"/>
    </row>
    <row r="5" spans="1:9" ht="23.1" customHeight="1" x14ac:dyDescent="0.25">
      <c r="A5" s="418" t="s">
        <v>57</v>
      </c>
      <c r="B5" s="419"/>
      <c r="C5" s="26"/>
      <c r="D5" s="26"/>
      <c r="E5" s="26"/>
      <c r="F5" s="26"/>
      <c r="G5" s="26"/>
      <c r="H5" s="26"/>
      <c r="I5" s="27"/>
    </row>
    <row r="6" spans="1:9" ht="114" customHeight="1" x14ac:dyDescent="0.25">
      <c r="A6" s="428"/>
      <c r="B6" s="428"/>
      <c r="C6" s="428"/>
      <c r="D6" s="428"/>
      <c r="E6" s="428"/>
      <c r="F6" s="428"/>
      <c r="G6" s="428"/>
      <c r="H6" s="428"/>
      <c r="I6" s="429"/>
    </row>
    <row r="7" spans="1:9" x14ac:dyDescent="0.25">
      <c r="A7" s="423" t="s">
        <v>53</v>
      </c>
      <c r="B7" s="424"/>
      <c r="C7" s="424"/>
      <c r="D7" s="28"/>
      <c r="E7" s="29"/>
      <c r="F7" s="29"/>
      <c r="G7" s="29"/>
      <c r="H7" s="29"/>
      <c r="I7" s="30"/>
    </row>
    <row r="8" spans="1:9" x14ac:dyDescent="0.25">
      <c r="A8" s="425" t="s">
        <v>45</v>
      </c>
      <c r="B8" s="426"/>
      <c r="C8" s="426"/>
      <c r="D8" s="42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4"/>
      <c r="B12" s="415"/>
      <c r="C12" s="415"/>
      <c r="D12" s="415"/>
      <c r="E12" s="415"/>
      <c r="F12" s="415"/>
      <c r="G12" s="415"/>
      <c r="H12" s="415"/>
      <c r="I12" s="416"/>
    </row>
    <row r="13" spans="1:9" ht="16.5" x14ac:dyDescent="0.25">
      <c r="A13" s="34"/>
      <c r="B13" s="34"/>
      <c r="C13" s="34"/>
      <c r="D13" s="34"/>
      <c r="E13" s="34"/>
      <c r="F13" s="34"/>
      <c r="G13" s="34"/>
      <c r="H13" s="34"/>
      <c r="I13" s="34"/>
    </row>
    <row r="14" spans="1:9" ht="23.1" customHeight="1" x14ac:dyDescent="0.25">
      <c r="A14" s="417" t="s">
        <v>61</v>
      </c>
      <c r="B14" s="417"/>
      <c r="C14" s="417"/>
      <c r="D14" s="417"/>
      <c r="E14" s="417"/>
      <c r="F14" s="417"/>
      <c r="G14" s="417"/>
      <c r="H14" s="417"/>
      <c r="I14" s="417"/>
    </row>
    <row r="15" spans="1:9" ht="16.5" x14ac:dyDescent="0.25">
      <c r="A15" s="34"/>
      <c r="B15" s="34"/>
      <c r="C15" s="34"/>
      <c r="D15" s="34"/>
      <c r="E15" s="34"/>
      <c r="F15" s="34"/>
      <c r="G15" s="34"/>
      <c r="H15" s="34"/>
      <c r="I15" s="34"/>
    </row>
    <row r="16" spans="1:9" ht="57" customHeight="1" x14ac:dyDescent="0.25">
      <c r="A16" s="414"/>
      <c r="B16" s="415"/>
      <c r="C16" s="415"/>
      <c r="D16" s="415"/>
      <c r="E16" s="415"/>
      <c r="F16" s="415"/>
      <c r="G16" s="415"/>
      <c r="H16" s="415"/>
      <c r="I16" s="416"/>
    </row>
    <row r="17" spans="1:9" ht="8.1" customHeight="1" x14ac:dyDescent="0.25">
      <c r="A17" s="34"/>
      <c r="B17" s="34"/>
      <c r="C17" s="34"/>
      <c r="D17" s="34"/>
      <c r="E17" s="34"/>
      <c r="F17" s="34"/>
      <c r="G17" s="34"/>
      <c r="H17" s="34"/>
      <c r="I17" s="34"/>
    </row>
    <row r="18" spans="1:9" ht="15" customHeight="1" x14ac:dyDescent="0.25">
      <c r="A18" s="417" t="s">
        <v>63</v>
      </c>
      <c r="B18" s="417"/>
      <c r="C18" s="417"/>
      <c r="D18" s="417"/>
      <c r="E18" s="417"/>
      <c r="F18" s="417"/>
      <c r="G18" s="417"/>
      <c r="H18" s="417"/>
      <c r="I18" s="417"/>
    </row>
    <row r="19" spans="1:9" ht="16.5" x14ac:dyDescent="0.25">
      <c r="A19" s="34"/>
      <c r="B19" s="34"/>
      <c r="C19" s="34"/>
      <c r="D19" s="34"/>
      <c r="E19" s="34"/>
      <c r="F19" s="34"/>
      <c r="G19" s="34"/>
      <c r="H19" s="34"/>
      <c r="I19" s="34"/>
    </row>
    <row r="20" spans="1:9" ht="33" customHeight="1" x14ac:dyDescent="0.25">
      <c r="A20" s="414"/>
      <c r="B20" s="415"/>
      <c r="C20" s="415"/>
      <c r="D20" s="415"/>
      <c r="E20" s="415"/>
      <c r="F20" s="415"/>
      <c r="G20" s="415"/>
      <c r="H20" s="415"/>
      <c r="I20" s="416"/>
    </row>
    <row r="21" spans="1:9" x14ac:dyDescent="0.25">
      <c r="A21" s="430" t="s">
        <v>65</v>
      </c>
      <c r="B21" s="430"/>
      <c r="C21" s="430"/>
      <c r="D21" s="430"/>
      <c r="E21" s="430"/>
      <c r="F21" s="430"/>
      <c r="G21" s="430"/>
      <c r="H21" s="430"/>
      <c r="I21" s="430"/>
    </row>
    <row r="22" spans="1:9" x14ac:dyDescent="0.25">
      <c r="A22" s="417"/>
      <c r="B22" s="417"/>
      <c r="C22" s="417"/>
      <c r="D22" s="417"/>
      <c r="E22" s="417"/>
      <c r="F22" s="417"/>
      <c r="G22" s="417"/>
      <c r="H22" s="417"/>
      <c r="I22" s="417"/>
    </row>
    <row r="23" spans="1:9" ht="16.5" x14ac:dyDescent="0.25">
      <c r="A23" s="34"/>
      <c r="B23" s="34"/>
      <c r="C23" s="34"/>
      <c r="D23" s="34"/>
      <c r="E23" s="34"/>
      <c r="F23" s="34"/>
      <c r="G23" s="34"/>
      <c r="H23" s="34"/>
      <c r="I23" s="34"/>
    </row>
    <row r="24" spans="1:9" ht="74.45" customHeight="1" x14ac:dyDescent="0.25">
      <c r="A24" s="414"/>
      <c r="B24" s="415"/>
      <c r="C24" s="415"/>
      <c r="D24" s="415"/>
      <c r="E24" s="415"/>
      <c r="F24" s="415"/>
      <c r="G24" s="415"/>
      <c r="H24" s="415"/>
      <c r="I24" s="416"/>
    </row>
    <row r="25" spans="1:9" ht="16.5" x14ac:dyDescent="0.25">
      <c r="A25" s="34"/>
      <c r="B25" s="34"/>
      <c r="C25" s="34"/>
      <c r="D25" s="34"/>
      <c r="E25" s="34"/>
      <c r="F25" s="34"/>
      <c r="G25" s="34"/>
      <c r="H25" s="34"/>
      <c r="I25" s="34"/>
    </row>
    <row r="26" spans="1:9" ht="16.5" x14ac:dyDescent="0.25">
      <c r="A26" s="417" t="s">
        <v>67</v>
      </c>
      <c r="B26" s="417"/>
      <c r="C26" s="417"/>
      <c r="D26" s="417"/>
      <c r="E26" s="417"/>
      <c r="F26" s="417"/>
      <c r="G26" s="417"/>
      <c r="H26" s="417"/>
      <c r="I26" s="417"/>
    </row>
    <row r="27" spans="1:9" ht="16.5" x14ac:dyDescent="0.25">
      <c r="A27" s="34"/>
      <c r="B27" s="34"/>
      <c r="C27" s="34"/>
      <c r="D27" s="34"/>
      <c r="E27" s="34"/>
      <c r="F27" s="34"/>
      <c r="G27" s="34"/>
      <c r="H27" s="34"/>
      <c r="I27" s="34"/>
    </row>
    <row r="28" spans="1:9" ht="92.1" customHeight="1" x14ac:dyDescent="0.25">
      <c r="A28" s="414"/>
      <c r="B28" s="415"/>
      <c r="C28" s="415"/>
      <c r="D28" s="415"/>
      <c r="E28" s="415"/>
      <c r="F28" s="415"/>
      <c r="G28" s="415"/>
      <c r="H28" s="415"/>
      <c r="I28" s="416"/>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14"/>
      <c r="B32" s="415"/>
      <c r="C32" s="415"/>
      <c r="D32" s="415"/>
      <c r="E32" s="415"/>
      <c r="F32" s="415"/>
      <c r="G32" s="415"/>
      <c r="H32" s="415"/>
      <c r="I32" s="416"/>
    </row>
    <row r="33" spans="1:9" ht="16.5" x14ac:dyDescent="0.25">
      <c r="A33" s="35"/>
      <c r="B33" s="35"/>
      <c r="C33" s="35"/>
      <c r="D33" s="35"/>
      <c r="E33" s="35"/>
      <c r="F33" s="35"/>
      <c r="G33" s="35"/>
      <c r="H33" s="35"/>
      <c r="I33" s="35"/>
    </row>
    <row r="34" spans="1:9" ht="33" customHeight="1" x14ac:dyDescent="0.25">
      <c r="A34" s="417" t="s">
        <v>71</v>
      </c>
      <c r="B34" s="417"/>
      <c r="C34" s="417"/>
      <c r="D34" s="417"/>
      <c r="E34" s="417"/>
      <c r="F34" s="417"/>
      <c r="G34" s="417"/>
      <c r="H34" s="417"/>
      <c r="I34" s="417"/>
    </row>
    <row r="35" spans="1:9" ht="16.5" x14ac:dyDescent="0.25">
      <c r="A35" s="35"/>
      <c r="B35" s="35"/>
      <c r="C35" s="35"/>
      <c r="D35" s="35"/>
      <c r="E35" s="35"/>
      <c r="F35" s="35"/>
      <c r="G35" s="35"/>
      <c r="H35" s="35"/>
      <c r="I35" s="35"/>
    </row>
    <row r="36" spans="1:9" ht="61.35" customHeight="1" x14ac:dyDescent="0.25">
      <c r="A36" s="427"/>
      <c r="B36" s="428"/>
      <c r="C36" s="428"/>
      <c r="D36" s="428"/>
      <c r="E36" s="428"/>
      <c r="F36" s="428"/>
      <c r="G36" s="428"/>
      <c r="H36" s="428"/>
      <c r="I36" s="429"/>
    </row>
    <row r="37" spans="1:9" ht="16.5" x14ac:dyDescent="0.25">
      <c r="A37" s="35"/>
      <c r="B37" s="35"/>
      <c r="C37" s="35"/>
      <c r="D37" s="35"/>
      <c r="E37" s="35"/>
      <c r="F37" s="35"/>
      <c r="G37" s="35"/>
      <c r="H37" s="35"/>
      <c r="I37" s="35"/>
    </row>
    <row r="38" spans="1:9" ht="20.45" customHeight="1" x14ac:dyDescent="0.25">
      <c r="A38" s="444" t="s">
        <v>73</v>
      </c>
      <c r="B38" s="444"/>
      <c r="C38" s="444"/>
      <c r="D38" s="444"/>
      <c r="E38" s="444"/>
      <c r="F38" s="444"/>
      <c r="G38" s="444"/>
      <c r="H38" s="444"/>
      <c r="I38" s="44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4"/>
      <c r="B46" s="415"/>
      <c r="C46" s="415"/>
      <c r="D46" s="415"/>
      <c r="E46" s="415"/>
      <c r="F46" s="415"/>
      <c r="G46" s="415"/>
      <c r="H46" s="415"/>
      <c r="I46" s="416"/>
    </row>
    <row r="47" spans="1:9" ht="16.5" x14ac:dyDescent="0.25">
      <c r="A47" s="35"/>
      <c r="B47" s="36"/>
      <c r="C47" s="35"/>
      <c r="D47" s="35"/>
      <c r="E47" s="35"/>
      <c r="F47" s="35"/>
      <c r="G47" s="35"/>
      <c r="H47" s="35"/>
      <c r="I47" s="35"/>
    </row>
    <row r="48" spans="1:9" ht="43.35" customHeight="1" x14ac:dyDescent="0.25">
      <c r="A48" s="417" t="s">
        <v>81</v>
      </c>
      <c r="B48" s="417"/>
      <c r="C48" s="417"/>
      <c r="D48" s="417"/>
      <c r="E48" s="417"/>
      <c r="F48" s="417"/>
      <c r="G48" s="417"/>
      <c r="H48" s="417"/>
      <c r="I48" s="417"/>
    </row>
    <row r="49" spans="1:9" ht="16.5" x14ac:dyDescent="0.25">
      <c r="A49" s="35"/>
      <c r="B49" s="36"/>
      <c r="C49" s="35"/>
      <c r="D49" s="35"/>
      <c r="E49" s="35"/>
      <c r="F49" s="35"/>
      <c r="G49" s="35"/>
      <c r="H49" s="35"/>
      <c r="I49" s="35"/>
    </row>
    <row r="50" spans="1:9" ht="22.35" customHeight="1" x14ac:dyDescent="0.25">
      <c r="A50" s="414"/>
      <c r="B50" s="415"/>
      <c r="C50" s="415"/>
      <c r="D50" s="415"/>
      <c r="E50" s="415"/>
      <c r="F50" s="415"/>
      <c r="G50" s="415"/>
      <c r="H50" s="415"/>
      <c r="I50" s="41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10" t="s">
        <v>83</v>
      </c>
      <c r="B56" s="410"/>
      <c r="C56" s="410"/>
      <c r="D56" s="410"/>
      <c r="E56" s="410"/>
      <c r="F56" s="410"/>
      <c r="G56" s="410"/>
      <c r="H56" s="410"/>
      <c r="I56" s="41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10" t="s">
        <v>52</v>
      </c>
      <c r="B68" s="410"/>
      <c r="C68" s="410"/>
      <c r="D68" s="410"/>
      <c r="E68" s="410"/>
      <c r="F68" s="410"/>
      <c r="G68" s="410"/>
      <c r="H68" s="410"/>
      <c r="I68" s="41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0" t="s">
        <v>86</v>
      </c>
      <c r="B85" s="441"/>
      <c r="C85" s="441"/>
      <c r="D85" s="441"/>
      <c r="E85" s="441"/>
      <c r="F85" s="441"/>
      <c r="G85" s="441"/>
      <c r="H85" s="441"/>
      <c r="I85" s="442"/>
    </row>
    <row r="87" spans="1:9" ht="59.1" customHeight="1" x14ac:dyDescent="0.25">
      <c r="A87" s="411"/>
      <c r="B87" s="412"/>
      <c r="C87" s="412"/>
      <c r="D87" s="412"/>
      <c r="E87" s="412"/>
      <c r="F87" s="412"/>
      <c r="G87" s="412"/>
      <c r="H87" s="412"/>
      <c r="I87" s="413"/>
    </row>
  </sheetData>
  <customSheetViews>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2"/>
  <headerFooter>
    <oddHeader xml:space="preserve">&amp;C&amp;14Wake Transit Plan
Operating Request Form </oddHeader>
  </headerFooter>
  <rowBreaks count="1" manualBreakCount="1">
    <brk id="53" max="16383" man="1"/>
  </rowBreaks>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431" t="s">
        <v>34</v>
      </c>
      <c r="B2" s="431"/>
      <c r="C2" s="431" t="s">
        <v>35</v>
      </c>
      <c r="D2" s="431"/>
      <c r="E2" s="436" t="s">
        <v>36</v>
      </c>
      <c r="F2" s="437"/>
      <c r="G2" s="437"/>
      <c r="H2" s="445" t="s">
        <v>41</v>
      </c>
      <c r="I2" s="445"/>
    </row>
    <row r="3" spans="1:9" x14ac:dyDescent="0.25">
      <c r="A3" s="434" t="s">
        <v>54</v>
      </c>
      <c r="B3" s="434"/>
      <c r="C3" s="434" t="s">
        <v>55</v>
      </c>
      <c r="D3" s="434"/>
      <c r="E3" s="438" t="s">
        <v>38</v>
      </c>
      <c r="F3" s="438"/>
      <c r="G3" s="438"/>
      <c r="H3" s="446">
        <f>I64</f>
        <v>1049869</v>
      </c>
      <c r="I3" s="447"/>
    </row>
    <row r="4" spans="1:9" x14ac:dyDescent="0.25">
      <c r="A4" s="434"/>
      <c r="B4" s="434"/>
      <c r="C4" s="434"/>
      <c r="D4" s="434"/>
      <c r="E4" s="439" t="s">
        <v>56</v>
      </c>
      <c r="F4" s="434"/>
      <c r="G4" s="434"/>
      <c r="H4" s="448"/>
      <c r="I4" s="449"/>
    </row>
    <row r="5" spans="1:9" ht="23.1" customHeight="1" x14ac:dyDescent="0.25">
      <c r="A5" s="418" t="s">
        <v>57</v>
      </c>
      <c r="B5" s="419"/>
      <c r="C5" s="26"/>
      <c r="D5" s="26"/>
      <c r="E5" s="26"/>
      <c r="F5" s="26"/>
      <c r="G5" s="26"/>
      <c r="H5" s="26"/>
      <c r="I5" s="27"/>
    </row>
    <row r="6" spans="1:9" ht="114" customHeight="1" x14ac:dyDescent="0.25">
      <c r="A6" s="428" t="s">
        <v>58</v>
      </c>
      <c r="B6" s="428"/>
      <c r="C6" s="428"/>
      <c r="D6" s="428"/>
      <c r="E6" s="428"/>
      <c r="F6" s="428"/>
      <c r="G6" s="428"/>
      <c r="H6" s="428"/>
      <c r="I6" s="429"/>
    </row>
    <row r="7" spans="1:9" x14ac:dyDescent="0.25">
      <c r="A7" s="423" t="s">
        <v>53</v>
      </c>
      <c r="B7" s="424"/>
      <c r="C7" s="424"/>
      <c r="D7" s="28"/>
      <c r="E7" s="29"/>
      <c r="F7" s="29"/>
      <c r="G7" s="29"/>
      <c r="H7" s="29"/>
      <c r="I7" s="30"/>
    </row>
    <row r="8" spans="1:9" x14ac:dyDescent="0.25">
      <c r="A8" s="425" t="s">
        <v>45</v>
      </c>
      <c r="B8" s="426"/>
      <c r="C8" s="426"/>
      <c r="D8" s="426"/>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414" t="s">
        <v>60</v>
      </c>
      <c r="B12" s="415"/>
      <c r="C12" s="415"/>
      <c r="D12" s="415"/>
      <c r="E12" s="415"/>
      <c r="F12" s="415"/>
      <c r="G12" s="415"/>
      <c r="H12" s="415"/>
      <c r="I12" s="416"/>
    </row>
    <row r="13" spans="1:9" ht="16.5" x14ac:dyDescent="0.25">
      <c r="A13" s="34"/>
      <c r="B13" s="34"/>
      <c r="C13" s="34"/>
      <c r="D13" s="34"/>
      <c r="E13" s="34"/>
      <c r="F13" s="34"/>
      <c r="G13" s="34"/>
      <c r="H13" s="34"/>
      <c r="I13" s="34"/>
    </row>
    <row r="14" spans="1:9" ht="23.1" customHeight="1" x14ac:dyDescent="0.25">
      <c r="A14" s="417" t="s">
        <v>61</v>
      </c>
      <c r="B14" s="417"/>
      <c r="C14" s="417"/>
      <c r="D14" s="417"/>
      <c r="E14" s="417"/>
      <c r="F14" s="417"/>
      <c r="G14" s="417"/>
      <c r="H14" s="417"/>
      <c r="I14" s="417"/>
    </row>
    <row r="15" spans="1:9" ht="16.5" x14ac:dyDescent="0.25">
      <c r="A15" s="34"/>
      <c r="B15" s="34"/>
      <c r="C15" s="34"/>
      <c r="D15" s="34"/>
      <c r="E15" s="34"/>
      <c r="F15" s="34"/>
      <c r="G15" s="34"/>
      <c r="H15" s="34"/>
      <c r="I15" s="34"/>
    </row>
    <row r="16" spans="1:9" ht="57" customHeight="1" x14ac:dyDescent="0.25">
      <c r="A16" s="414" t="s">
        <v>62</v>
      </c>
      <c r="B16" s="415"/>
      <c r="C16" s="415"/>
      <c r="D16" s="415"/>
      <c r="E16" s="415"/>
      <c r="F16" s="415"/>
      <c r="G16" s="415"/>
      <c r="H16" s="415"/>
      <c r="I16" s="416"/>
    </row>
    <row r="17" spans="1:9" ht="8.1" customHeight="1" x14ac:dyDescent="0.25">
      <c r="A17" s="34"/>
      <c r="B17" s="34"/>
      <c r="C17" s="34"/>
      <c r="D17" s="34"/>
      <c r="E17" s="34"/>
      <c r="F17" s="34"/>
      <c r="G17" s="34"/>
      <c r="H17" s="34"/>
      <c r="I17" s="34"/>
    </row>
    <row r="18" spans="1:9" ht="15" customHeight="1" x14ac:dyDescent="0.25">
      <c r="A18" s="417" t="s">
        <v>63</v>
      </c>
      <c r="B18" s="417"/>
      <c r="C18" s="417"/>
      <c r="D18" s="417"/>
      <c r="E18" s="417"/>
      <c r="F18" s="417"/>
      <c r="G18" s="417"/>
      <c r="H18" s="417"/>
      <c r="I18" s="417"/>
    </row>
    <row r="19" spans="1:9" ht="16.5" x14ac:dyDescent="0.25">
      <c r="A19" s="34"/>
      <c r="B19" s="34"/>
      <c r="C19" s="34"/>
      <c r="D19" s="34"/>
      <c r="E19" s="34"/>
      <c r="F19" s="34"/>
      <c r="G19" s="34"/>
      <c r="H19" s="34"/>
      <c r="I19" s="34"/>
    </row>
    <row r="20" spans="1:9" ht="33" customHeight="1" x14ac:dyDescent="0.25">
      <c r="A20" s="414" t="s">
        <v>64</v>
      </c>
      <c r="B20" s="415"/>
      <c r="C20" s="415"/>
      <c r="D20" s="415"/>
      <c r="E20" s="415"/>
      <c r="F20" s="415"/>
      <c r="G20" s="415"/>
      <c r="H20" s="415"/>
      <c r="I20" s="416"/>
    </row>
    <row r="21" spans="1:9" x14ac:dyDescent="0.25">
      <c r="A21" s="430" t="s">
        <v>65</v>
      </c>
      <c r="B21" s="430"/>
      <c r="C21" s="430"/>
      <c r="D21" s="430"/>
      <c r="E21" s="430"/>
      <c r="F21" s="430"/>
      <c r="G21" s="430"/>
      <c r="H21" s="430"/>
      <c r="I21" s="430"/>
    </row>
    <row r="22" spans="1:9" x14ac:dyDescent="0.25">
      <c r="A22" s="417"/>
      <c r="B22" s="417"/>
      <c r="C22" s="417"/>
      <c r="D22" s="417"/>
      <c r="E22" s="417"/>
      <c r="F22" s="417"/>
      <c r="G22" s="417"/>
      <c r="H22" s="417"/>
      <c r="I22" s="417"/>
    </row>
    <row r="23" spans="1:9" ht="16.5" x14ac:dyDescent="0.25">
      <c r="A23" s="34"/>
      <c r="B23" s="34"/>
      <c r="C23" s="34"/>
      <c r="D23" s="34"/>
      <c r="E23" s="34"/>
      <c r="F23" s="34"/>
      <c r="G23" s="34"/>
      <c r="H23" s="34"/>
      <c r="I23" s="34"/>
    </row>
    <row r="24" spans="1:9" ht="74.45" customHeight="1" x14ac:dyDescent="0.25">
      <c r="A24" s="414" t="s">
        <v>66</v>
      </c>
      <c r="B24" s="415"/>
      <c r="C24" s="415"/>
      <c r="D24" s="415"/>
      <c r="E24" s="415"/>
      <c r="F24" s="415"/>
      <c r="G24" s="415"/>
      <c r="H24" s="415"/>
      <c r="I24" s="416"/>
    </row>
    <row r="25" spans="1:9" ht="16.5" x14ac:dyDescent="0.25">
      <c r="A25" s="34"/>
      <c r="B25" s="34"/>
      <c r="C25" s="34"/>
      <c r="D25" s="34"/>
      <c r="E25" s="34"/>
      <c r="F25" s="34"/>
      <c r="G25" s="34"/>
      <c r="H25" s="34"/>
      <c r="I25" s="34"/>
    </row>
    <row r="26" spans="1:9" ht="16.5" x14ac:dyDescent="0.25">
      <c r="A26" s="417" t="s">
        <v>67</v>
      </c>
      <c r="B26" s="417"/>
      <c r="C26" s="417"/>
      <c r="D26" s="417"/>
      <c r="E26" s="417"/>
      <c r="F26" s="417"/>
      <c r="G26" s="417"/>
      <c r="H26" s="417"/>
      <c r="I26" s="417"/>
    </row>
    <row r="27" spans="1:9" ht="16.5" x14ac:dyDescent="0.25">
      <c r="A27" s="34"/>
      <c r="B27" s="34"/>
      <c r="C27" s="34"/>
      <c r="D27" s="34"/>
      <c r="E27" s="34"/>
      <c r="F27" s="34"/>
      <c r="G27" s="34"/>
      <c r="H27" s="34"/>
      <c r="I27" s="34"/>
    </row>
    <row r="28" spans="1:9" ht="92.1" customHeight="1" x14ac:dyDescent="0.25">
      <c r="A28" s="417" t="s">
        <v>68</v>
      </c>
      <c r="B28" s="417"/>
      <c r="C28" s="417"/>
      <c r="D28" s="417"/>
      <c r="E28" s="417"/>
      <c r="F28" s="417"/>
      <c r="G28" s="417"/>
      <c r="H28" s="417"/>
      <c r="I28" s="450"/>
    </row>
    <row r="29" spans="1:9" ht="16.5" x14ac:dyDescent="0.25">
      <c r="A29" s="34"/>
      <c r="B29" s="34"/>
      <c r="C29" s="34"/>
      <c r="D29" s="34"/>
      <c r="E29" s="34"/>
      <c r="F29" s="34"/>
      <c r="G29" s="34"/>
      <c r="H29" s="34"/>
      <c r="I29" s="34"/>
    </row>
    <row r="30" spans="1:9" ht="42.75" customHeight="1" x14ac:dyDescent="0.25">
      <c r="A30" s="443" t="s">
        <v>69</v>
      </c>
      <c r="B30" s="443"/>
      <c r="C30" s="443"/>
      <c r="D30" s="443"/>
      <c r="E30" s="443"/>
      <c r="F30" s="443"/>
      <c r="G30" s="443"/>
      <c r="H30" s="443"/>
      <c r="I30" s="443"/>
    </row>
    <row r="31" spans="1:9" ht="16.5" x14ac:dyDescent="0.25">
      <c r="A31" s="34"/>
      <c r="B31" s="34"/>
      <c r="C31" s="34"/>
      <c r="D31" s="34"/>
      <c r="E31" s="34"/>
      <c r="F31" s="34"/>
      <c r="G31" s="34"/>
      <c r="H31" s="34"/>
      <c r="I31" s="34"/>
    </row>
    <row r="32" spans="1:9" ht="33" customHeight="1" x14ac:dyDescent="0.25">
      <c r="A32" s="414" t="s">
        <v>70</v>
      </c>
      <c r="B32" s="415"/>
      <c r="C32" s="415"/>
      <c r="D32" s="415"/>
      <c r="E32" s="415"/>
      <c r="F32" s="415"/>
      <c r="G32" s="415"/>
      <c r="H32" s="415"/>
      <c r="I32" s="416"/>
    </row>
    <row r="33" spans="1:9" ht="16.5" x14ac:dyDescent="0.25">
      <c r="A33" s="35"/>
      <c r="B33" s="35"/>
      <c r="C33" s="35"/>
      <c r="D33" s="35"/>
      <c r="E33" s="35"/>
      <c r="F33" s="35"/>
      <c r="G33" s="35"/>
      <c r="H33" s="35"/>
      <c r="I33" s="35"/>
    </row>
    <row r="34" spans="1:9" ht="33" customHeight="1" x14ac:dyDescent="0.25">
      <c r="A34" s="417" t="s">
        <v>71</v>
      </c>
      <c r="B34" s="417"/>
      <c r="C34" s="417"/>
      <c r="D34" s="417"/>
      <c r="E34" s="417"/>
      <c r="F34" s="417"/>
      <c r="G34" s="417"/>
      <c r="H34" s="417"/>
      <c r="I34" s="417"/>
    </row>
    <row r="35" spans="1:9" ht="16.5" x14ac:dyDescent="0.25">
      <c r="A35" s="35"/>
      <c r="B35" s="35"/>
      <c r="C35" s="35"/>
      <c r="D35" s="35"/>
      <c r="E35" s="35"/>
      <c r="F35" s="35"/>
      <c r="G35" s="35"/>
      <c r="H35" s="35"/>
      <c r="I35" s="35"/>
    </row>
    <row r="36" spans="1:9" ht="61.35" customHeight="1" x14ac:dyDescent="0.25">
      <c r="A36" s="427" t="s">
        <v>72</v>
      </c>
      <c r="B36" s="428"/>
      <c r="C36" s="428"/>
      <c r="D36" s="428"/>
      <c r="E36" s="428"/>
      <c r="F36" s="428"/>
      <c r="G36" s="428"/>
      <c r="H36" s="428"/>
      <c r="I36" s="429"/>
    </row>
    <row r="37" spans="1:9" ht="16.5" x14ac:dyDescent="0.25">
      <c r="A37" s="35"/>
      <c r="B37" s="35"/>
      <c r="C37" s="35"/>
      <c r="D37" s="35"/>
      <c r="E37" s="35"/>
      <c r="F37" s="35"/>
      <c r="G37" s="35"/>
      <c r="H37" s="35"/>
      <c r="I37" s="35"/>
    </row>
    <row r="38" spans="1:9" ht="20.45" customHeight="1" x14ac:dyDescent="0.25">
      <c r="A38" s="444" t="s">
        <v>73</v>
      </c>
      <c r="B38" s="444"/>
      <c r="C38" s="444"/>
      <c r="D38" s="444"/>
      <c r="E38" s="444"/>
      <c r="F38" s="444"/>
      <c r="G38" s="444"/>
      <c r="H38" s="444"/>
      <c r="I38" s="444"/>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414" t="s">
        <v>80</v>
      </c>
      <c r="B46" s="415"/>
      <c r="C46" s="415"/>
      <c r="D46" s="415"/>
      <c r="E46" s="415"/>
      <c r="F46" s="415"/>
      <c r="G46" s="415"/>
      <c r="H46" s="415"/>
      <c r="I46" s="416"/>
    </row>
    <row r="47" spans="1:9" ht="16.5" x14ac:dyDescent="0.25">
      <c r="A47" s="35"/>
      <c r="B47" s="36"/>
      <c r="C47" s="35"/>
      <c r="D47" s="35"/>
      <c r="E47" s="35"/>
      <c r="F47" s="35"/>
      <c r="G47" s="35"/>
      <c r="H47" s="35"/>
      <c r="I47" s="35"/>
    </row>
    <row r="48" spans="1:9" ht="43.35" customHeight="1" x14ac:dyDescent="0.25">
      <c r="A48" s="417" t="s">
        <v>81</v>
      </c>
      <c r="B48" s="417"/>
      <c r="C48" s="417"/>
      <c r="D48" s="417"/>
      <c r="E48" s="417"/>
      <c r="F48" s="417"/>
      <c r="G48" s="417"/>
      <c r="H48" s="417"/>
      <c r="I48" s="417"/>
    </row>
    <row r="49" spans="1:9" ht="16.5" x14ac:dyDescent="0.25">
      <c r="A49" s="35"/>
      <c r="B49" s="36"/>
      <c r="C49" s="35"/>
      <c r="D49" s="35"/>
      <c r="E49" s="35"/>
      <c r="F49" s="35"/>
      <c r="G49" s="35"/>
      <c r="H49" s="35"/>
      <c r="I49" s="35"/>
    </row>
    <row r="50" spans="1:9" ht="22.35" customHeight="1" x14ac:dyDescent="0.25">
      <c r="A50" s="414" t="s">
        <v>82</v>
      </c>
      <c r="B50" s="415"/>
      <c r="C50" s="415"/>
      <c r="D50" s="415"/>
      <c r="E50" s="415"/>
      <c r="F50" s="415"/>
      <c r="G50" s="415"/>
      <c r="H50" s="415"/>
      <c r="I50" s="416"/>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410" t="s">
        <v>83</v>
      </c>
      <c r="B56" s="410"/>
      <c r="C56" s="410"/>
      <c r="D56" s="410"/>
      <c r="E56" s="410"/>
      <c r="F56" s="410"/>
      <c r="G56" s="410"/>
      <c r="H56" s="410"/>
      <c r="I56" s="410"/>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410" t="s">
        <v>52</v>
      </c>
      <c r="B68" s="410"/>
      <c r="C68" s="410"/>
      <c r="D68" s="410"/>
      <c r="E68" s="410"/>
      <c r="F68" s="410"/>
      <c r="G68" s="410"/>
      <c r="H68" s="410"/>
      <c r="I68" s="410"/>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443" t="s">
        <v>85</v>
      </c>
      <c r="B83" s="443"/>
      <c r="C83" s="443"/>
      <c r="D83" s="443"/>
      <c r="E83" s="443"/>
      <c r="F83" s="443"/>
      <c r="G83" s="443"/>
      <c r="H83" s="443"/>
      <c r="I83" s="443"/>
    </row>
    <row r="84" spans="1:9" x14ac:dyDescent="0.25">
      <c r="A84" s="24"/>
    </row>
    <row r="85" spans="1:9" ht="75.75" customHeight="1" x14ac:dyDescent="0.25">
      <c r="A85" s="440" t="s">
        <v>86</v>
      </c>
      <c r="B85" s="441"/>
      <c r="C85" s="441"/>
      <c r="D85" s="441"/>
      <c r="E85" s="441"/>
      <c r="F85" s="441"/>
      <c r="G85" s="441"/>
      <c r="H85" s="441"/>
      <c r="I85" s="442"/>
    </row>
    <row r="87" spans="1:9" ht="59.1" customHeight="1" x14ac:dyDescent="0.25">
      <c r="A87" s="411"/>
      <c r="B87" s="412"/>
      <c r="C87" s="412"/>
      <c r="D87" s="412"/>
      <c r="E87" s="412"/>
      <c r="F87" s="412"/>
      <c r="G87" s="412"/>
      <c r="H87" s="413"/>
    </row>
  </sheetData>
  <customSheetViews>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2"/>
  </hyperlinks>
  <pageMargins left="0.7" right="0.7" top="0.75" bottom="0.75" header="0.3" footer="0.3"/>
  <pageSetup scale="80" orientation="portrait" verticalDpi="0" r:id="rId3"/>
  <headerFooter>
    <oddHeader xml:space="preserve">&amp;C&amp;14Wake Transit Plan
Operating Request Form </oddHeader>
  </headerFooter>
  <rowBreaks count="1" manualBreakCount="1">
    <brk id="53"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73" t="s">
        <v>193</v>
      </c>
      <c r="C1" s="274"/>
      <c r="D1" s="316" t="s">
        <v>164</v>
      </c>
      <c r="E1" s="317"/>
      <c r="F1" s="317"/>
      <c r="G1" s="317"/>
      <c r="H1" s="318"/>
      <c r="I1" s="97" t="s">
        <v>114</v>
      </c>
      <c r="J1" s="98">
        <v>43282</v>
      </c>
      <c r="K1" s="42"/>
      <c r="L1" s="42"/>
      <c r="M1" s="42"/>
      <c r="N1" s="42"/>
      <c r="O1" s="42"/>
      <c r="P1" s="42"/>
      <c r="Q1" s="42"/>
      <c r="R1" s="42"/>
      <c r="S1" s="42"/>
      <c r="T1" s="42"/>
      <c r="U1" s="42"/>
      <c r="V1" s="42"/>
    </row>
    <row r="2" spans="1:29" ht="18.75" customHeight="1" thickTop="1" thickBot="1" x14ac:dyDescent="0.35">
      <c r="A2" s="45"/>
      <c r="B2" s="319" t="str">
        <f>'FY19 Project Request '!B2:C2</f>
        <v>18DCI_TS9</v>
      </c>
      <c r="C2" s="320"/>
      <c r="D2" s="262" t="s">
        <v>117</v>
      </c>
      <c r="E2" s="263"/>
      <c r="F2" s="263"/>
      <c r="G2" s="263"/>
      <c r="H2" s="263"/>
      <c r="I2" s="275" t="s">
        <v>102</v>
      </c>
      <c r="J2" s="276"/>
      <c r="K2" s="42"/>
      <c r="L2" s="42"/>
      <c r="M2" s="42"/>
      <c r="N2" s="42"/>
      <c r="O2" s="42"/>
      <c r="P2" s="42"/>
      <c r="Q2" s="42"/>
      <c r="R2" s="42"/>
      <c r="S2" s="42"/>
      <c r="T2" s="42"/>
      <c r="U2" s="42"/>
      <c r="V2" s="42"/>
      <c r="AB2" s="209" t="s">
        <v>201</v>
      </c>
      <c r="AC2" s="191" t="s">
        <v>102</v>
      </c>
    </row>
    <row r="3" spans="1:29" ht="17.25" customHeight="1" thickTop="1" x14ac:dyDescent="0.3">
      <c r="A3" s="45"/>
      <c r="B3" s="321" t="s">
        <v>301</v>
      </c>
      <c r="C3" s="322"/>
      <c r="D3" s="262" t="s">
        <v>194</v>
      </c>
      <c r="E3" s="262"/>
      <c r="F3" s="262"/>
      <c r="G3" s="262"/>
      <c r="H3" s="262"/>
      <c r="I3" s="306" t="s">
        <v>201</v>
      </c>
      <c r="J3" s="307"/>
      <c r="K3" s="42"/>
      <c r="L3" s="42"/>
      <c r="M3" s="42"/>
      <c r="N3" s="42"/>
      <c r="O3" s="42"/>
      <c r="P3" s="42"/>
      <c r="Q3" s="42"/>
      <c r="R3" s="42"/>
      <c r="S3" s="42"/>
      <c r="T3" s="42"/>
      <c r="U3" s="42"/>
      <c r="V3" s="42"/>
      <c r="AB3" s="209" t="s">
        <v>202</v>
      </c>
      <c r="AC3" s="191" t="s">
        <v>276</v>
      </c>
    </row>
    <row r="4" spans="1:29" ht="17.25" x14ac:dyDescent="0.3">
      <c r="A4" s="45"/>
      <c r="B4" s="323"/>
      <c r="C4" s="324"/>
      <c r="D4" s="267"/>
      <c r="E4" s="262"/>
      <c r="F4" s="262"/>
      <c r="G4" s="262"/>
      <c r="H4" s="262"/>
      <c r="I4" s="52"/>
      <c r="J4" s="52"/>
      <c r="K4" s="42"/>
      <c r="L4" s="42"/>
      <c r="M4" s="42"/>
      <c r="N4" s="42"/>
      <c r="O4" s="42"/>
      <c r="P4" s="42"/>
      <c r="Q4" s="42"/>
      <c r="R4" s="42"/>
      <c r="S4" s="42"/>
      <c r="T4" s="42"/>
      <c r="U4" s="42"/>
      <c r="V4" s="42"/>
      <c r="AB4" s="209" t="s">
        <v>203</v>
      </c>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B5" s="209" t="s">
        <v>204</v>
      </c>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4" t="s">
        <v>34</v>
      </c>
      <c r="C9" s="315"/>
      <c r="D9" s="314" t="s">
        <v>35</v>
      </c>
      <c r="E9" s="315"/>
      <c r="F9" s="155" t="s">
        <v>36</v>
      </c>
      <c r="G9" s="156"/>
      <c r="H9" s="192"/>
      <c r="I9" s="314" t="s">
        <v>111</v>
      </c>
      <c r="J9" s="315"/>
      <c r="K9" s="42"/>
      <c r="L9" s="42"/>
      <c r="M9" s="42"/>
      <c r="N9" s="42"/>
      <c r="O9" s="42"/>
      <c r="P9" s="42"/>
      <c r="Q9" s="42"/>
      <c r="R9" s="42"/>
      <c r="S9" s="42"/>
      <c r="T9" s="42"/>
      <c r="U9" s="42"/>
      <c r="V9" s="42"/>
    </row>
    <row r="10" spans="1:29" ht="18" customHeight="1" x14ac:dyDescent="0.25">
      <c r="A10" s="45"/>
      <c r="B10" s="340" t="str">
        <f>Project_Name</f>
        <v>Increased Cost of Existing Services</v>
      </c>
      <c r="C10" s="341"/>
      <c r="D10" s="340" t="str">
        <f>Requesting_Agency</f>
        <v>City of Durham for GoDurham services</v>
      </c>
      <c r="E10" s="341"/>
      <c r="F10" s="344" t="str">
        <f>'FY19 Project Request '!F11:H11</f>
        <v>Erik Landfried</v>
      </c>
      <c r="G10" s="344"/>
      <c r="H10" s="344"/>
      <c r="I10" s="139" t="s">
        <v>281</v>
      </c>
      <c r="J10" s="140">
        <f>'FY19 Project Request '!J11</f>
        <v>859182</v>
      </c>
      <c r="K10" s="42"/>
      <c r="L10" s="42"/>
      <c r="M10" s="42"/>
      <c r="N10" s="42"/>
      <c r="O10" s="42"/>
      <c r="P10" s="42"/>
      <c r="Q10" s="42"/>
      <c r="R10" s="42"/>
      <c r="S10" s="42"/>
      <c r="T10" s="42"/>
      <c r="U10" s="42"/>
      <c r="V10" s="42"/>
    </row>
    <row r="11" spans="1:29" ht="18" customHeight="1" x14ac:dyDescent="0.25">
      <c r="A11" s="45"/>
      <c r="B11" s="342"/>
      <c r="C11" s="343"/>
      <c r="D11" s="342"/>
      <c r="E11" s="343"/>
      <c r="F11" s="344" t="str">
        <f>'FY19 Project Request '!F12:H12</f>
        <v>elandfried@gotriangle.org</v>
      </c>
      <c r="G11" s="344"/>
      <c r="H11" s="344"/>
      <c r="I11" s="139" t="s">
        <v>282</v>
      </c>
      <c r="J11" s="140">
        <f>'FY19 Project Request '!J12</f>
        <v>5488228.4178795097</v>
      </c>
      <c r="K11" s="42"/>
      <c r="L11" s="42"/>
      <c r="M11" s="42"/>
      <c r="N11" s="42"/>
      <c r="O11" s="42"/>
      <c r="P11" s="42"/>
      <c r="Q11" s="42"/>
      <c r="R11" s="42"/>
      <c r="S11" s="42"/>
      <c r="T11" s="42"/>
      <c r="U11" s="42"/>
      <c r="V11" s="42"/>
    </row>
    <row r="12" spans="1:29" x14ac:dyDescent="0.25">
      <c r="A12" s="45"/>
      <c r="B12" s="314" t="s">
        <v>39</v>
      </c>
      <c r="C12" s="315"/>
      <c r="D12" s="314" t="s">
        <v>40</v>
      </c>
      <c r="E12" s="315"/>
      <c r="F12" s="155" t="s">
        <v>96</v>
      </c>
      <c r="G12" s="156"/>
      <c r="H12" s="192"/>
      <c r="I12" s="314" t="s">
        <v>112</v>
      </c>
      <c r="J12" s="315"/>
      <c r="K12" s="42"/>
      <c r="L12" s="42"/>
      <c r="M12" s="42"/>
      <c r="N12" s="42"/>
      <c r="O12" s="42"/>
      <c r="P12" s="42"/>
      <c r="Q12" s="42"/>
      <c r="R12" s="42"/>
      <c r="S12" s="42"/>
      <c r="T12" s="42"/>
      <c r="U12" s="42"/>
      <c r="V12" s="42"/>
    </row>
    <row r="13" spans="1:29" ht="15.75" customHeight="1" x14ac:dyDescent="0.25">
      <c r="A13" s="45"/>
      <c r="B13" s="325">
        <f>Start_Date</f>
        <v>43327</v>
      </c>
      <c r="C13" s="326"/>
      <c r="D13" s="325">
        <f>End_Date</f>
        <v>45473</v>
      </c>
      <c r="E13" s="326"/>
      <c r="F13" s="329" t="str">
        <f>Added_notes_as_appropriate</f>
        <v>Ongoing commitment beyond 2024</v>
      </c>
      <c r="G13" s="330"/>
      <c r="H13" s="331"/>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7"/>
      <c r="C14" s="328"/>
      <c r="D14" s="327"/>
      <c r="E14" s="328"/>
      <c r="F14" s="332"/>
      <c r="G14" s="333"/>
      <c r="H14" s="334"/>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5" t="s">
        <v>90</v>
      </c>
      <c r="C15" s="336"/>
      <c r="D15" s="337"/>
      <c r="E15" s="338"/>
      <c r="F15" s="338"/>
      <c r="G15" s="338"/>
      <c r="H15" s="338"/>
      <c r="I15" s="338"/>
      <c r="J15" s="339"/>
      <c r="K15" s="42"/>
      <c r="L15" s="42"/>
      <c r="M15" s="42"/>
      <c r="N15" s="42"/>
      <c r="O15" s="42"/>
      <c r="P15" s="42"/>
      <c r="Q15" s="42"/>
      <c r="R15" s="42"/>
      <c r="S15" s="42"/>
      <c r="T15" s="42"/>
      <c r="U15" s="42"/>
      <c r="V15" s="42"/>
      <c r="W15" s="37" t="b">
        <v>0</v>
      </c>
    </row>
    <row r="16" spans="1:29" ht="102.75" customHeight="1" x14ac:dyDescent="0.25">
      <c r="A16" s="45"/>
      <c r="B16" s="348" t="str">
        <f>'FY19 Project Request '!B17:J17</f>
        <v>The Durham County Interlocal Implementation Agreement among Durham County, GoTriangle, and the Durham-Chapel Hill-Carrboro MPO established that the City of Durham could use up to one-half of the $7 vehicle registration fee revenues to cover the increased cost of existing services (the number of revenue hours offered in FY2013).</v>
      </c>
      <c r="C16" s="349"/>
      <c r="D16" s="349"/>
      <c r="E16" s="349"/>
      <c r="F16" s="349"/>
      <c r="G16" s="349"/>
      <c r="H16" s="350"/>
      <c r="I16" s="350"/>
      <c r="J16" s="351"/>
      <c r="K16" s="42"/>
      <c r="L16" s="42"/>
      <c r="M16" s="42"/>
      <c r="N16" s="42"/>
      <c r="O16" s="42"/>
      <c r="P16" s="42"/>
      <c r="Q16" s="42"/>
      <c r="R16" s="42"/>
      <c r="S16" s="42"/>
      <c r="T16" s="42"/>
      <c r="U16" s="42"/>
      <c r="V16" s="42"/>
      <c r="X16" s="159"/>
      <c r="Y16" s="159" t="b">
        <v>1</v>
      </c>
    </row>
    <row r="17" spans="1:28" ht="20.25" customHeight="1" x14ac:dyDescent="0.25">
      <c r="A17" s="45"/>
      <c r="B17" s="353" t="s">
        <v>228</v>
      </c>
      <c r="C17" s="353"/>
      <c r="D17" s="353"/>
      <c r="E17" s="146" t="str">
        <f>IF('FY19 Project Request '!X35,"YES",IF('FY19 Project Request '!X36,"NO",))</f>
        <v>YES</v>
      </c>
      <c r="F17" s="357"/>
      <c r="G17" s="358"/>
      <c r="H17" s="354"/>
      <c r="I17" s="355"/>
      <c r="J17" s="356"/>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2" t="str">
        <f>'FY19 Project Request '!B22:C22</f>
        <v>This project will consider projected demand for future services as a indicator to the need for expanded services.</v>
      </c>
      <c r="C21" s="352"/>
      <c r="D21" s="352">
        <f>'FY19 Project Request '!D22:F22</f>
        <v>0</v>
      </c>
      <c r="E21" s="352"/>
      <c r="F21" s="352"/>
      <c r="G21" s="352">
        <f>'FY19 Project Request '!G22:J22</f>
        <v>0</v>
      </c>
      <c r="H21" s="352"/>
      <c r="I21" s="352"/>
      <c r="J21" s="352"/>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4" t="s">
        <v>200</v>
      </c>
      <c r="D28" s="347"/>
      <c r="E28" s="315"/>
      <c r="F28" s="89" t="s">
        <v>201</v>
      </c>
      <c r="G28" s="89" t="s">
        <v>202</v>
      </c>
      <c r="H28" s="89" t="s">
        <v>203</v>
      </c>
      <c r="I28" s="89" t="s">
        <v>204</v>
      </c>
      <c r="J28" s="44"/>
      <c r="K28" s="44"/>
      <c r="L28" s="44"/>
      <c r="M28" s="44"/>
      <c r="N28" s="44"/>
      <c r="O28" s="44"/>
      <c r="P28" s="44"/>
      <c r="Q28" s="44"/>
      <c r="R28" s="44"/>
      <c r="S28" s="44"/>
      <c r="T28" s="44"/>
      <c r="U28" s="44"/>
      <c r="V28" s="44"/>
    </row>
    <row r="29" spans="1:28" ht="21" customHeight="1" x14ac:dyDescent="0.25">
      <c r="A29" s="74"/>
      <c r="B29" s="59" t="s">
        <v>92</v>
      </c>
      <c r="C29" s="345" t="str">
        <f>KPI_a</f>
        <v>TS-Average Daily Ridership</v>
      </c>
      <c r="D29" s="346"/>
      <c r="E29" s="346"/>
      <c r="F29" s="227"/>
      <c r="G29" s="227"/>
      <c r="H29" s="227"/>
      <c r="I29" s="227"/>
      <c r="J29" s="44"/>
      <c r="K29" s="42"/>
      <c r="L29" s="42"/>
      <c r="M29" s="42"/>
      <c r="N29" s="42"/>
      <c r="O29" s="42"/>
      <c r="P29" s="42"/>
      <c r="Q29" s="42"/>
      <c r="R29" s="42"/>
      <c r="S29" s="42"/>
      <c r="T29" s="42"/>
      <c r="U29" s="42"/>
      <c r="V29" s="42"/>
    </row>
    <row r="30" spans="1:28" ht="21" customHeight="1" x14ac:dyDescent="0.25">
      <c r="A30" s="74"/>
      <c r="B30" s="59" t="s">
        <v>93</v>
      </c>
      <c r="C30" s="345" t="str">
        <f>KPI_b</f>
        <v>TS-Passengers per Hour</v>
      </c>
      <c r="D30" s="346"/>
      <c r="E30" s="346"/>
      <c r="F30" s="227"/>
      <c r="G30" s="227"/>
      <c r="H30" s="227"/>
      <c r="I30" s="227"/>
      <c r="J30" s="44"/>
      <c r="K30" s="42"/>
      <c r="L30" s="42"/>
      <c r="M30" s="42"/>
      <c r="N30" s="42"/>
      <c r="O30" s="42"/>
      <c r="P30" s="42"/>
      <c r="Q30" s="42"/>
      <c r="R30" s="42"/>
      <c r="S30" s="42"/>
      <c r="T30" s="42"/>
      <c r="U30" s="42"/>
      <c r="V30" s="42"/>
    </row>
    <row r="31" spans="1:28" ht="21" customHeight="1" x14ac:dyDescent="0.25">
      <c r="A31" s="74"/>
      <c r="B31" s="59" t="s">
        <v>94</v>
      </c>
      <c r="C31" s="345" t="str">
        <f>KPI_c</f>
        <v>TS-Revenue Hours of Service Provided</v>
      </c>
      <c r="D31" s="346"/>
      <c r="E31" s="346"/>
      <c r="F31" s="227"/>
      <c r="G31" s="227"/>
      <c r="H31" s="227"/>
      <c r="I31" s="227"/>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59" t="s">
        <v>201</v>
      </c>
      <c r="C36" s="360"/>
      <c r="D36" s="359" t="s">
        <v>202</v>
      </c>
      <c r="E36" s="360"/>
      <c r="F36" s="359" t="s">
        <v>203</v>
      </c>
      <c r="G36" s="360"/>
      <c r="H36" s="359" t="s">
        <v>204</v>
      </c>
      <c r="I36" s="360"/>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10"/>
      <c r="C37" s="311"/>
      <c r="D37" s="310"/>
      <c r="E37" s="311"/>
      <c r="F37" s="310"/>
      <c r="G37" s="311"/>
      <c r="H37" s="310"/>
      <c r="I37" s="311"/>
      <c r="J37" s="42"/>
      <c r="K37" s="42"/>
      <c r="L37" s="42"/>
      <c r="M37" s="42"/>
      <c r="N37" s="42"/>
      <c r="O37" s="42"/>
      <c r="P37" s="42"/>
      <c r="Q37" s="42"/>
      <c r="R37" s="42"/>
      <c r="S37" s="42"/>
      <c r="T37" s="42"/>
      <c r="U37" s="42"/>
      <c r="V37" s="42"/>
      <c r="W37" s="42"/>
      <c r="X37" s="42"/>
      <c r="Y37" s="42"/>
      <c r="Z37" s="147"/>
    </row>
    <row r="38" spans="1:26" ht="15.75" thickBot="1" x14ac:dyDescent="0.3">
      <c r="A38" s="53"/>
      <c r="B38" s="312" t="s">
        <v>206</v>
      </c>
      <c r="C38" s="313"/>
      <c r="D38" s="312" t="s">
        <v>206</v>
      </c>
      <c r="E38" s="313"/>
      <c r="F38" s="312" t="s">
        <v>206</v>
      </c>
      <c r="G38" s="313"/>
      <c r="H38" s="312" t="s">
        <v>206</v>
      </c>
      <c r="I38" s="313"/>
      <c r="J38" s="53"/>
      <c r="K38" s="42"/>
      <c r="L38" s="42"/>
      <c r="M38" s="42"/>
      <c r="N38" s="42"/>
      <c r="O38" s="42"/>
      <c r="P38" s="42"/>
      <c r="Q38" s="42"/>
      <c r="R38" s="42"/>
      <c r="S38" s="42"/>
      <c r="T38" s="42"/>
      <c r="U38" s="42"/>
      <c r="V38" s="42"/>
    </row>
    <row r="39" spans="1:26" ht="15.75" thickTop="1" x14ac:dyDescent="0.25">
      <c r="A39" s="45"/>
      <c r="B39" s="310"/>
      <c r="C39" s="311"/>
      <c r="D39" s="310"/>
      <c r="E39" s="311"/>
      <c r="F39" s="310"/>
      <c r="G39" s="311"/>
      <c r="H39" s="310"/>
      <c r="I39" s="311"/>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s="42" customFormat="1" ht="8.25" customHeight="1" outlineLevel="1" x14ac:dyDescent="0.4">
      <c r="A43" s="224"/>
      <c r="B43" s="225"/>
      <c r="C43" s="225"/>
      <c r="D43" s="225"/>
      <c r="E43" s="225"/>
      <c r="F43" s="225"/>
      <c r="G43" s="225"/>
      <c r="H43" s="225"/>
      <c r="I43" s="225"/>
      <c r="J43" s="225"/>
      <c r="K43" s="224"/>
      <c r="L43" s="224"/>
      <c r="M43" s="224"/>
      <c r="N43" s="224"/>
      <c r="O43" s="224"/>
      <c r="P43" s="224"/>
      <c r="Q43" s="224"/>
      <c r="R43" s="224"/>
      <c r="S43" s="224"/>
      <c r="T43" s="224"/>
      <c r="U43" s="224"/>
      <c r="V43" s="224"/>
    </row>
    <row r="44" spans="1:26" s="42" customFormat="1" ht="18" customHeight="1" outlineLevel="1" thickBot="1" x14ac:dyDescent="0.45">
      <c r="A44" s="224"/>
      <c r="B44" s="222" t="s">
        <v>359</v>
      </c>
      <c r="C44" s="223"/>
      <c r="D44" s="226">
        <f>IF('FY19 Project Request '!H105&gt;0,ROUND('FY19 Project Request '!H105,),"N/A")</f>
        <v>831235</v>
      </c>
      <c r="E44" s="225"/>
      <c r="F44" s="225"/>
      <c r="G44" s="225"/>
      <c r="H44" s="225"/>
      <c r="I44" s="225"/>
      <c r="J44" s="225"/>
      <c r="K44" s="224"/>
      <c r="L44" s="224"/>
      <c r="M44" s="224"/>
      <c r="N44" s="224"/>
      <c r="O44" s="224"/>
      <c r="P44" s="224"/>
      <c r="Q44" s="224"/>
      <c r="R44" s="224"/>
      <c r="S44" s="224"/>
      <c r="T44" s="224"/>
      <c r="U44" s="224"/>
      <c r="V44" s="224"/>
    </row>
    <row r="45" spans="1:26" ht="15.75" customHeight="1" thickTop="1" x14ac:dyDescent="0.4">
      <c r="A45" s="42"/>
      <c r="B45" s="172"/>
      <c r="C45" s="172"/>
      <c r="D45" s="172"/>
      <c r="E45" s="172"/>
      <c r="F45" s="172"/>
      <c r="G45" s="172"/>
      <c r="H45" s="172"/>
      <c r="I45" s="172"/>
      <c r="J45" s="172"/>
      <c r="K45" s="172"/>
      <c r="L45" s="48"/>
      <c r="M45" s="48"/>
      <c r="N45" s="48"/>
      <c r="O45" s="48"/>
      <c r="P45" s="48"/>
      <c r="Q45" s="48"/>
      <c r="R45" s="48"/>
      <c r="S45" s="48"/>
      <c r="T45" s="48"/>
      <c r="U45" s="48"/>
      <c r="V45" s="48"/>
    </row>
    <row r="46" spans="1:26" ht="14.25" hidden="1"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hidden="1" outlineLevel="1" x14ac:dyDescent="0.25">
      <c r="A47" s="45"/>
      <c r="B47" s="42"/>
      <c r="C47" s="42"/>
      <c r="D47" s="42"/>
      <c r="E47" s="53"/>
      <c r="F47" s="53"/>
      <c r="G47" s="53"/>
      <c r="H47" s="53"/>
      <c r="I47" s="53"/>
      <c r="J47" s="53"/>
      <c r="K47" s="42"/>
      <c r="L47" s="42"/>
      <c r="M47" s="42"/>
      <c r="N47" s="42"/>
      <c r="O47" s="42"/>
      <c r="P47" s="42"/>
      <c r="Q47" s="42"/>
      <c r="R47" s="42"/>
      <c r="S47" s="42"/>
      <c r="T47" s="42"/>
      <c r="U47" s="42"/>
      <c r="V47" s="42"/>
    </row>
    <row r="48" spans="1:26" hidden="1" outlineLevel="1" x14ac:dyDescent="0.25">
      <c r="A48" s="53"/>
      <c r="B48" s="155" t="str">
        <f>$I$2&amp;"-"&amp;$I$3</f>
        <v>FY 2019-Quarter 1</v>
      </c>
      <c r="C48" s="156"/>
      <c r="D48" s="151" t="s">
        <v>214</v>
      </c>
      <c r="E48" s="53"/>
      <c r="F48" s="53"/>
      <c r="G48" s="53"/>
      <c r="H48" s="53"/>
      <c r="I48" s="53"/>
      <c r="J48" s="53"/>
      <c r="K48" s="42"/>
      <c r="L48" s="42"/>
      <c r="M48" s="42"/>
      <c r="N48" s="42"/>
      <c r="O48" s="42"/>
      <c r="P48" s="42"/>
      <c r="Q48" s="42"/>
      <c r="R48" s="42"/>
      <c r="S48" s="42"/>
      <c r="T48" s="42"/>
      <c r="U48" s="42"/>
      <c r="V48" s="42"/>
    </row>
    <row r="49" spans="1:22" ht="15.75" hidden="1" outlineLevel="1" thickBot="1" x14ac:dyDescent="0.3">
      <c r="A49" s="45"/>
      <c r="B49" s="149" t="s">
        <v>324</v>
      </c>
      <c r="C49" s="150"/>
      <c r="D49" s="236"/>
      <c r="E49" s="173">
        <f>D50-D49</f>
        <v>859182</v>
      </c>
      <c r="F49" s="53"/>
      <c r="G49" s="53"/>
      <c r="H49" s="53"/>
      <c r="I49" s="53"/>
      <c r="J49" s="53"/>
      <c r="K49" s="42"/>
      <c r="L49" s="42"/>
      <c r="M49" s="42"/>
      <c r="N49" s="42"/>
      <c r="O49" s="42"/>
      <c r="P49" s="42"/>
      <c r="Q49" s="42"/>
      <c r="R49" s="42"/>
      <c r="S49" s="42"/>
      <c r="T49" s="42"/>
      <c r="U49" s="42"/>
      <c r="V49" s="42"/>
    </row>
    <row r="50" spans="1:22" ht="16.5" hidden="1" outlineLevel="1" thickTop="1" thickBot="1" x14ac:dyDescent="0.3">
      <c r="A50" s="53"/>
      <c r="B50" s="149" t="s">
        <v>323</v>
      </c>
      <c r="C50" s="150"/>
      <c r="D50" s="237">
        <f>'FY19 Project Request '!J11</f>
        <v>859182</v>
      </c>
      <c r="E50" s="53"/>
      <c r="F50" s="53"/>
      <c r="G50" s="53"/>
      <c r="H50" s="53"/>
      <c r="I50" s="53"/>
      <c r="J50" s="53"/>
      <c r="K50" s="42"/>
      <c r="L50" s="42"/>
      <c r="M50" s="42"/>
      <c r="N50" s="42"/>
      <c r="O50" s="42"/>
      <c r="P50" s="42"/>
      <c r="Q50" s="42"/>
      <c r="R50" s="42"/>
      <c r="S50" s="42"/>
      <c r="T50" s="42"/>
      <c r="U50" s="42"/>
      <c r="V50" s="42"/>
    </row>
    <row r="51" spans="1:22" ht="17.25" hidden="1" customHeight="1" outlineLevel="1" thickTop="1" thickBot="1" x14ac:dyDescent="0.3">
      <c r="A51" s="45"/>
      <c r="B51" s="169" t="s">
        <v>275</v>
      </c>
      <c r="C51" s="170"/>
      <c r="D51" s="152">
        <f>IFERROR(D49/D50,0)</f>
        <v>0</v>
      </c>
      <c r="E51" s="53"/>
      <c r="F51" s="53"/>
      <c r="G51" s="53"/>
      <c r="H51" s="53"/>
      <c r="I51" s="53"/>
      <c r="J51" s="53"/>
      <c r="K51" s="42"/>
      <c r="L51" s="42"/>
      <c r="M51" s="42"/>
      <c r="N51" s="42"/>
      <c r="O51" s="42"/>
      <c r="P51" s="42"/>
      <c r="Q51" s="42"/>
      <c r="R51" s="42"/>
      <c r="S51" s="42"/>
      <c r="T51" s="42"/>
      <c r="U51" s="42"/>
      <c r="V51" s="42"/>
    </row>
    <row r="52" spans="1:22" ht="15.75" hidden="1" outlineLevel="1" thickTop="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hidden="1" outlineLevel="1"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hidden="1"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collapsed="1" x14ac:dyDescent="0.25">
      <c r="A55" s="45"/>
      <c r="B55" s="53"/>
      <c r="C55" s="53"/>
      <c r="D55" s="53"/>
      <c r="E55" s="53"/>
      <c r="F55" s="53"/>
      <c r="G55" s="53"/>
      <c r="H55" s="53"/>
      <c r="I55" s="53"/>
      <c r="J55" s="53"/>
      <c r="K55" s="42"/>
      <c r="L55" s="42"/>
      <c r="M55" s="42"/>
      <c r="N55" s="42"/>
      <c r="O55" s="42"/>
      <c r="P55" s="42"/>
      <c r="Q55" s="42"/>
      <c r="R55" s="42"/>
      <c r="S55" s="42"/>
      <c r="T55" s="42"/>
      <c r="U55" s="42"/>
      <c r="V55" s="42"/>
    </row>
    <row r="56" spans="1:22" outlineLevel="1" x14ac:dyDescent="0.25">
      <c r="A56" s="53"/>
      <c r="B56" s="53"/>
      <c r="C56" s="53"/>
      <c r="D56" s="53"/>
      <c r="E56" s="53"/>
      <c r="F56" s="53"/>
      <c r="G56" s="53"/>
      <c r="H56" s="53"/>
      <c r="I56" s="53"/>
      <c r="J56" s="53"/>
      <c r="K56" s="42"/>
      <c r="L56" s="42"/>
      <c r="M56" s="42"/>
      <c r="N56" s="42"/>
      <c r="O56" s="42"/>
      <c r="P56" s="42"/>
      <c r="Q56" s="42"/>
      <c r="R56" s="42"/>
      <c r="S56" s="42"/>
      <c r="T56" s="42"/>
      <c r="U56" s="42"/>
      <c r="V56" s="42"/>
    </row>
    <row r="57" spans="1:22" outlineLevel="1" x14ac:dyDescent="0.25">
      <c r="A57" s="45"/>
      <c r="B57" s="53"/>
      <c r="C57" s="53"/>
      <c r="D57" s="53"/>
      <c r="E57" s="53"/>
      <c r="F57" s="53"/>
      <c r="G57" s="53"/>
      <c r="H57" s="53"/>
      <c r="I57" s="53"/>
      <c r="J57" s="53"/>
      <c r="K57" s="42"/>
      <c r="L57" s="42"/>
      <c r="M57" s="42"/>
      <c r="N57" s="42"/>
      <c r="O57" s="42"/>
      <c r="P57" s="42"/>
      <c r="Q57" s="42"/>
      <c r="R57" s="42"/>
      <c r="S57" s="42"/>
      <c r="T57" s="42"/>
      <c r="U57" s="42"/>
      <c r="V57" s="42"/>
    </row>
    <row r="58" spans="1:22" outlineLevel="1" x14ac:dyDescent="0.25">
      <c r="A58" s="53"/>
      <c r="B58" s="155" t="str">
        <f>$I$2&amp;"-"&amp;$I$3</f>
        <v>FY 2019-Quarter 1</v>
      </c>
      <c r="C58" s="156"/>
      <c r="D58" s="151" t="s">
        <v>214</v>
      </c>
      <c r="E58" s="173"/>
      <c r="F58" s="53"/>
      <c r="G58" s="53"/>
      <c r="H58" s="53"/>
      <c r="I58" s="53"/>
      <c r="J58" s="53"/>
      <c r="K58" s="42"/>
      <c r="L58" s="42"/>
      <c r="M58" s="42"/>
      <c r="N58" s="42"/>
      <c r="O58" s="42"/>
      <c r="P58" s="42"/>
      <c r="Q58" s="42"/>
      <c r="R58" s="42"/>
      <c r="S58" s="42"/>
      <c r="T58" s="42"/>
      <c r="U58" s="42"/>
      <c r="V58" s="42"/>
    </row>
    <row r="59" spans="1:22" ht="16.5" customHeight="1" outlineLevel="1" thickBot="1" x14ac:dyDescent="0.3">
      <c r="A59" s="45"/>
      <c r="B59" s="308" t="s">
        <v>321</v>
      </c>
      <c r="C59" s="309"/>
      <c r="D59" s="236"/>
      <c r="E59" s="173">
        <f>D60-D59</f>
        <v>0</v>
      </c>
      <c r="F59" s="53"/>
      <c r="G59" s="53"/>
      <c r="H59" s="53"/>
      <c r="I59" s="53"/>
      <c r="J59" s="53"/>
      <c r="K59" s="42"/>
      <c r="L59" s="42"/>
      <c r="M59" s="42"/>
      <c r="N59" s="42"/>
      <c r="O59" s="42"/>
      <c r="P59" s="42"/>
      <c r="Q59" s="42"/>
      <c r="R59" s="42"/>
      <c r="S59" s="42"/>
      <c r="T59" s="42"/>
      <c r="U59" s="42"/>
      <c r="V59" s="42"/>
    </row>
    <row r="60" spans="1:22" ht="17.25" customHeight="1" outlineLevel="1" thickTop="1" thickBot="1" x14ac:dyDescent="0.3">
      <c r="A60" s="53"/>
      <c r="B60" s="304" t="s">
        <v>322</v>
      </c>
      <c r="C60" s="305"/>
      <c r="D60" s="237">
        <f>'FY19 Project Request '!J14</f>
        <v>0</v>
      </c>
      <c r="E60" s="53"/>
      <c r="F60" s="53"/>
      <c r="G60" s="53"/>
      <c r="H60" s="53"/>
      <c r="I60" s="53"/>
      <c r="J60" s="53"/>
      <c r="K60" s="42"/>
      <c r="L60" s="42"/>
      <c r="M60" s="42"/>
      <c r="N60" s="42"/>
      <c r="O60" s="42"/>
      <c r="P60" s="42"/>
      <c r="Q60" s="42"/>
      <c r="R60" s="42"/>
      <c r="S60" s="42"/>
      <c r="T60" s="42"/>
      <c r="U60" s="42"/>
      <c r="V60" s="42"/>
    </row>
    <row r="61" spans="1:22" ht="17.25" customHeight="1" outlineLevel="1" thickTop="1" thickBot="1" x14ac:dyDescent="0.3">
      <c r="A61" s="45"/>
      <c r="B61" s="304" t="s">
        <v>275</v>
      </c>
      <c r="C61" s="305"/>
      <c r="D61" s="152">
        <f>IFERROR(D59/D60,0)</f>
        <v>0</v>
      </c>
      <c r="E61" s="53"/>
      <c r="F61" s="53"/>
      <c r="G61" s="53"/>
      <c r="H61" s="53"/>
      <c r="I61" s="53"/>
      <c r="J61" s="53"/>
      <c r="K61" s="42"/>
      <c r="L61" s="42"/>
      <c r="M61" s="42"/>
      <c r="N61" s="42"/>
      <c r="O61" s="42"/>
      <c r="P61" s="42"/>
      <c r="Q61" s="42"/>
      <c r="R61" s="42"/>
      <c r="S61" s="42"/>
      <c r="T61" s="42"/>
      <c r="U61" s="42"/>
      <c r="V61" s="42"/>
    </row>
    <row r="62" spans="1:22" ht="15.75" outlineLevel="1" thickTop="1"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row r="64" spans="1:22" x14ac:dyDescent="0.25">
      <c r="A64" s="53"/>
      <c r="B64" s="53"/>
      <c r="C64" s="53"/>
      <c r="D64" s="53"/>
      <c r="E64" s="53"/>
      <c r="F64" s="53"/>
      <c r="G64" s="53"/>
      <c r="H64" s="53"/>
      <c r="I64" s="53"/>
      <c r="J64" s="53"/>
      <c r="K64" s="42"/>
      <c r="L64" s="42"/>
      <c r="M64" s="42"/>
      <c r="N64" s="42"/>
      <c r="O64" s="42"/>
      <c r="P64" s="42"/>
      <c r="Q64" s="42"/>
      <c r="R64" s="42"/>
      <c r="S64" s="42"/>
      <c r="T64" s="42"/>
      <c r="U64" s="42"/>
      <c r="V64" s="42"/>
    </row>
    <row r="65" spans="1:22" x14ac:dyDescent="0.25">
      <c r="A65" s="45"/>
      <c r="B65" s="53"/>
      <c r="C65" s="53"/>
      <c r="D65" s="53"/>
      <c r="E65" s="53"/>
      <c r="F65" s="53"/>
      <c r="G65" s="53"/>
      <c r="H65" s="53"/>
      <c r="I65" s="53"/>
      <c r="J65" s="53"/>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A57ED495-A8F1-41AA-920B-D492B709C260}" scale="80" showPageBreaks="1" printArea="1" hiddenRows="1" hiddenColumns="1" view="pageBreakPreview" topLeftCell="A22">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8195" r:id="rId7"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8"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9"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zoomScale="90" zoomScaleNormal="67" zoomScaleSheetLayoutView="90" workbookViewId="0">
      <selection activeCell="M29" sqref="M29"/>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73" t="s">
        <v>193</v>
      </c>
      <c r="C1" s="274"/>
      <c r="D1" s="316" t="s">
        <v>164</v>
      </c>
      <c r="E1" s="317"/>
      <c r="F1" s="317"/>
      <c r="G1" s="317"/>
      <c r="H1" s="318"/>
      <c r="I1" s="97" t="s">
        <v>114</v>
      </c>
      <c r="J1" s="98">
        <v>43282</v>
      </c>
      <c r="K1" s="42"/>
      <c r="L1" s="42"/>
      <c r="M1" s="42"/>
      <c r="N1" s="42"/>
      <c r="O1" s="42"/>
      <c r="P1" s="42"/>
      <c r="Q1" s="42"/>
      <c r="R1" s="42"/>
      <c r="S1" s="42"/>
      <c r="T1" s="42"/>
      <c r="U1" s="42"/>
      <c r="V1" s="42"/>
    </row>
    <row r="2" spans="1:29" ht="18.75" customHeight="1" thickTop="1" thickBot="1" x14ac:dyDescent="0.35">
      <c r="A2" s="45"/>
      <c r="B2" s="319" t="str">
        <f>'FY19 Project Request '!B2:C2</f>
        <v>18DCI_TS9</v>
      </c>
      <c r="C2" s="320"/>
      <c r="D2" s="262" t="s">
        <v>117</v>
      </c>
      <c r="E2" s="263"/>
      <c r="F2" s="263"/>
      <c r="G2" s="263"/>
      <c r="H2" s="263"/>
      <c r="I2" s="364" t="str">
        <f>'FY19 Project Request '!I2:J2</f>
        <v>FY 2019</v>
      </c>
      <c r="J2" s="365"/>
      <c r="K2" s="42"/>
      <c r="L2" s="42"/>
      <c r="M2" s="42"/>
      <c r="N2" s="42"/>
      <c r="O2" s="42"/>
      <c r="P2" s="42"/>
      <c r="Q2" s="42"/>
      <c r="R2" s="42"/>
      <c r="S2" s="42"/>
      <c r="T2" s="42"/>
      <c r="U2" s="42"/>
      <c r="V2" s="42"/>
      <c r="AC2" s="191" t="s">
        <v>102</v>
      </c>
    </row>
    <row r="3" spans="1:29" ht="17.25" customHeight="1" x14ac:dyDescent="0.3">
      <c r="A3" s="45"/>
      <c r="B3" s="321" t="s">
        <v>230</v>
      </c>
      <c r="C3" s="322"/>
      <c r="D3" s="262" t="s">
        <v>342</v>
      </c>
      <c r="E3" s="262"/>
      <c r="F3" s="262"/>
      <c r="G3" s="262"/>
      <c r="H3" s="262"/>
      <c r="I3" s="43">
        <v>43281</v>
      </c>
      <c r="J3" s="52"/>
      <c r="K3" s="42"/>
      <c r="L3" s="42"/>
      <c r="M3" s="42"/>
      <c r="N3" s="42"/>
      <c r="O3" s="42"/>
      <c r="P3" s="42"/>
      <c r="Q3" s="42"/>
      <c r="R3" s="42"/>
      <c r="S3" s="42"/>
      <c r="T3" s="42"/>
      <c r="U3" s="42"/>
      <c r="V3" s="42"/>
      <c r="AC3" s="191" t="s">
        <v>276</v>
      </c>
    </row>
    <row r="4" spans="1:29" ht="17.25" x14ac:dyDescent="0.3">
      <c r="A4" s="45"/>
      <c r="B4" s="323"/>
      <c r="C4" s="324"/>
      <c r="D4" s="267"/>
      <c r="E4" s="262"/>
      <c r="F4" s="262"/>
      <c r="G4" s="262"/>
      <c r="H4" s="262"/>
      <c r="I4" s="52"/>
      <c r="J4" s="52"/>
      <c r="K4" s="42"/>
      <c r="L4" s="42"/>
      <c r="M4" s="42"/>
      <c r="N4" s="42"/>
      <c r="O4" s="42"/>
      <c r="P4" s="42"/>
      <c r="Q4" s="42"/>
      <c r="R4" s="42"/>
      <c r="S4" s="42"/>
      <c r="T4" s="42"/>
      <c r="U4" s="42"/>
      <c r="V4" s="42"/>
      <c r="AC4" s="191" t="s">
        <v>277</v>
      </c>
    </row>
    <row r="5" spans="1:29" ht="22.7" customHeight="1" x14ac:dyDescent="0.25">
      <c r="A5" s="45"/>
      <c r="B5" s="50"/>
      <c r="C5" s="53"/>
      <c r="D5" s="53"/>
      <c r="E5" s="53"/>
      <c r="F5" s="53"/>
      <c r="G5" s="53"/>
      <c r="H5" s="53"/>
      <c r="I5" s="53"/>
      <c r="J5" s="53"/>
      <c r="K5" s="42"/>
      <c r="L5" s="42"/>
      <c r="M5" s="42"/>
      <c r="N5" s="42"/>
      <c r="O5" s="42"/>
      <c r="P5" s="42"/>
      <c r="Q5" s="42"/>
      <c r="R5" s="42"/>
      <c r="S5" s="42"/>
      <c r="T5" s="42"/>
      <c r="U5" s="42"/>
      <c r="V5" s="42"/>
      <c r="AC5" s="191" t="s">
        <v>278</v>
      </c>
    </row>
    <row r="6" spans="1:29"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c r="AC6" s="191" t="s">
        <v>279</v>
      </c>
    </row>
    <row r="7" spans="1:29"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9" x14ac:dyDescent="0.25">
      <c r="A8" s="53"/>
      <c r="B8" s="53"/>
      <c r="C8" s="53"/>
      <c r="D8" s="53"/>
      <c r="E8" s="53"/>
      <c r="F8" s="53"/>
      <c r="G8" s="53"/>
      <c r="H8" s="53"/>
      <c r="I8" s="53"/>
      <c r="J8" s="53"/>
      <c r="K8" s="42"/>
      <c r="L8" s="42"/>
      <c r="M8" s="42"/>
      <c r="N8" s="42"/>
      <c r="O8" s="42"/>
      <c r="P8" s="42"/>
      <c r="Q8" s="42"/>
      <c r="R8" s="42"/>
      <c r="S8" s="42"/>
      <c r="T8" s="42"/>
      <c r="U8" s="42"/>
      <c r="V8" s="42"/>
    </row>
    <row r="9" spans="1:29" x14ac:dyDescent="0.25">
      <c r="A9" s="45"/>
      <c r="B9" s="314" t="s">
        <v>34</v>
      </c>
      <c r="C9" s="315"/>
      <c r="D9" s="213" t="s">
        <v>35</v>
      </c>
      <c r="E9" s="192" t="s">
        <v>300</v>
      </c>
      <c r="F9" s="155" t="s">
        <v>36</v>
      </c>
      <c r="G9" s="156"/>
      <c r="H9" s="192"/>
      <c r="I9" s="314" t="s">
        <v>111</v>
      </c>
      <c r="J9" s="315"/>
      <c r="K9" s="42"/>
      <c r="L9" s="42"/>
      <c r="M9" s="42"/>
      <c r="N9" s="42"/>
      <c r="O9" s="42"/>
      <c r="P9" s="42"/>
      <c r="Q9" s="42"/>
      <c r="R9" s="42"/>
      <c r="S9" s="42"/>
      <c r="T9" s="42"/>
      <c r="U9" s="42"/>
      <c r="V9" s="42"/>
    </row>
    <row r="10" spans="1:29" ht="18" customHeight="1" x14ac:dyDescent="0.25">
      <c r="A10" s="45"/>
      <c r="B10" s="340" t="str">
        <f>Project_Name</f>
        <v>Increased Cost of Existing Services</v>
      </c>
      <c r="C10" s="341"/>
      <c r="D10" s="366" t="str">
        <f>Requesting_Agency</f>
        <v>City of Durham for GoDurham services</v>
      </c>
      <c r="E10" s="368"/>
      <c r="F10" s="361" t="str">
        <f>'FY19 Project Request '!F11:H11</f>
        <v>Erik Landfried</v>
      </c>
      <c r="G10" s="362"/>
      <c r="H10" s="363"/>
      <c r="I10" s="139" t="s">
        <v>281</v>
      </c>
      <c r="J10" s="140">
        <f>'FY19 Project Request '!J11</f>
        <v>859182</v>
      </c>
      <c r="K10" s="42"/>
      <c r="L10" s="42"/>
      <c r="M10" s="42"/>
      <c r="N10" s="42"/>
      <c r="O10" s="42"/>
      <c r="P10" s="42"/>
      <c r="Q10" s="42"/>
      <c r="R10" s="42"/>
      <c r="S10" s="42"/>
      <c r="T10" s="42"/>
      <c r="U10" s="42"/>
      <c r="V10" s="42"/>
    </row>
    <row r="11" spans="1:29" ht="18" customHeight="1" x14ac:dyDescent="0.25">
      <c r="A11" s="45"/>
      <c r="B11" s="342"/>
      <c r="C11" s="343"/>
      <c r="D11" s="367"/>
      <c r="E11" s="369"/>
      <c r="F11" s="361" t="str">
        <f>'FY19 Project Request '!F12:H12</f>
        <v>elandfried@gotriangle.org</v>
      </c>
      <c r="G11" s="362"/>
      <c r="H11" s="363"/>
      <c r="I11" s="139" t="s">
        <v>282</v>
      </c>
      <c r="J11" s="140">
        <f>'FY19 Project Request '!J12</f>
        <v>5488228.4178795097</v>
      </c>
      <c r="K11" s="42"/>
      <c r="L11" s="42"/>
      <c r="M11" s="42"/>
      <c r="N11" s="42"/>
      <c r="O11" s="42"/>
      <c r="P11" s="42"/>
      <c r="Q11" s="42"/>
      <c r="R11" s="42"/>
      <c r="S11" s="42"/>
      <c r="T11" s="42"/>
      <c r="U11" s="42"/>
      <c r="V11" s="42"/>
    </row>
    <row r="12" spans="1:29" x14ac:dyDescent="0.25">
      <c r="A12" s="45"/>
      <c r="B12" s="314" t="s">
        <v>39</v>
      </c>
      <c r="C12" s="315"/>
      <c r="D12" s="314" t="s">
        <v>40</v>
      </c>
      <c r="E12" s="315"/>
      <c r="F12" s="155" t="s">
        <v>96</v>
      </c>
      <c r="G12" s="156"/>
      <c r="H12" s="192"/>
      <c r="I12" s="314" t="s">
        <v>112</v>
      </c>
      <c r="J12" s="315"/>
      <c r="K12" s="42"/>
      <c r="L12" s="42"/>
      <c r="M12" s="42"/>
      <c r="N12" s="42"/>
      <c r="O12" s="42"/>
      <c r="P12" s="42"/>
      <c r="Q12" s="42"/>
      <c r="R12" s="42"/>
      <c r="S12" s="42"/>
      <c r="T12" s="42"/>
      <c r="U12" s="42"/>
      <c r="V12" s="42"/>
    </row>
    <row r="13" spans="1:29" ht="15.75" customHeight="1" x14ac:dyDescent="0.25">
      <c r="A13" s="45"/>
      <c r="B13" s="325">
        <f>Start_Date</f>
        <v>43327</v>
      </c>
      <c r="C13" s="326"/>
      <c r="D13" s="325">
        <f>End_Date</f>
        <v>45473</v>
      </c>
      <c r="E13" s="326"/>
      <c r="F13" s="329" t="str">
        <f>Added_notes_as_appropriate</f>
        <v>Ongoing commitment beyond 2024</v>
      </c>
      <c r="G13" s="330"/>
      <c r="H13" s="331"/>
      <c r="I13" s="139" t="s">
        <v>281</v>
      </c>
      <c r="J13" s="140">
        <f>'FY19 Project Request '!J14</f>
        <v>0</v>
      </c>
      <c r="K13" s="42"/>
      <c r="L13" s="42"/>
      <c r="M13" s="42"/>
      <c r="N13" s="42"/>
      <c r="O13" s="42"/>
      <c r="P13" s="42"/>
      <c r="Q13" s="42"/>
      <c r="R13" s="42"/>
      <c r="S13" s="42"/>
      <c r="T13" s="42"/>
      <c r="U13" s="42"/>
      <c r="V13" s="42"/>
      <c r="W13" s="37" t="b">
        <v>0</v>
      </c>
    </row>
    <row r="14" spans="1:29" ht="15.75" customHeight="1" x14ac:dyDescent="0.25">
      <c r="A14" s="45"/>
      <c r="B14" s="327"/>
      <c r="C14" s="328"/>
      <c r="D14" s="327"/>
      <c r="E14" s="328"/>
      <c r="F14" s="332"/>
      <c r="G14" s="333"/>
      <c r="H14" s="334"/>
      <c r="I14" s="139" t="s">
        <v>282</v>
      </c>
      <c r="J14" s="140">
        <f>'FY19 Project Request '!J15</f>
        <v>0</v>
      </c>
      <c r="K14" s="42"/>
      <c r="L14" s="42"/>
      <c r="M14" s="42"/>
      <c r="N14" s="42"/>
      <c r="O14" s="42"/>
      <c r="P14" s="42"/>
      <c r="Q14" s="42"/>
      <c r="R14" s="42"/>
      <c r="S14" s="42"/>
      <c r="T14" s="42"/>
      <c r="U14" s="42"/>
      <c r="V14" s="42"/>
      <c r="W14" s="37" t="b">
        <v>0</v>
      </c>
    </row>
    <row r="15" spans="1:29" ht="28.7" customHeight="1" x14ac:dyDescent="0.25">
      <c r="A15" s="45"/>
      <c r="B15" s="335" t="s">
        <v>90</v>
      </c>
      <c r="C15" s="336"/>
      <c r="D15" s="337"/>
      <c r="E15" s="338"/>
      <c r="F15" s="338"/>
      <c r="G15" s="338"/>
      <c r="H15" s="338"/>
      <c r="I15" s="338"/>
      <c r="J15" s="339"/>
      <c r="K15" s="42"/>
      <c r="L15" s="42"/>
      <c r="M15" s="42"/>
      <c r="N15" s="42"/>
      <c r="O15" s="42"/>
      <c r="P15" s="42"/>
      <c r="Q15" s="42"/>
      <c r="R15" s="42"/>
      <c r="S15" s="42"/>
      <c r="T15" s="42"/>
      <c r="U15" s="42"/>
      <c r="V15" s="42"/>
      <c r="W15" s="37" t="b">
        <v>0</v>
      </c>
    </row>
    <row r="16" spans="1:29" ht="102.75" customHeight="1" x14ac:dyDescent="0.25">
      <c r="A16" s="45"/>
      <c r="B16" s="348" t="str">
        <f>'FY19 Project Request '!B17:J17</f>
        <v>The Durham County Interlocal Implementation Agreement among Durham County, GoTriangle, and the Durham-Chapel Hill-Carrboro MPO established that the City of Durham could use up to one-half of the $7 vehicle registration fee revenues to cover the increased cost of existing services (the number of revenue hours offered in FY2013).</v>
      </c>
      <c r="C16" s="349"/>
      <c r="D16" s="349"/>
      <c r="E16" s="349"/>
      <c r="F16" s="349"/>
      <c r="G16" s="349"/>
      <c r="H16" s="350"/>
      <c r="I16" s="350"/>
      <c r="J16" s="351"/>
      <c r="K16" s="42"/>
      <c r="L16" s="42"/>
      <c r="M16" s="42"/>
      <c r="N16" s="42"/>
      <c r="O16" s="42"/>
      <c r="P16" s="42"/>
      <c r="Q16" s="42"/>
      <c r="R16" s="42"/>
      <c r="S16" s="42"/>
      <c r="T16" s="42"/>
      <c r="U16" s="42"/>
      <c r="V16" s="42"/>
      <c r="X16" s="159"/>
      <c r="Y16" s="159" t="b">
        <v>1</v>
      </c>
    </row>
    <row r="17" spans="1:28" ht="20.25" customHeight="1" x14ac:dyDescent="0.25">
      <c r="A17" s="45"/>
      <c r="B17" s="353" t="s">
        <v>228</v>
      </c>
      <c r="C17" s="353"/>
      <c r="D17" s="353"/>
      <c r="E17" s="146" t="str">
        <f>IF('FY19 Project Request '!X35,"YES",IF('FY19 Project Request '!X36,"NO",))</f>
        <v>YES</v>
      </c>
      <c r="F17" s="357"/>
      <c r="G17" s="358"/>
      <c r="H17" s="354"/>
      <c r="I17" s="355"/>
      <c r="J17" s="356"/>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52" t="str">
        <f>'FY19 Project Request '!B22:C22</f>
        <v>This project will consider projected demand for future services as a indicator to the need for expanded services.</v>
      </c>
      <c r="C21" s="352"/>
      <c r="D21" s="352">
        <f>'FY19 Project Request '!D22:F22</f>
        <v>0</v>
      </c>
      <c r="E21" s="352"/>
      <c r="F21" s="352"/>
      <c r="G21" s="352">
        <f>'FY19 Project Request '!G22:J22</f>
        <v>0</v>
      </c>
      <c r="H21" s="352"/>
      <c r="I21" s="352"/>
      <c r="J21" s="352"/>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331</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4" t="s">
        <v>200</v>
      </c>
      <c r="D28" s="347"/>
      <c r="E28" s="315"/>
      <c r="F28" s="190" t="s">
        <v>201</v>
      </c>
      <c r="G28" s="190" t="s">
        <v>202</v>
      </c>
      <c r="H28" s="190" t="s">
        <v>203</v>
      </c>
      <c r="I28" s="190" t="s">
        <v>204</v>
      </c>
      <c r="J28" s="44"/>
      <c r="K28" s="44"/>
      <c r="L28" s="44"/>
      <c r="M28" s="44"/>
      <c r="N28" s="44"/>
      <c r="O28" s="44"/>
      <c r="P28" s="44"/>
      <c r="Q28" s="44"/>
      <c r="R28" s="44"/>
      <c r="S28" s="44"/>
      <c r="T28" s="44"/>
      <c r="U28" s="44"/>
      <c r="V28" s="44"/>
    </row>
    <row r="29" spans="1:28" ht="21" customHeight="1" x14ac:dyDescent="0.25">
      <c r="A29" s="74"/>
      <c r="B29" s="59" t="s">
        <v>92</v>
      </c>
      <c r="C29" s="345" t="str">
        <f>KPI_a</f>
        <v>TS-Average Daily Ridership</v>
      </c>
      <c r="D29" s="346"/>
      <c r="E29" s="346"/>
      <c r="F29" s="218"/>
      <c r="G29" s="218"/>
      <c r="H29" s="218"/>
      <c r="I29" s="218"/>
      <c r="J29" s="44"/>
      <c r="K29" s="42"/>
      <c r="L29" s="42"/>
      <c r="M29" s="42"/>
      <c r="N29" s="42"/>
      <c r="O29" s="42"/>
      <c r="P29" s="42"/>
      <c r="Q29" s="42"/>
      <c r="R29" s="42"/>
      <c r="S29" s="42"/>
      <c r="T29" s="42"/>
      <c r="U29" s="42"/>
      <c r="V29" s="42"/>
    </row>
    <row r="30" spans="1:28" ht="21" customHeight="1" x14ac:dyDescent="0.25">
      <c r="A30" s="74"/>
      <c r="B30" s="59" t="s">
        <v>93</v>
      </c>
      <c r="C30" s="345" t="str">
        <f>KPI_b</f>
        <v>TS-Passengers per Hour</v>
      </c>
      <c r="D30" s="346"/>
      <c r="E30" s="346"/>
      <c r="F30" s="219"/>
      <c r="G30" s="219"/>
      <c r="H30" s="219"/>
      <c r="I30" s="219"/>
      <c r="J30" s="44"/>
      <c r="K30" s="42"/>
      <c r="L30" s="42"/>
      <c r="M30" s="42"/>
      <c r="N30" s="42"/>
      <c r="O30" s="42"/>
      <c r="P30" s="42"/>
      <c r="Q30" s="42"/>
      <c r="R30" s="42"/>
      <c r="S30" s="42"/>
      <c r="T30" s="42"/>
      <c r="U30" s="42"/>
      <c r="V30" s="42"/>
    </row>
    <row r="31" spans="1:28" ht="21" customHeight="1" x14ac:dyDescent="0.25">
      <c r="A31" s="74"/>
      <c r="B31" s="59" t="s">
        <v>94</v>
      </c>
      <c r="C31" s="345" t="str">
        <f>KPI_c</f>
        <v>TS-Revenue Hours of Service Provided</v>
      </c>
      <c r="D31" s="346"/>
      <c r="E31" s="346"/>
      <c r="F31" s="219"/>
      <c r="G31" s="219"/>
      <c r="H31" s="219"/>
      <c r="I31" s="219"/>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80"/>
      <c r="B33" s="82" t="s">
        <v>332</v>
      </c>
      <c r="C33" s="81"/>
      <c r="D33" s="81"/>
      <c r="E33" s="81"/>
      <c r="F33" s="81"/>
      <c r="G33" s="81"/>
      <c r="H33" s="81"/>
      <c r="I33" s="81"/>
      <c r="J33" s="81"/>
      <c r="K33" s="80"/>
      <c r="L33" s="80"/>
      <c r="M33" s="80"/>
      <c r="N33" s="80"/>
      <c r="O33" s="80"/>
      <c r="P33" s="80"/>
      <c r="Q33" s="80"/>
      <c r="R33" s="80"/>
      <c r="S33" s="80"/>
      <c r="T33" s="80"/>
      <c r="U33" s="80"/>
      <c r="V33" s="80"/>
    </row>
    <row r="34" spans="1:22" ht="26.25" x14ac:dyDescent="0.4">
      <c r="A34" s="74"/>
      <c r="B34" s="53"/>
      <c r="C34" s="53"/>
      <c r="D34" s="53"/>
      <c r="E34" s="53"/>
      <c r="F34" s="53"/>
      <c r="G34" s="53"/>
      <c r="H34" s="53"/>
      <c r="I34" s="53"/>
      <c r="J34" s="53"/>
      <c r="K34" s="42"/>
      <c r="L34" s="48"/>
      <c r="M34" s="48"/>
      <c r="N34" s="48"/>
      <c r="O34" s="48"/>
      <c r="P34" s="48"/>
      <c r="Q34" s="48"/>
      <c r="R34" s="48"/>
      <c r="S34" s="48"/>
      <c r="T34" s="48"/>
      <c r="U34" s="48"/>
      <c r="V34" s="48"/>
    </row>
    <row r="35" spans="1:22" ht="26.25" x14ac:dyDescent="0.4">
      <c r="A35" s="74"/>
      <c r="B35" s="53"/>
      <c r="C35" s="53"/>
      <c r="D35" s="53"/>
      <c r="E35" s="53"/>
      <c r="F35" s="53"/>
      <c r="G35" s="53"/>
      <c r="H35" s="53"/>
      <c r="I35" s="53"/>
      <c r="J35" s="53"/>
      <c r="K35" s="42"/>
      <c r="L35" s="48"/>
      <c r="M35" s="48"/>
      <c r="N35" s="48"/>
      <c r="O35" s="48"/>
      <c r="P35" s="48"/>
      <c r="Q35" s="48"/>
      <c r="R35" s="48"/>
      <c r="S35" s="48"/>
      <c r="T35" s="48"/>
      <c r="U35" s="48"/>
      <c r="V35" s="48"/>
    </row>
    <row r="36" spans="1:22" ht="26.25" x14ac:dyDescent="0.4">
      <c r="A36" s="74"/>
      <c r="B36" s="53"/>
      <c r="C36" s="53"/>
      <c r="D36" s="53"/>
      <c r="E36" s="53"/>
      <c r="F36" s="53"/>
      <c r="G36" s="53"/>
      <c r="H36" s="53"/>
      <c r="I36" s="53"/>
      <c r="J36" s="53"/>
      <c r="K36" s="42"/>
      <c r="L36" s="48"/>
      <c r="M36" s="48"/>
      <c r="N36" s="48"/>
      <c r="O36" s="48"/>
      <c r="P36" s="48"/>
      <c r="Q36" s="48"/>
      <c r="R36" s="48"/>
      <c r="S36" s="48"/>
      <c r="T36" s="48"/>
      <c r="U36" s="48"/>
      <c r="V36" s="48"/>
    </row>
    <row r="37" spans="1:22" ht="26.25" x14ac:dyDescent="0.4">
      <c r="A37" s="74"/>
      <c r="B37" s="53"/>
      <c r="C37" s="53"/>
      <c r="D37" s="53"/>
      <c r="E37" s="53"/>
      <c r="F37" s="53"/>
      <c r="G37" s="53"/>
      <c r="H37" s="53"/>
      <c r="I37" s="53"/>
      <c r="J37" s="53"/>
      <c r="K37" s="42"/>
      <c r="L37" s="48"/>
      <c r="M37" s="48"/>
      <c r="N37" s="48"/>
      <c r="O37" s="48"/>
      <c r="P37" s="48"/>
      <c r="Q37" s="48"/>
      <c r="R37" s="48"/>
      <c r="S37" s="48"/>
      <c r="T37" s="48"/>
      <c r="U37" s="48"/>
      <c r="V37" s="48"/>
    </row>
    <row r="38" spans="1:22" ht="26.25" x14ac:dyDescent="0.4">
      <c r="A38" s="74"/>
      <c r="B38" s="53"/>
      <c r="C38" s="53"/>
      <c r="D38" s="53"/>
      <c r="E38" s="53"/>
      <c r="F38" s="53"/>
      <c r="G38" s="53"/>
      <c r="H38" s="53"/>
      <c r="I38" s="53"/>
      <c r="J38" s="53"/>
      <c r="K38" s="42"/>
      <c r="L38" s="48"/>
      <c r="M38" s="48"/>
      <c r="N38" s="48"/>
      <c r="O38" s="48"/>
      <c r="P38" s="48"/>
      <c r="Q38" s="48"/>
      <c r="R38" s="48"/>
      <c r="S38" s="48"/>
      <c r="T38" s="48"/>
      <c r="U38" s="48"/>
      <c r="V38" s="48"/>
    </row>
    <row r="39" spans="1:22" ht="26.25" x14ac:dyDescent="0.4">
      <c r="A39" s="74"/>
      <c r="B39" s="53"/>
      <c r="C39" s="53"/>
      <c r="D39" s="53"/>
      <c r="E39" s="53"/>
      <c r="F39" s="53"/>
      <c r="G39" s="53"/>
      <c r="H39" s="53"/>
      <c r="I39" s="53"/>
      <c r="J39" s="53"/>
      <c r="K39" s="42"/>
      <c r="L39" s="48"/>
      <c r="M39" s="48"/>
      <c r="N39" s="48"/>
      <c r="O39" s="48"/>
      <c r="P39" s="48"/>
      <c r="Q39" s="48"/>
      <c r="R39" s="48"/>
      <c r="S39" s="48"/>
      <c r="T39" s="48"/>
      <c r="U39" s="48"/>
      <c r="V39" s="48"/>
    </row>
    <row r="40" spans="1:22" ht="26.25" x14ac:dyDescent="0.4">
      <c r="A40" s="74"/>
      <c r="B40" s="53"/>
      <c r="C40" s="53"/>
      <c r="D40" s="53"/>
      <c r="E40" s="53"/>
      <c r="F40" s="53"/>
      <c r="G40" s="53"/>
      <c r="H40" s="53"/>
      <c r="I40" s="53"/>
      <c r="J40" s="53"/>
      <c r="K40" s="42"/>
      <c r="L40" s="48"/>
      <c r="M40" s="48"/>
      <c r="N40" s="48"/>
      <c r="O40" s="48"/>
      <c r="P40" s="48"/>
      <c r="Q40" s="48"/>
      <c r="R40" s="48"/>
      <c r="S40" s="48"/>
      <c r="T40" s="48"/>
      <c r="U40" s="48"/>
      <c r="V40" s="48"/>
    </row>
    <row r="41" spans="1:22" ht="26.25" x14ac:dyDescent="0.4">
      <c r="A41" s="74"/>
      <c r="B41" s="53"/>
      <c r="C41" s="53"/>
      <c r="D41" s="53"/>
      <c r="E41" s="53"/>
      <c r="F41" s="53"/>
      <c r="G41" s="53"/>
      <c r="H41" s="53"/>
      <c r="I41" s="53"/>
      <c r="J41" s="53"/>
      <c r="K41" s="42"/>
      <c r="L41" s="48"/>
      <c r="M41" s="48"/>
      <c r="N41" s="48"/>
      <c r="O41" s="48"/>
      <c r="P41" s="48"/>
      <c r="Q41" s="48"/>
      <c r="R41" s="48"/>
      <c r="S41" s="48"/>
      <c r="T41" s="48"/>
      <c r="U41" s="48"/>
      <c r="V41" s="48"/>
    </row>
    <row r="42" spans="1:22" ht="26.25" x14ac:dyDescent="0.4">
      <c r="A42" s="74"/>
      <c r="B42" s="53"/>
      <c r="C42" s="53"/>
      <c r="D42" s="53"/>
      <c r="E42" s="53"/>
      <c r="F42" s="53"/>
      <c r="G42" s="53"/>
      <c r="H42" s="53"/>
      <c r="I42" s="53"/>
      <c r="J42" s="53"/>
      <c r="K42" s="42"/>
      <c r="L42" s="48"/>
      <c r="M42" s="48"/>
      <c r="N42" s="48"/>
      <c r="O42" s="48"/>
      <c r="P42" s="48"/>
      <c r="Q42" s="48"/>
      <c r="R42" s="48"/>
      <c r="S42" s="48"/>
      <c r="T42" s="48"/>
      <c r="U42" s="48"/>
      <c r="V42" s="48"/>
    </row>
    <row r="43" spans="1:22" x14ac:dyDescent="0.25">
      <c r="A43" s="74"/>
      <c r="B43" s="53"/>
      <c r="C43" s="53"/>
      <c r="D43" s="53"/>
      <c r="E43" s="53"/>
      <c r="F43" s="53"/>
      <c r="G43" s="53"/>
      <c r="H43" s="53"/>
      <c r="I43" s="53"/>
      <c r="J43" s="53"/>
      <c r="K43" s="42"/>
      <c r="L43" s="42"/>
      <c r="M43" s="42"/>
      <c r="N43" s="42"/>
      <c r="O43" s="42"/>
      <c r="P43" s="42"/>
      <c r="Q43" s="42"/>
      <c r="R43" s="42"/>
      <c r="S43" s="42"/>
      <c r="T43" s="42"/>
      <c r="U43" s="42"/>
      <c r="V43" s="42"/>
    </row>
    <row r="44" spans="1:22" x14ac:dyDescent="0.25">
      <c r="A44" s="53"/>
      <c r="B44" s="53"/>
      <c r="C44" s="53"/>
      <c r="D44" s="53"/>
      <c r="E44" s="53"/>
      <c r="F44" s="53"/>
      <c r="G44" s="53"/>
      <c r="H44" s="53"/>
      <c r="I44" s="53"/>
      <c r="J44" s="53"/>
      <c r="K44" s="42"/>
      <c r="L44" s="42"/>
      <c r="M44" s="42"/>
      <c r="N44" s="42"/>
      <c r="O44" s="42"/>
      <c r="P44" s="42"/>
      <c r="Q44" s="42"/>
      <c r="R44" s="42"/>
      <c r="S44" s="42"/>
      <c r="T44" s="42"/>
      <c r="U44" s="42"/>
      <c r="V44" s="42"/>
    </row>
  </sheetData>
  <sheetProtection selectLockedCells="1"/>
  <customSheetViews>
    <customSheetView guid="{A57ED495-A8F1-41AA-920B-D492B709C260}" scale="90" showPageBreaks="1" printArea="1" hiddenColumns="1" view="pageBreakPreview">
      <selection activeCell="M29" sqref="M29"/>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21505" r:id="rId7"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8"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9"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95" customWidth="1"/>
    <col min="2" max="2" width="88.25" customWidth="1"/>
    <col min="3" max="3" width="2.75" customWidth="1"/>
  </cols>
  <sheetData>
    <row r="1" spans="2:7" ht="23.25" x14ac:dyDescent="0.25">
      <c r="B1" s="194" t="s">
        <v>302</v>
      </c>
      <c r="C1" s="195"/>
      <c r="D1" s="195"/>
      <c r="E1" s="195"/>
      <c r="F1" s="195"/>
      <c r="G1" s="195"/>
    </row>
    <row r="2" spans="2:7" ht="23.25" x14ac:dyDescent="0.25">
      <c r="B2" s="194" t="s">
        <v>303</v>
      </c>
      <c r="C2" s="195"/>
      <c r="D2" s="195"/>
      <c r="E2" s="195"/>
      <c r="F2" s="195"/>
      <c r="G2" s="195"/>
    </row>
    <row r="3" spans="2:7" x14ac:dyDescent="0.25">
      <c r="B3" s="196"/>
      <c r="C3" s="195"/>
      <c r="D3" s="195"/>
      <c r="E3" s="195"/>
      <c r="F3" s="195"/>
      <c r="G3" s="195"/>
    </row>
    <row r="4" spans="2:7" x14ac:dyDescent="0.25">
      <c r="B4" s="196"/>
      <c r="C4" s="195"/>
      <c r="D4" s="195"/>
      <c r="E4" s="195"/>
      <c r="F4" s="195"/>
      <c r="G4" s="195"/>
    </row>
    <row r="5" spans="2:7" ht="18" x14ac:dyDescent="0.25">
      <c r="B5" s="197" t="s">
        <v>304</v>
      </c>
      <c r="C5" s="195"/>
      <c r="D5" s="195"/>
      <c r="E5" s="195"/>
      <c r="F5" s="195"/>
      <c r="G5" s="195"/>
    </row>
    <row r="6" spans="2:7" x14ac:dyDescent="0.25">
      <c r="B6" s="198"/>
      <c r="C6" s="195"/>
      <c r="D6" s="195"/>
      <c r="E6" s="195"/>
      <c r="F6" s="195"/>
      <c r="G6" s="195"/>
    </row>
    <row r="7" spans="2:7" ht="94.5" x14ac:dyDescent="0.25">
      <c r="B7" s="199" t="s">
        <v>305</v>
      </c>
      <c r="C7" s="195"/>
      <c r="D7" s="195"/>
      <c r="E7" s="195"/>
      <c r="F7" s="195"/>
      <c r="G7" s="195"/>
    </row>
    <row r="8" spans="2:7" x14ac:dyDescent="0.25">
      <c r="B8" s="200"/>
      <c r="C8" s="195"/>
      <c r="D8" s="195"/>
      <c r="E8" s="195"/>
      <c r="F8" s="195"/>
      <c r="G8" s="195"/>
    </row>
    <row r="9" spans="2:7" ht="141.75" x14ac:dyDescent="0.25">
      <c r="B9" s="199" t="s">
        <v>306</v>
      </c>
      <c r="C9" s="195"/>
      <c r="D9" s="195"/>
      <c r="E9" s="195"/>
      <c r="F9" s="195"/>
      <c r="G9" s="195"/>
    </row>
    <row r="10" spans="2:7" x14ac:dyDescent="0.25">
      <c r="B10" s="199" t="s">
        <v>307</v>
      </c>
      <c r="C10" s="195"/>
      <c r="D10" s="195"/>
      <c r="E10" s="195"/>
      <c r="F10" s="195"/>
      <c r="G10" s="195"/>
    </row>
    <row r="11" spans="2:7" ht="31.5" x14ac:dyDescent="0.25">
      <c r="B11" s="201" t="s">
        <v>319</v>
      </c>
      <c r="C11" s="195"/>
      <c r="D11" s="195"/>
      <c r="E11" s="195"/>
      <c r="F11" s="195"/>
      <c r="G11" s="195"/>
    </row>
    <row r="12" spans="2:7" x14ac:dyDescent="0.25">
      <c r="B12" s="199"/>
      <c r="C12" s="195"/>
      <c r="D12" s="195"/>
      <c r="E12" s="195"/>
      <c r="F12" s="195"/>
      <c r="G12" s="195"/>
    </row>
    <row r="13" spans="2:7" ht="18" x14ac:dyDescent="0.25">
      <c r="B13" s="202" t="s">
        <v>308</v>
      </c>
      <c r="C13" s="195"/>
      <c r="D13" s="195"/>
      <c r="E13" s="195"/>
      <c r="F13" s="195"/>
      <c r="G13" s="195"/>
    </row>
    <row r="14" spans="2:7" x14ac:dyDescent="0.25">
      <c r="B14" s="203"/>
      <c r="C14" s="195"/>
      <c r="D14" s="195"/>
      <c r="E14" s="195"/>
      <c r="F14" s="195"/>
      <c r="G14" s="195"/>
    </row>
    <row r="15" spans="2:7" ht="41.25" customHeight="1" x14ac:dyDescent="0.25">
      <c r="B15" s="228" t="s">
        <v>360</v>
      </c>
      <c r="C15" s="195"/>
      <c r="D15" s="195"/>
      <c r="E15" s="195"/>
      <c r="F15" s="195"/>
      <c r="G15" s="195"/>
    </row>
    <row r="16" spans="2:7" x14ac:dyDescent="0.25">
      <c r="B16" s="199"/>
      <c r="C16" s="195"/>
      <c r="D16" s="195"/>
      <c r="E16" s="195"/>
      <c r="F16" s="195"/>
      <c r="G16" s="195"/>
    </row>
    <row r="17" spans="2:7" ht="18" x14ac:dyDescent="0.25">
      <c r="B17" s="202" t="s">
        <v>309</v>
      </c>
      <c r="C17" s="195"/>
      <c r="D17" s="195"/>
      <c r="E17" s="195"/>
      <c r="F17" s="195"/>
      <c r="G17" s="195"/>
    </row>
    <row r="18" spans="2:7" x14ac:dyDescent="0.25">
      <c r="B18" s="204"/>
      <c r="C18" s="195"/>
      <c r="D18" s="195"/>
      <c r="E18" s="195"/>
      <c r="F18" s="195"/>
      <c r="G18" s="195"/>
    </row>
    <row r="19" spans="2:7" x14ac:dyDescent="0.25">
      <c r="B19" s="205" t="s">
        <v>310</v>
      </c>
      <c r="C19" s="195"/>
      <c r="D19" s="195"/>
      <c r="E19" s="195"/>
      <c r="F19" s="195"/>
      <c r="G19" s="195"/>
    </row>
    <row r="20" spans="2:7" ht="63" x14ac:dyDescent="0.25">
      <c r="B20" s="199" t="s">
        <v>311</v>
      </c>
      <c r="C20" s="195"/>
      <c r="D20" s="195"/>
      <c r="E20" s="195"/>
      <c r="F20" s="195"/>
      <c r="G20" s="195"/>
    </row>
    <row r="21" spans="2:7" x14ac:dyDescent="0.25">
      <c r="B21" s="206"/>
      <c r="C21" s="195"/>
      <c r="D21" s="195"/>
      <c r="E21" s="195"/>
      <c r="F21" s="195"/>
      <c r="G21" s="195"/>
    </row>
    <row r="22" spans="2:7" x14ac:dyDescent="0.25">
      <c r="B22" s="207"/>
      <c r="C22" s="195"/>
      <c r="D22" s="195"/>
      <c r="E22" s="195"/>
      <c r="F22" s="195"/>
      <c r="G22" s="195"/>
    </row>
    <row r="23" spans="2:7" x14ac:dyDescent="0.25">
      <c r="B23" s="207"/>
      <c r="C23" s="195"/>
      <c r="D23" s="195"/>
      <c r="E23" s="195"/>
      <c r="F23" s="195"/>
      <c r="G23" s="195"/>
    </row>
    <row r="24" spans="2:7" x14ac:dyDescent="0.25">
      <c r="B24" s="207"/>
      <c r="C24" s="195"/>
      <c r="D24" s="195"/>
      <c r="E24" s="195"/>
      <c r="F24" s="195"/>
      <c r="G24" s="195"/>
    </row>
    <row r="25" spans="2:7" x14ac:dyDescent="0.25">
      <c r="B25" s="207"/>
      <c r="C25" s="195"/>
      <c r="D25" s="195"/>
      <c r="E25" s="195"/>
      <c r="F25" s="195"/>
      <c r="G25" s="195"/>
    </row>
    <row r="26" spans="2:7" x14ac:dyDescent="0.25">
      <c r="B26" s="207"/>
      <c r="C26" s="195"/>
      <c r="D26" s="195"/>
      <c r="E26" s="195"/>
      <c r="F26" s="195"/>
      <c r="G26" s="195"/>
    </row>
    <row r="27" spans="2:7" x14ac:dyDescent="0.25">
      <c r="B27" s="207"/>
      <c r="C27" s="195"/>
      <c r="D27" s="195"/>
      <c r="E27" s="195"/>
      <c r="F27" s="195"/>
      <c r="G27" s="195"/>
    </row>
    <row r="28" spans="2:7" x14ac:dyDescent="0.25">
      <c r="B28" s="207"/>
      <c r="C28" s="195"/>
      <c r="D28" s="195"/>
      <c r="E28" s="195"/>
      <c r="F28" s="195"/>
      <c r="G28" s="195"/>
    </row>
    <row r="29" spans="2:7" x14ac:dyDescent="0.25">
      <c r="B29" s="207"/>
      <c r="C29" s="195"/>
      <c r="D29" s="195"/>
      <c r="E29" s="195"/>
      <c r="F29" s="195"/>
      <c r="G29" s="195"/>
    </row>
    <row r="30" spans="2:7" x14ac:dyDescent="0.25">
      <c r="B30" s="207"/>
      <c r="C30" s="195"/>
      <c r="D30" s="195"/>
      <c r="E30" s="195"/>
      <c r="F30" s="195"/>
      <c r="G30" s="195"/>
    </row>
    <row r="31" spans="2:7" x14ac:dyDescent="0.25">
      <c r="B31" s="207"/>
      <c r="C31" s="195"/>
      <c r="D31" s="195"/>
      <c r="E31" s="195"/>
      <c r="F31" s="195"/>
      <c r="G31" s="195"/>
    </row>
    <row r="32" spans="2:7" x14ac:dyDescent="0.25">
      <c r="B32" s="207"/>
      <c r="C32" s="195"/>
      <c r="D32" s="195"/>
      <c r="E32" s="195"/>
      <c r="F32" s="195"/>
      <c r="G32" s="195"/>
    </row>
    <row r="33" spans="2:7" x14ac:dyDescent="0.25">
      <c r="B33" s="207"/>
      <c r="C33" s="195"/>
      <c r="D33" s="195"/>
      <c r="E33" s="195"/>
      <c r="F33" s="195"/>
      <c r="G33" s="195"/>
    </row>
    <row r="34" spans="2:7" x14ac:dyDescent="0.25">
      <c r="B34" s="207"/>
      <c r="C34" s="195"/>
      <c r="D34" s="195"/>
      <c r="E34" s="195"/>
      <c r="F34" s="195"/>
      <c r="G34" s="195"/>
    </row>
    <row r="35" spans="2:7" x14ac:dyDescent="0.25">
      <c r="B35" s="207"/>
      <c r="C35" s="195"/>
      <c r="D35" s="195"/>
      <c r="E35" s="195"/>
      <c r="F35" s="195"/>
      <c r="G35" s="195"/>
    </row>
    <row r="36" spans="2:7" x14ac:dyDescent="0.25">
      <c r="B36" s="207"/>
      <c r="C36" s="195"/>
      <c r="D36" s="195"/>
      <c r="E36" s="195"/>
      <c r="F36" s="195"/>
      <c r="G36" s="195"/>
    </row>
    <row r="37" spans="2:7" x14ac:dyDescent="0.25">
      <c r="B37" s="207"/>
      <c r="C37" s="195"/>
      <c r="D37" s="195"/>
      <c r="E37" s="195"/>
      <c r="F37" s="195"/>
      <c r="G37" s="195"/>
    </row>
    <row r="38" spans="2:7" x14ac:dyDescent="0.25">
      <c r="B38" s="203"/>
      <c r="C38" s="195"/>
      <c r="D38" s="195"/>
      <c r="E38" s="195"/>
      <c r="F38" s="195"/>
      <c r="G38" s="195"/>
    </row>
    <row r="39" spans="2:7" x14ac:dyDescent="0.25">
      <c r="B39" s="205" t="s">
        <v>312</v>
      </c>
      <c r="C39" s="195"/>
      <c r="D39" s="195"/>
      <c r="E39" s="195"/>
      <c r="F39" s="195"/>
      <c r="G39" s="195"/>
    </row>
    <row r="40" spans="2:7" x14ac:dyDescent="0.25">
      <c r="B40" s="204"/>
      <c r="C40" s="195"/>
      <c r="D40" s="195"/>
      <c r="E40" s="195"/>
      <c r="F40" s="195"/>
      <c r="G40" s="195"/>
    </row>
    <row r="41" spans="2:7" x14ac:dyDescent="0.25">
      <c r="B41" s="199" t="s">
        <v>313</v>
      </c>
      <c r="C41" s="195"/>
      <c r="D41" s="195"/>
      <c r="E41" s="195"/>
      <c r="F41" s="195"/>
      <c r="G41" s="195"/>
    </row>
    <row r="42" spans="2:7" ht="176.25" customHeight="1" x14ac:dyDescent="0.25">
      <c r="B42" s="195"/>
      <c r="C42" s="195"/>
      <c r="D42" s="195"/>
      <c r="E42" s="195"/>
      <c r="F42" s="195"/>
      <c r="G42" s="195"/>
    </row>
    <row r="43" spans="2:7" x14ac:dyDescent="0.25">
      <c r="B43" s="203"/>
      <c r="C43" s="195"/>
      <c r="D43" s="195"/>
      <c r="E43" s="195"/>
      <c r="F43" s="195"/>
      <c r="G43" s="195"/>
    </row>
    <row r="44" spans="2:7" x14ac:dyDescent="0.25">
      <c r="B44" s="205" t="s">
        <v>271</v>
      </c>
      <c r="C44" s="195"/>
      <c r="D44" s="195"/>
      <c r="E44" s="195"/>
      <c r="F44" s="195"/>
      <c r="G44" s="195"/>
    </row>
    <row r="45" spans="2:7" x14ac:dyDescent="0.25">
      <c r="B45" s="203"/>
      <c r="C45" s="195"/>
      <c r="D45" s="195"/>
      <c r="E45" s="195"/>
      <c r="F45" s="195"/>
      <c r="G45" s="195"/>
    </row>
    <row r="46" spans="2:7" x14ac:dyDescent="0.25">
      <c r="B46" s="199" t="s">
        <v>314</v>
      </c>
      <c r="C46" s="195"/>
      <c r="D46" s="195"/>
      <c r="E46" s="195"/>
      <c r="F46" s="195"/>
      <c r="G46" s="195"/>
    </row>
    <row r="47" spans="2:7" ht="30.75" customHeight="1" x14ac:dyDescent="0.25">
      <c r="B47" s="195"/>
      <c r="C47" s="195"/>
      <c r="D47" s="195"/>
      <c r="E47" s="195"/>
      <c r="F47" s="195"/>
      <c r="G47" s="195"/>
    </row>
    <row r="48" spans="2:7" x14ac:dyDescent="0.25">
      <c r="B48" s="201"/>
      <c r="C48" s="195"/>
      <c r="D48" s="195"/>
      <c r="E48" s="195"/>
      <c r="F48" s="195"/>
      <c r="G48" s="195"/>
    </row>
    <row r="49" spans="2:7" x14ac:dyDescent="0.25">
      <c r="B49" s="201"/>
      <c r="C49" s="195"/>
      <c r="D49" s="195"/>
      <c r="E49" s="195"/>
      <c r="F49" s="195"/>
      <c r="G49" s="195"/>
    </row>
    <row r="50" spans="2:7" ht="66" customHeight="1" x14ac:dyDescent="0.25">
      <c r="B50" s="201"/>
      <c r="C50" s="195"/>
      <c r="D50" s="195"/>
      <c r="E50" s="195"/>
      <c r="F50" s="195"/>
      <c r="G50" s="195"/>
    </row>
    <row r="51" spans="2:7" x14ac:dyDescent="0.25">
      <c r="B51" s="201"/>
      <c r="C51" s="195"/>
      <c r="D51" s="195"/>
      <c r="E51" s="195"/>
      <c r="F51" s="195"/>
      <c r="G51" s="195"/>
    </row>
    <row r="52" spans="2:7" x14ac:dyDescent="0.25">
      <c r="B52" s="210" t="s">
        <v>315</v>
      </c>
      <c r="C52" s="195"/>
      <c r="D52" s="195"/>
      <c r="E52" s="195"/>
      <c r="F52" s="195"/>
      <c r="G52" s="195"/>
    </row>
    <row r="53" spans="2:7" x14ac:dyDescent="0.25">
      <c r="B53" s="201"/>
      <c r="C53" s="195"/>
      <c r="D53" s="195"/>
      <c r="E53" s="195"/>
      <c r="F53" s="195"/>
      <c r="G53" s="195"/>
    </row>
    <row r="54" spans="2:7" x14ac:dyDescent="0.25">
      <c r="B54" s="199" t="s">
        <v>316</v>
      </c>
      <c r="C54" s="195"/>
      <c r="D54" s="195"/>
      <c r="E54" s="195"/>
      <c r="F54" s="195"/>
      <c r="G54" s="195"/>
    </row>
    <row r="55" spans="2:7" x14ac:dyDescent="0.25">
      <c r="B55" s="199"/>
      <c r="C55" s="195"/>
      <c r="D55" s="195"/>
      <c r="E55" s="195"/>
      <c r="F55" s="195"/>
      <c r="G55" s="195"/>
    </row>
    <row r="56" spans="2:7" x14ac:dyDescent="0.25">
      <c r="B56" s="199"/>
      <c r="C56" s="195"/>
      <c r="D56" s="195"/>
      <c r="E56" s="195"/>
      <c r="F56" s="195"/>
      <c r="G56" s="195"/>
    </row>
    <row r="57" spans="2:7" x14ac:dyDescent="0.25">
      <c r="B57" s="199"/>
      <c r="C57" s="195"/>
      <c r="D57" s="195"/>
      <c r="E57" s="195"/>
      <c r="F57" s="195"/>
      <c r="G57" s="195"/>
    </row>
    <row r="58" spans="2:7" x14ac:dyDescent="0.25">
      <c r="B58" s="199"/>
      <c r="C58" s="195"/>
      <c r="D58" s="195"/>
      <c r="E58" s="195"/>
      <c r="F58" s="195"/>
      <c r="G58" s="195"/>
    </row>
    <row r="59" spans="2:7" x14ac:dyDescent="0.25">
      <c r="B59" s="199"/>
      <c r="C59" s="195"/>
      <c r="D59" s="195"/>
      <c r="E59" s="195"/>
      <c r="F59" s="195"/>
      <c r="G59" s="195"/>
    </row>
    <row r="60" spans="2:7" x14ac:dyDescent="0.25">
      <c r="B60" s="199"/>
      <c r="C60" s="195"/>
      <c r="D60" s="195"/>
      <c r="E60" s="195"/>
      <c r="F60" s="195"/>
      <c r="G60" s="195"/>
    </row>
    <row r="61" spans="2:7" x14ac:dyDescent="0.25">
      <c r="B61" s="199"/>
      <c r="C61" s="195"/>
      <c r="D61" s="195"/>
      <c r="E61" s="195"/>
      <c r="F61" s="195"/>
      <c r="G61" s="195"/>
    </row>
    <row r="62" spans="2:7" x14ac:dyDescent="0.25">
      <c r="B62" s="199"/>
      <c r="C62" s="195"/>
      <c r="D62" s="195"/>
      <c r="E62" s="195"/>
      <c r="F62" s="195"/>
      <c r="G62" s="195"/>
    </row>
    <row r="63" spans="2:7" x14ac:dyDescent="0.25">
      <c r="B63" s="199"/>
      <c r="C63" s="195"/>
      <c r="D63" s="195"/>
      <c r="E63" s="195"/>
      <c r="F63" s="195"/>
      <c r="G63" s="195"/>
    </row>
    <row r="64" spans="2:7" x14ac:dyDescent="0.25">
      <c r="B64" s="199"/>
      <c r="C64" s="195"/>
      <c r="D64" s="195"/>
      <c r="E64" s="195"/>
      <c r="F64" s="195"/>
      <c r="G64" s="195"/>
    </row>
    <row r="65" spans="2:7" x14ac:dyDescent="0.25">
      <c r="B65" s="199"/>
      <c r="C65" s="195"/>
      <c r="D65" s="195"/>
      <c r="E65" s="195"/>
      <c r="F65" s="195"/>
      <c r="G65" s="195"/>
    </row>
    <row r="66" spans="2:7" x14ac:dyDescent="0.25">
      <c r="B66" s="199"/>
      <c r="C66" s="195"/>
      <c r="D66" s="195"/>
      <c r="E66" s="195"/>
      <c r="F66" s="195"/>
      <c r="G66" s="195"/>
    </row>
    <row r="67" spans="2:7" x14ac:dyDescent="0.25">
      <c r="B67" s="199"/>
      <c r="C67" s="195"/>
      <c r="D67" s="195"/>
      <c r="E67" s="195"/>
      <c r="F67" s="195"/>
      <c r="G67" s="195"/>
    </row>
    <row r="68" spans="2:7" x14ac:dyDescent="0.25">
      <c r="B68" s="199"/>
      <c r="C68" s="195"/>
      <c r="D68" s="195"/>
      <c r="E68" s="195"/>
      <c r="F68" s="195"/>
      <c r="G68" s="195"/>
    </row>
    <row r="69" spans="2:7" x14ac:dyDescent="0.25">
      <c r="B69" s="199"/>
      <c r="C69" s="195"/>
      <c r="D69" s="195"/>
      <c r="E69" s="195"/>
      <c r="F69" s="195"/>
      <c r="G69" s="195"/>
    </row>
    <row r="70" spans="2:7" x14ac:dyDescent="0.25">
      <c r="B70" s="199"/>
      <c r="C70" s="195"/>
      <c r="D70" s="195"/>
      <c r="E70" s="195"/>
      <c r="F70" s="195"/>
      <c r="G70" s="195"/>
    </row>
    <row r="71" spans="2:7" x14ac:dyDescent="0.25">
      <c r="B71" s="199"/>
      <c r="C71" s="195"/>
      <c r="D71" s="195"/>
      <c r="E71" s="195"/>
      <c r="F71" s="195"/>
      <c r="G71" s="195"/>
    </row>
    <row r="72" spans="2:7" x14ac:dyDescent="0.25">
      <c r="B72" s="199"/>
      <c r="C72" s="195"/>
      <c r="D72" s="195"/>
      <c r="E72" s="195"/>
      <c r="F72" s="195"/>
      <c r="G72" s="195"/>
    </row>
    <row r="73" spans="2:7" x14ac:dyDescent="0.25">
      <c r="B73" s="199" t="s">
        <v>346</v>
      </c>
      <c r="C73" s="195"/>
      <c r="D73" s="195"/>
      <c r="E73" s="195"/>
      <c r="F73" s="195"/>
      <c r="G73" s="195"/>
    </row>
    <row r="74" spans="2:7" x14ac:dyDescent="0.25">
      <c r="B74" s="199"/>
      <c r="C74" s="195"/>
      <c r="D74" s="195"/>
      <c r="E74" s="195"/>
      <c r="F74" s="195"/>
      <c r="G74" s="195"/>
    </row>
    <row r="75" spans="2:7" x14ac:dyDescent="0.25">
      <c r="B75" s="199"/>
      <c r="C75" s="195"/>
      <c r="D75" s="195"/>
      <c r="E75" s="195"/>
      <c r="F75" s="195"/>
      <c r="G75" s="195"/>
    </row>
    <row r="76" spans="2:7" x14ac:dyDescent="0.25">
      <c r="B76" s="199"/>
      <c r="C76" s="195"/>
      <c r="D76" s="195"/>
      <c r="E76" s="195"/>
      <c r="F76" s="195"/>
      <c r="G76" s="195"/>
    </row>
    <row r="77" spans="2:7" x14ac:dyDescent="0.25">
      <c r="B77" s="199"/>
      <c r="C77" s="195"/>
      <c r="D77" s="195"/>
      <c r="E77" s="195"/>
      <c r="F77" s="195"/>
      <c r="G77" s="195"/>
    </row>
    <row r="78" spans="2:7" x14ac:dyDescent="0.25">
      <c r="B78" s="199"/>
      <c r="C78" s="195"/>
      <c r="D78" s="195"/>
      <c r="E78" s="195"/>
      <c r="F78" s="195"/>
      <c r="G78" s="195"/>
    </row>
    <row r="79" spans="2:7" ht="47.25" x14ac:dyDescent="0.25">
      <c r="B79" s="199" t="s">
        <v>347</v>
      </c>
      <c r="C79" s="195"/>
      <c r="D79" s="195"/>
      <c r="E79" s="195"/>
      <c r="F79" s="195"/>
      <c r="G79" s="195"/>
    </row>
    <row r="80" spans="2:7" x14ac:dyDescent="0.25">
      <c r="B80" s="199"/>
      <c r="C80" s="195"/>
      <c r="D80" s="195"/>
      <c r="E80" s="195"/>
      <c r="F80" s="195"/>
      <c r="G80" s="195"/>
    </row>
    <row r="81" spans="2:7" x14ac:dyDescent="0.25">
      <c r="B81" s="199"/>
      <c r="C81" s="195"/>
      <c r="D81" s="195"/>
      <c r="E81" s="195"/>
      <c r="F81" s="195"/>
      <c r="G81" s="195"/>
    </row>
    <row r="82" spans="2:7" x14ac:dyDescent="0.25">
      <c r="B82" s="199"/>
      <c r="C82" s="195"/>
      <c r="D82" s="195"/>
      <c r="E82" s="195"/>
      <c r="F82" s="195"/>
      <c r="G82" s="195"/>
    </row>
    <row r="83" spans="2:7" x14ac:dyDescent="0.25">
      <c r="B83" s="199"/>
      <c r="C83" s="195"/>
      <c r="D83" s="195"/>
      <c r="E83" s="195"/>
      <c r="F83" s="195"/>
      <c r="G83" s="195"/>
    </row>
    <row r="84" spans="2:7" x14ac:dyDescent="0.25">
      <c r="B84" s="199"/>
      <c r="C84" s="195"/>
      <c r="D84" s="195"/>
      <c r="E84" s="195"/>
      <c r="F84" s="195"/>
      <c r="G84" s="195"/>
    </row>
    <row r="85" spans="2:7" x14ac:dyDescent="0.25">
      <c r="B85" s="199"/>
      <c r="C85" s="195"/>
      <c r="D85" s="195"/>
      <c r="E85" s="195"/>
      <c r="F85" s="195"/>
      <c r="G85" s="195"/>
    </row>
    <row r="86" spans="2:7" x14ac:dyDescent="0.25">
      <c r="B86" s="199"/>
      <c r="C86" s="195"/>
      <c r="D86" s="195"/>
      <c r="E86" s="195"/>
      <c r="F86" s="195"/>
      <c r="G86" s="195"/>
    </row>
    <row r="87" spans="2:7" x14ac:dyDescent="0.25">
      <c r="B87" s="199"/>
      <c r="C87" s="195"/>
      <c r="D87" s="195"/>
      <c r="E87" s="195"/>
      <c r="F87" s="195"/>
      <c r="G87" s="195"/>
    </row>
    <row r="88" spans="2:7" x14ac:dyDescent="0.25">
      <c r="B88" s="199"/>
      <c r="C88" s="195"/>
      <c r="D88" s="195"/>
      <c r="E88" s="195"/>
      <c r="F88" s="195"/>
      <c r="G88" s="195"/>
    </row>
    <row r="89" spans="2:7" x14ac:dyDescent="0.25">
      <c r="B89" s="199"/>
      <c r="C89" s="195"/>
      <c r="D89" s="195"/>
      <c r="E89" s="195"/>
      <c r="F89" s="195"/>
      <c r="G89" s="195"/>
    </row>
    <row r="90" spans="2:7" x14ac:dyDescent="0.25">
      <c r="B90" s="205" t="s">
        <v>146</v>
      </c>
      <c r="C90" s="195"/>
      <c r="D90" s="195"/>
      <c r="E90" s="195"/>
      <c r="F90" s="195"/>
      <c r="G90" s="195"/>
    </row>
    <row r="91" spans="2:7" ht="47.25" x14ac:dyDescent="0.25">
      <c r="B91" s="199" t="s">
        <v>317</v>
      </c>
      <c r="C91" s="195"/>
      <c r="D91" s="195"/>
      <c r="E91" s="195"/>
      <c r="F91" s="195"/>
      <c r="G91" s="195"/>
    </row>
    <row r="92" spans="2:7" x14ac:dyDescent="0.25">
      <c r="B92" s="199"/>
      <c r="C92" s="195"/>
      <c r="D92" s="195"/>
      <c r="E92" s="195"/>
      <c r="F92" s="195"/>
      <c r="G92" s="195"/>
    </row>
    <row r="93" spans="2:7" ht="47.25" x14ac:dyDescent="0.25">
      <c r="B93" s="199" t="s">
        <v>318</v>
      </c>
      <c r="C93" s="195"/>
      <c r="D93" s="195"/>
      <c r="E93" s="195"/>
      <c r="F93" s="195"/>
      <c r="G93" s="195"/>
    </row>
    <row r="94" spans="2:7" x14ac:dyDescent="0.25">
      <c r="B94" s="201"/>
      <c r="C94" s="195"/>
      <c r="D94" s="195"/>
      <c r="E94" s="195"/>
      <c r="F94" s="195"/>
      <c r="G94" s="195"/>
    </row>
    <row r="95" spans="2:7" x14ac:dyDescent="0.25">
      <c r="B95" s="201"/>
      <c r="C95" s="195"/>
      <c r="D95" s="195"/>
      <c r="E95" s="195"/>
      <c r="F95" s="195"/>
      <c r="G95" s="195"/>
    </row>
    <row r="96" spans="2:7" x14ac:dyDescent="0.25">
      <c r="B96" s="201" t="s">
        <v>325</v>
      </c>
      <c r="C96" s="195"/>
      <c r="D96" s="195"/>
      <c r="E96" s="195"/>
      <c r="F96" s="195"/>
      <c r="G96" s="195"/>
    </row>
    <row r="97" spans="2:7" x14ac:dyDescent="0.25">
      <c r="B97" s="195"/>
      <c r="C97" s="195"/>
      <c r="D97" s="195"/>
      <c r="E97" s="195"/>
      <c r="F97" s="195"/>
      <c r="G97" s="195"/>
    </row>
    <row r="98" spans="2:7" ht="16.5" x14ac:dyDescent="0.25">
      <c r="B98" s="208"/>
      <c r="C98" s="195"/>
      <c r="D98" s="195"/>
      <c r="E98" s="195"/>
      <c r="F98" s="195"/>
      <c r="G98" s="195"/>
    </row>
    <row r="99" spans="2:7" x14ac:dyDescent="0.25">
      <c r="B99" s="195"/>
      <c r="C99" s="195"/>
      <c r="D99" s="195"/>
      <c r="E99" s="195"/>
      <c r="F99" s="195"/>
      <c r="G99" s="195"/>
    </row>
    <row r="100" spans="2:7" x14ac:dyDescent="0.25">
      <c r="B100" s="195"/>
      <c r="C100" s="195"/>
      <c r="D100" s="195"/>
      <c r="E100" s="195"/>
      <c r="F100" s="195"/>
      <c r="G100" s="195"/>
    </row>
    <row r="101" spans="2:7" x14ac:dyDescent="0.25">
      <c r="B101" s="195"/>
      <c r="C101" s="195"/>
      <c r="D101" s="195"/>
      <c r="E101" s="195"/>
      <c r="F101" s="195"/>
      <c r="G101" s="195"/>
    </row>
    <row r="102" spans="2:7" x14ac:dyDescent="0.25">
      <c r="B102" s="195"/>
      <c r="C102" s="195"/>
      <c r="D102" s="195"/>
      <c r="E102" s="195"/>
      <c r="F102" s="195"/>
      <c r="G102" s="195"/>
    </row>
    <row r="103" spans="2:7" x14ac:dyDescent="0.25">
      <c r="B103" s="195"/>
      <c r="C103" s="195"/>
      <c r="D103" s="195"/>
      <c r="E103" s="195"/>
      <c r="F103" s="195"/>
      <c r="G103" s="195"/>
    </row>
    <row r="104" spans="2:7" x14ac:dyDescent="0.25">
      <c r="B104" s="195"/>
      <c r="C104" s="195"/>
      <c r="D104" s="195"/>
      <c r="E104" s="195"/>
      <c r="F104" s="195"/>
      <c r="G104" s="195"/>
    </row>
    <row r="105" spans="2:7" x14ac:dyDescent="0.25">
      <c r="B105" s="195"/>
      <c r="C105" s="195"/>
      <c r="D105" s="195"/>
      <c r="E105" s="195"/>
      <c r="F105" s="195"/>
      <c r="G105" s="195"/>
    </row>
    <row r="106" spans="2:7" x14ac:dyDescent="0.25">
      <c r="B106" s="195"/>
      <c r="C106" s="195"/>
      <c r="D106" s="195"/>
      <c r="E106" s="195"/>
      <c r="F106" s="195"/>
      <c r="G106" s="195"/>
    </row>
    <row r="107" spans="2:7" ht="47.25" x14ac:dyDescent="0.25">
      <c r="B107" s="199" t="s">
        <v>326</v>
      </c>
      <c r="C107" s="195"/>
      <c r="D107" s="195"/>
      <c r="E107" s="195"/>
      <c r="F107" s="195"/>
      <c r="G107" s="195"/>
    </row>
    <row r="108" spans="2:7" x14ac:dyDescent="0.25">
      <c r="B108" s="211"/>
      <c r="C108" s="195"/>
      <c r="D108" s="195"/>
      <c r="E108" s="195"/>
      <c r="F108" s="195"/>
      <c r="G108" s="195"/>
    </row>
    <row r="109" spans="2:7" x14ac:dyDescent="0.25">
      <c r="B109" s="212" t="s">
        <v>327</v>
      </c>
      <c r="C109" s="195"/>
      <c r="D109" s="195"/>
      <c r="E109" s="195"/>
      <c r="F109" s="195"/>
      <c r="G109" s="195"/>
    </row>
    <row r="110" spans="2:7" x14ac:dyDescent="0.25">
      <c r="B110" s="195"/>
      <c r="C110" s="195"/>
      <c r="D110" s="195"/>
      <c r="E110" s="195"/>
      <c r="F110" s="195"/>
      <c r="G110" s="195"/>
    </row>
    <row r="111" spans="2:7" x14ac:dyDescent="0.25">
      <c r="B111" s="195"/>
      <c r="C111" s="195"/>
      <c r="D111" s="195"/>
      <c r="E111" s="195"/>
      <c r="F111" s="195"/>
      <c r="G111" s="195"/>
    </row>
    <row r="112" spans="2:7" x14ac:dyDescent="0.25">
      <c r="B112" s="195"/>
      <c r="C112" s="195"/>
      <c r="D112" s="195"/>
      <c r="E112" s="195"/>
      <c r="F112" s="195"/>
      <c r="G112" s="195"/>
    </row>
    <row r="113" spans="2:7" x14ac:dyDescent="0.25">
      <c r="B113" s="195"/>
      <c r="C113" s="195"/>
      <c r="D113" s="195"/>
      <c r="E113" s="195"/>
      <c r="F113" s="195"/>
      <c r="G113" s="195"/>
    </row>
    <row r="114" spans="2:7" x14ac:dyDescent="0.25">
      <c r="B114" s="195"/>
      <c r="C114" s="195"/>
      <c r="D114" s="195"/>
      <c r="E114" s="195"/>
      <c r="F114" s="195"/>
      <c r="G114" s="195"/>
    </row>
    <row r="115" spans="2:7" x14ac:dyDescent="0.25">
      <c r="B115" s="195"/>
      <c r="C115" s="195"/>
      <c r="D115" s="195"/>
      <c r="E115" s="195"/>
      <c r="F115" s="195"/>
      <c r="G115" s="195"/>
    </row>
    <row r="116" spans="2:7" x14ac:dyDescent="0.25">
      <c r="B116" s="195"/>
      <c r="C116" s="195"/>
      <c r="D116" s="195"/>
      <c r="E116" s="195"/>
      <c r="F116" s="195"/>
      <c r="G116" s="195"/>
    </row>
    <row r="117" spans="2:7" x14ac:dyDescent="0.25">
      <c r="B117" s="195"/>
      <c r="C117" s="195"/>
      <c r="D117" s="195"/>
      <c r="E117" s="195"/>
      <c r="F117" s="195"/>
      <c r="G117" s="195"/>
    </row>
    <row r="118" spans="2:7" x14ac:dyDescent="0.25">
      <c r="B118" s="195"/>
      <c r="C118" s="195"/>
      <c r="D118" s="195"/>
      <c r="E118" s="195"/>
      <c r="F118" s="195"/>
      <c r="G118" s="195"/>
    </row>
    <row r="119" spans="2:7" x14ac:dyDescent="0.25">
      <c r="B119" s="195"/>
      <c r="C119" s="195"/>
      <c r="D119" s="195"/>
      <c r="E119" s="195"/>
      <c r="F119" s="195"/>
      <c r="G119" s="195"/>
    </row>
    <row r="120" spans="2:7" x14ac:dyDescent="0.25">
      <c r="B120" s="195"/>
      <c r="C120" s="195"/>
      <c r="D120" s="195"/>
      <c r="E120" s="195"/>
      <c r="F120" s="195"/>
      <c r="G120" s="195"/>
    </row>
    <row r="121" spans="2:7" x14ac:dyDescent="0.25">
      <c r="B121" s="195"/>
      <c r="C121" s="195"/>
      <c r="D121" s="195"/>
      <c r="E121" s="195"/>
      <c r="F121" s="195"/>
      <c r="G121" s="195"/>
    </row>
    <row r="122" spans="2:7" x14ac:dyDescent="0.25">
      <c r="B122" s="195"/>
      <c r="C122" s="195"/>
      <c r="D122" s="195"/>
      <c r="E122" s="195"/>
      <c r="F122" s="195"/>
      <c r="G122" s="195"/>
    </row>
    <row r="123" spans="2:7" x14ac:dyDescent="0.25">
      <c r="B123" s="195"/>
      <c r="C123" s="195"/>
      <c r="D123" s="195"/>
      <c r="E123" s="195"/>
      <c r="F123" s="195"/>
      <c r="G123" s="195"/>
    </row>
    <row r="124" spans="2:7" x14ac:dyDescent="0.25">
      <c r="B124" s="195"/>
      <c r="C124" s="195"/>
      <c r="D124" s="195"/>
      <c r="E124" s="195"/>
      <c r="F124" s="195"/>
      <c r="G124" s="195"/>
    </row>
    <row r="125" spans="2:7" x14ac:dyDescent="0.25">
      <c r="B125" s="195"/>
      <c r="C125" s="195"/>
      <c r="D125" s="195"/>
      <c r="E125" s="195"/>
      <c r="F125" s="195"/>
      <c r="G125" s="195"/>
    </row>
    <row r="126" spans="2:7" x14ac:dyDescent="0.25">
      <c r="B126" s="195"/>
      <c r="C126" s="195"/>
      <c r="D126" s="195"/>
      <c r="E126" s="195"/>
      <c r="F126" s="195"/>
      <c r="G126" s="195"/>
    </row>
    <row r="127" spans="2:7" x14ac:dyDescent="0.25">
      <c r="B127" s="195"/>
      <c r="C127" s="195"/>
      <c r="D127" s="195"/>
      <c r="E127" s="195"/>
      <c r="F127" s="195"/>
      <c r="G127" s="195"/>
    </row>
    <row r="128" spans="2:7" x14ac:dyDescent="0.25">
      <c r="B128" s="195"/>
      <c r="C128" s="195"/>
      <c r="D128" s="195"/>
      <c r="E128" s="195"/>
      <c r="F128" s="195"/>
      <c r="G128" s="195"/>
    </row>
    <row r="129" spans="2:7" x14ac:dyDescent="0.25">
      <c r="B129" s="195"/>
      <c r="C129" s="195"/>
      <c r="D129" s="195"/>
      <c r="E129" s="195"/>
      <c r="F129" s="195"/>
      <c r="G129" s="195"/>
    </row>
    <row r="130" spans="2:7" ht="31.5" x14ac:dyDescent="0.25">
      <c r="B130" s="199" t="s">
        <v>328</v>
      </c>
      <c r="C130" s="195"/>
      <c r="D130" s="195"/>
      <c r="E130" s="195"/>
      <c r="F130" s="195"/>
      <c r="G130" s="195"/>
    </row>
    <row r="131" spans="2:7" x14ac:dyDescent="0.25">
      <c r="B131" s="204"/>
      <c r="C131" s="195"/>
      <c r="D131" s="195"/>
      <c r="E131" s="195"/>
      <c r="F131" s="195"/>
      <c r="G131" s="195"/>
    </row>
    <row r="132" spans="2:7" x14ac:dyDescent="0.25">
      <c r="B132" s="201" t="s">
        <v>329</v>
      </c>
      <c r="C132" s="195"/>
      <c r="D132" s="195"/>
      <c r="E132" s="195"/>
      <c r="F132" s="195"/>
      <c r="G132" s="195"/>
    </row>
    <row r="133" spans="2:7" x14ac:dyDescent="0.25">
      <c r="B133" s="195"/>
      <c r="C133" s="195"/>
      <c r="D133" s="195"/>
      <c r="E133" s="195"/>
      <c r="F133" s="195"/>
      <c r="G133" s="195"/>
    </row>
    <row r="134" spans="2:7" x14ac:dyDescent="0.25">
      <c r="B134" s="195"/>
      <c r="C134" s="195"/>
      <c r="D134" s="195"/>
      <c r="E134" s="195"/>
      <c r="F134" s="195"/>
      <c r="G134" s="195"/>
    </row>
    <row r="135" spans="2:7" x14ac:dyDescent="0.25">
      <c r="B135" s="195"/>
      <c r="C135" s="195"/>
      <c r="D135" s="195"/>
      <c r="E135" s="195"/>
      <c r="F135" s="195"/>
      <c r="G135" s="195"/>
    </row>
    <row r="136" spans="2:7" x14ac:dyDescent="0.25">
      <c r="B136" s="195"/>
      <c r="C136" s="195"/>
      <c r="D136" s="195"/>
      <c r="E136" s="195"/>
      <c r="F136" s="195"/>
      <c r="G136" s="195"/>
    </row>
    <row r="137" spans="2:7" x14ac:dyDescent="0.25">
      <c r="B137" s="195"/>
      <c r="C137" s="195"/>
      <c r="D137" s="195"/>
      <c r="E137" s="195"/>
      <c r="F137" s="195"/>
      <c r="G137" s="195"/>
    </row>
    <row r="138" spans="2:7" x14ac:dyDescent="0.25">
      <c r="B138" s="195"/>
      <c r="C138" s="195"/>
      <c r="D138" s="195"/>
      <c r="E138" s="195"/>
      <c r="F138" s="195"/>
      <c r="G138" s="195"/>
    </row>
    <row r="139" spans="2:7" x14ac:dyDescent="0.25">
      <c r="B139" s="195"/>
      <c r="C139" s="195"/>
      <c r="D139" s="195"/>
      <c r="E139" s="195"/>
      <c r="F139" s="195"/>
      <c r="G139" s="195"/>
    </row>
    <row r="140" spans="2:7" x14ac:dyDescent="0.25">
      <c r="B140" s="195"/>
      <c r="C140" s="195"/>
      <c r="D140" s="195"/>
      <c r="E140" s="195"/>
      <c r="F140" s="195"/>
      <c r="G140" s="195"/>
    </row>
    <row r="141" spans="2:7" x14ac:dyDescent="0.25">
      <c r="B141" s="195"/>
      <c r="C141" s="195"/>
      <c r="D141" s="195"/>
      <c r="E141" s="195"/>
      <c r="F141" s="195"/>
      <c r="G141" s="195"/>
    </row>
    <row r="142" spans="2:7" x14ac:dyDescent="0.25">
      <c r="B142" s="195"/>
      <c r="C142" s="195"/>
      <c r="D142" s="195"/>
      <c r="E142" s="195"/>
      <c r="F142" s="195"/>
      <c r="G142" s="195"/>
    </row>
    <row r="143" spans="2:7" x14ac:dyDescent="0.25">
      <c r="B143" s="195"/>
      <c r="C143" s="195"/>
      <c r="D143" s="195"/>
      <c r="E143" s="195"/>
      <c r="F143" s="195"/>
      <c r="G143" s="195"/>
    </row>
    <row r="144" spans="2:7" x14ac:dyDescent="0.25">
      <c r="B144" s="205" t="s">
        <v>132</v>
      </c>
      <c r="C144" s="195"/>
      <c r="D144" s="195"/>
      <c r="E144" s="195"/>
      <c r="F144" s="195"/>
      <c r="G144" s="195"/>
    </row>
    <row r="145" spans="2:7" x14ac:dyDescent="0.25">
      <c r="B145" s="204"/>
      <c r="C145" s="195"/>
      <c r="D145" s="195"/>
      <c r="E145" s="195"/>
      <c r="F145" s="195"/>
      <c r="G145" s="195"/>
    </row>
    <row r="146" spans="2:7" ht="94.5" x14ac:dyDescent="0.25">
      <c r="B146" s="201" t="s">
        <v>330</v>
      </c>
      <c r="C146" s="195"/>
      <c r="D146" s="195"/>
      <c r="E146" s="195"/>
      <c r="F146" s="195"/>
      <c r="G146" s="195"/>
    </row>
    <row r="147" spans="2:7" ht="47.25" x14ac:dyDescent="0.25">
      <c r="B147" s="201" t="s">
        <v>356</v>
      </c>
      <c r="C147" s="195"/>
      <c r="D147" s="195"/>
      <c r="E147" s="195"/>
      <c r="F147" s="195"/>
      <c r="G147" s="195"/>
    </row>
    <row r="148" spans="2:7" x14ac:dyDescent="0.25">
      <c r="B148" s="201"/>
      <c r="C148" s="195"/>
      <c r="D148" s="195"/>
      <c r="E148" s="195"/>
      <c r="F148" s="195"/>
      <c r="G148" s="195"/>
    </row>
    <row r="149" spans="2:7" x14ac:dyDescent="0.25">
      <c r="B149" s="199"/>
      <c r="C149" s="195"/>
      <c r="D149" s="195"/>
      <c r="E149" s="195"/>
      <c r="F149" s="195"/>
      <c r="G149" s="195"/>
    </row>
    <row r="150" spans="2:7" ht="63" x14ac:dyDescent="0.25">
      <c r="B150" s="201" t="s">
        <v>353</v>
      </c>
      <c r="C150" s="195"/>
      <c r="D150" s="195"/>
      <c r="E150" s="195"/>
      <c r="F150" s="195"/>
      <c r="G150" s="195"/>
    </row>
    <row r="151" spans="2:7" x14ac:dyDescent="0.25">
      <c r="B151" s="199"/>
      <c r="C151" s="195"/>
      <c r="D151" s="195"/>
      <c r="E151" s="195"/>
      <c r="F151" s="195"/>
      <c r="G151" s="195"/>
    </row>
    <row r="152" spans="2:7" ht="31.5" x14ac:dyDescent="0.25">
      <c r="B152" s="201" t="s">
        <v>354</v>
      </c>
      <c r="C152" s="195"/>
      <c r="D152" s="195"/>
      <c r="E152" s="195"/>
      <c r="F152" s="195"/>
      <c r="G152" s="195"/>
    </row>
    <row r="153" spans="2:7" x14ac:dyDescent="0.25">
      <c r="B153" s="199"/>
      <c r="C153" s="195"/>
      <c r="D153" s="195"/>
      <c r="E153" s="195"/>
      <c r="F153" s="195"/>
      <c r="G153" s="195"/>
    </row>
    <row r="154" spans="2:7" ht="31.5" x14ac:dyDescent="0.25">
      <c r="B154" s="201" t="s">
        <v>355</v>
      </c>
      <c r="C154" s="195"/>
      <c r="D154" s="195"/>
      <c r="E154" s="195"/>
      <c r="F154" s="195"/>
      <c r="G154" s="195"/>
    </row>
    <row r="155" spans="2:7" x14ac:dyDescent="0.25">
      <c r="B155" s="195"/>
      <c r="C155" s="195"/>
      <c r="D155" s="195"/>
      <c r="E155" s="195"/>
      <c r="F155" s="195"/>
      <c r="G155" s="195"/>
    </row>
    <row r="156" spans="2:7" x14ac:dyDescent="0.25">
      <c r="B156" s="195"/>
      <c r="C156" s="195"/>
      <c r="D156" s="195"/>
      <c r="E156" s="195"/>
      <c r="F156" s="195"/>
      <c r="G156" s="195"/>
    </row>
    <row r="157" spans="2:7" x14ac:dyDescent="0.25">
      <c r="B157" s="195"/>
      <c r="C157" s="195"/>
      <c r="D157" s="195"/>
      <c r="E157" s="195"/>
      <c r="F157" s="195"/>
      <c r="G157" s="195"/>
    </row>
    <row r="158" spans="2:7" x14ac:dyDescent="0.25">
      <c r="B158" s="195"/>
      <c r="C158" s="195"/>
      <c r="D158" s="195"/>
      <c r="E158" s="195"/>
      <c r="F158" s="195"/>
      <c r="G158" s="195"/>
    </row>
    <row r="159" spans="2:7" x14ac:dyDescent="0.25">
      <c r="B159" s="195"/>
      <c r="C159" s="195"/>
      <c r="D159" s="195"/>
      <c r="E159" s="195"/>
      <c r="F159" s="195"/>
      <c r="G159" s="195"/>
    </row>
    <row r="160" spans="2:7" x14ac:dyDescent="0.25">
      <c r="B160" s="195"/>
      <c r="C160" s="195"/>
      <c r="D160" s="195"/>
      <c r="E160" s="195"/>
      <c r="F160" s="195"/>
      <c r="G160" s="195"/>
    </row>
    <row r="161" spans="2:7" x14ac:dyDescent="0.25">
      <c r="B161" s="195"/>
      <c r="C161" s="195"/>
      <c r="D161" s="195"/>
      <c r="E161" s="195"/>
      <c r="F161" s="195"/>
      <c r="G161" s="195"/>
    </row>
    <row r="162" spans="2:7" x14ac:dyDescent="0.25">
      <c r="B162" s="195"/>
      <c r="C162" s="195"/>
      <c r="D162" s="195"/>
      <c r="E162" s="195"/>
      <c r="F162" s="195"/>
      <c r="G162" s="195"/>
    </row>
    <row r="163" spans="2:7" x14ac:dyDescent="0.25">
      <c r="B163" s="195"/>
      <c r="C163" s="195"/>
      <c r="D163" s="195"/>
      <c r="E163" s="195"/>
      <c r="F163" s="195"/>
      <c r="G163" s="195"/>
    </row>
    <row r="164" spans="2:7" x14ac:dyDescent="0.25">
      <c r="B164" s="195"/>
      <c r="C164" s="195"/>
      <c r="D164" s="195"/>
      <c r="E164" s="195"/>
      <c r="F164" s="195"/>
      <c r="G164" s="195"/>
    </row>
    <row r="165" spans="2:7" x14ac:dyDescent="0.25">
      <c r="B165" s="195"/>
      <c r="C165" s="195"/>
      <c r="D165" s="195"/>
      <c r="E165" s="195"/>
      <c r="F165" s="195"/>
      <c r="G165" s="195"/>
    </row>
    <row r="166" spans="2:7" x14ac:dyDescent="0.25">
      <c r="B166" s="195"/>
      <c r="C166" s="195"/>
      <c r="D166" s="195"/>
      <c r="E166" s="195"/>
      <c r="F166" s="195"/>
      <c r="G166" s="195"/>
    </row>
    <row r="167" spans="2:7" x14ac:dyDescent="0.25">
      <c r="B167" s="195"/>
      <c r="C167" s="195"/>
      <c r="D167" s="195"/>
      <c r="E167" s="195"/>
      <c r="F167" s="195"/>
      <c r="G167" s="195"/>
    </row>
    <row r="168" spans="2:7" x14ac:dyDescent="0.25">
      <c r="B168" s="195"/>
      <c r="C168" s="195"/>
      <c r="D168" s="195"/>
      <c r="E168" s="195"/>
      <c r="F168" s="195"/>
      <c r="G168" s="195"/>
    </row>
    <row r="169" spans="2:7" x14ac:dyDescent="0.25">
      <c r="B169" s="195"/>
      <c r="C169" s="195"/>
      <c r="D169" s="195"/>
      <c r="E169" s="195"/>
      <c r="F169" s="195"/>
      <c r="G169" s="195"/>
    </row>
    <row r="170" spans="2:7" x14ac:dyDescent="0.25">
      <c r="B170" s="195"/>
      <c r="C170" s="195"/>
      <c r="D170" s="195"/>
      <c r="E170" s="195"/>
      <c r="F170" s="195"/>
      <c r="G170" s="195"/>
    </row>
    <row r="171" spans="2:7" x14ac:dyDescent="0.25">
      <c r="B171" s="195"/>
      <c r="C171" s="195"/>
      <c r="D171" s="195"/>
      <c r="E171" s="195"/>
      <c r="F171" s="195"/>
      <c r="G171" s="195"/>
    </row>
    <row r="172" spans="2:7" x14ac:dyDescent="0.25">
      <c r="B172" s="195"/>
      <c r="C172" s="195"/>
      <c r="D172" s="195"/>
      <c r="E172" s="195"/>
      <c r="F172" s="195"/>
      <c r="G172" s="195"/>
    </row>
    <row r="173" spans="2:7" x14ac:dyDescent="0.25">
      <c r="B173" s="195"/>
      <c r="C173" s="195"/>
      <c r="D173" s="195"/>
      <c r="E173" s="195"/>
      <c r="F173" s="195"/>
      <c r="G173" s="195"/>
    </row>
    <row r="174" spans="2:7" x14ac:dyDescent="0.25">
      <c r="B174" s="195"/>
      <c r="C174" s="195"/>
      <c r="D174" s="195"/>
      <c r="E174" s="195"/>
      <c r="F174" s="195"/>
      <c r="G174" s="195"/>
    </row>
    <row r="175" spans="2:7" x14ac:dyDescent="0.25">
      <c r="B175" s="195"/>
      <c r="C175" s="195"/>
      <c r="D175" s="195"/>
      <c r="E175" s="195"/>
      <c r="F175" s="195"/>
      <c r="G175" s="195"/>
    </row>
    <row r="176" spans="2:7" x14ac:dyDescent="0.25">
      <c r="B176" s="195"/>
      <c r="C176" s="195"/>
      <c r="D176" s="195"/>
      <c r="E176" s="195"/>
      <c r="F176" s="195"/>
      <c r="G176" s="195"/>
    </row>
    <row r="177" spans="2:7" x14ac:dyDescent="0.25">
      <c r="B177" s="195"/>
      <c r="C177" s="195"/>
      <c r="D177" s="195"/>
      <c r="E177" s="195"/>
      <c r="F177" s="195"/>
      <c r="G177" s="195"/>
    </row>
    <row r="178" spans="2:7" x14ac:dyDescent="0.25">
      <c r="B178" s="195"/>
      <c r="C178" s="195"/>
      <c r="D178" s="195"/>
      <c r="E178" s="195"/>
      <c r="F178" s="195"/>
      <c r="G178" s="195"/>
    </row>
    <row r="179" spans="2:7" x14ac:dyDescent="0.25">
      <c r="B179" s="195"/>
      <c r="C179" s="195"/>
      <c r="D179" s="195"/>
      <c r="E179" s="195"/>
      <c r="F179" s="195"/>
      <c r="G179" s="195"/>
    </row>
    <row r="180" spans="2:7" x14ac:dyDescent="0.25">
      <c r="B180" s="195"/>
      <c r="C180" s="195"/>
      <c r="D180" s="195"/>
      <c r="E180" s="195"/>
      <c r="F180" s="195"/>
      <c r="G180" s="195"/>
    </row>
    <row r="181" spans="2:7" x14ac:dyDescent="0.25">
      <c r="B181" s="195"/>
      <c r="C181" s="195"/>
      <c r="D181" s="195"/>
      <c r="E181" s="195"/>
      <c r="F181" s="195"/>
      <c r="G181" s="195"/>
    </row>
    <row r="182" spans="2:7" x14ac:dyDescent="0.25">
      <c r="B182" s="195"/>
      <c r="C182" s="195"/>
      <c r="D182" s="195"/>
      <c r="E182" s="195"/>
      <c r="F182" s="195"/>
      <c r="G182" s="195"/>
    </row>
    <row r="183" spans="2:7" x14ac:dyDescent="0.25">
      <c r="B183" s="195"/>
      <c r="C183" s="195"/>
      <c r="D183" s="195"/>
      <c r="E183" s="195"/>
      <c r="F183" s="195"/>
      <c r="G183" s="195"/>
    </row>
    <row r="184" spans="2:7" x14ac:dyDescent="0.25">
      <c r="B184" s="195"/>
      <c r="C184" s="195"/>
      <c r="D184" s="195"/>
      <c r="E184" s="195"/>
      <c r="F184" s="195"/>
      <c r="G184" s="195"/>
    </row>
    <row r="185" spans="2:7" x14ac:dyDescent="0.25">
      <c r="B185" s="195"/>
      <c r="C185" s="195"/>
      <c r="D185" s="195"/>
      <c r="E185" s="195"/>
      <c r="F185" s="195"/>
      <c r="G185" s="195"/>
    </row>
    <row r="186" spans="2:7" x14ac:dyDescent="0.25">
      <c r="B186" s="195"/>
      <c r="C186" s="195"/>
      <c r="D186" s="195"/>
      <c r="E186" s="195"/>
      <c r="F186" s="195"/>
      <c r="G186" s="195"/>
    </row>
    <row r="187" spans="2:7" x14ac:dyDescent="0.25">
      <c r="B187" s="195"/>
      <c r="C187" s="195"/>
      <c r="D187" s="195"/>
      <c r="E187" s="195"/>
      <c r="F187" s="195"/>
      <c r="G187" s="195"/>
    </row>
    <row r="188" spans="2:7" x14ac:dyDescent="0.25">
      <c r="B188" s="195"/>
      <c r="C188" s="195"/>
      <c r="D188" s="195"/>
      <c r="E188" s="195"/>
      <c r="F188" s="195"/>
      <c r="G188" s="195"/>
    </row>
    <row r="189" spans="2:7" x14ac:dyDescent="0.25">
      <c r="B189" s="195"/>
      <c r="C189" s="195"/>
      <c r="D189" s="195"/>
      <c r="E189" s="195"/>
      <c r="F189" s="195"/>
      <c r="G189" s="195"/>
    </row>
    <row r="190" spans="2:7" x14ac:dyDescent="0.25">
      <c r="B190" s="195"/>
      <c r="C190" s="195"/>
      <c r="D190" s="195"/>
      <c r="E190" s="195"/>
      <c r="F190" s="195"/>
      <c r="G190" s="195"/>
    </row>
    <row r="191" spans="2:7" x14ac:dyDescent="0.25">
      <c r="B191" s="195"/>
      <c r="C191" s="195"/>
      <c r="D191" s="195"/>
      <c r="E191" s="195"/>
      <c r="F191" s="195"/>
      <c r="G191" s="195"/>
    </row>
    <row r="192" spans="2:7" x14ac:dyDescent="0.25">
      <c r="B192" s="195"/>
      <c r="C192" s="195"/>
      <c r="D192" s="195"/>
      <c r="E192" s="195"/>
      <c r="F192" s="195"/>
      <c r="G192" s="195"/>
    </row>
    <row r="193" spans="2:7" x14ac:dyDescent="0.25">
      <c r="B193" s="195"/>
      <c r="C193" s="195"/>
      <c r="D193" s="195"/>
      <c r="E193" s="195"/>
      <c r="F193" s="195"/>
      <c r="G193" s="195"/>
    </row>
    <row r="194" spans="2:7" x14ac:dyDescent="0.25">
      <c r="B194" s="195"/>
      <c r="C194" s="195"/>
      <c r="D194" s="195"/>
      <c r="E194" s="195"/>
      <c r="F194" s="195"/>
      <c r="G194" s="195"/>
    </row>
    <row r="195" spans="2:7" x14ac:dyDescent="0.25">
      <c r="B195" s="195"/>
      <c r="C195" s="195"/>
      <c r="D195" s="195"/>
      <c r="E195" s="195"/>
      <c r="F195" s="195"/>
      <c r="G195" s="195"/>
    </row>
    <row r="196" spans="2:7" x14ac:dyDescent="0.25">
      <c r="B196" s="195"/>
      <c r="C196" s="195"/>
      <c r="D196" s="195"/>
      <c r="E196" s="195"/>
      <c r="F196" s="195"/>
      <c r="G196" s="195"/>
    </row>
    <row r="197" spans="2:7" x14ac:dyDescent="0.25">
      <c r="B197" s="195"/>
      <c r="C197" s="195"/>
      <c r="D197" s="195"/>
      <c r="E197" s="195"/>
      <c r="F197" s="195"/>
      <c r="G197" s="195"/>
    </row>
    <row r="198" spans="2:7" x14ac:dyDescent="0.25">
      <c r="B198" s="195"/>
      <c r="C198" s="195"/>
      <c r="D198" s="195"/>
      <c r="E198" s="195"/>
      <c r="F198" s="195"/>
      <c r="G198" s="195"/>
    </row>
    <row r="199" spans="2:7" x14ac:dyDescent="0.25">
      <c r="B199" s="195"/>
      <c r="C199" s="195"/>
      <c r="D199" s="195"/>
      <c r="E199" s="195"/>
      <c r="F199" s="195"/>
      <c r="G199" s="195"/>
    </row>
    <row r="200" spans="2:7" x14ac:dyDescent="0.25">
      <c r="B200" s="195"/>
      <c r="C200" s="195"/>
      <c r="D200" s="195"/>
      <c r="E200" s="195"/>
      <c r="F200" s="195"/>
      <c r="G200" s="195"/>
    </row>
    <row r="201" spans="2:7" x14ac:dyDescent="0.25">
      <c r="B201" s="195"/>
      <c r="C201" s="195"/>
      <c r="D201" s="195"/>
      <c r="E201" s="195"/>
      <c r="F201" s="195"/>
      <c r="G201" s="195"/>
    </row>
    <row r="202" spans="2:7" x14ac:dyDescent="0.25">
      <c r="B202" s="195"/>
      <c r="C202" s="195"/>
      <c r="D202" s="195"/>
      <c r="E202" s="195"/>
      <c r="F202" s="195"/>
      <c r="G202" s="195"/>
    </row>
    <row r="203" spans="2:7" x14ac:dyDescent="0.25">
      <c r="B203" s="195"/>
      <c r="C203" s="195"/>
      <c r="D203" s="195"/>
      <c r="E203" s="195"/>
      <c r="F203" s="195"/>
      <c r="G203" s="195"/>
    </row>
    <row r="204" spans="2:7" x14ac:dyDescent="0.25">
      <c r="B204" s="195"/>
      <c r="C204" s="195"/>
      <c r="D204" s="195"/>
      <c r="E204" s="195"/>
      <c r="F204" s="195"/>
      <c r="G204" s="195"/>
    </row>
    <row r="205" spans="2:7" x14ac:dyDescent="0.25">
      <c r="B205" s="195"/>
      <c r="C205" s="195"/>
      <c r="D205" s="195"/>
      <c r="E205" s="195"/>
      <c r="F205" s="195"/>
      <c r="G205" s="195"/>
    </row>
    <row r="206" spans="2:7" x14ac:dyDescent="0.25">
      <c r="B206" s="195"/>
      <c r="C206" s="195"/>
      <c r="D206" s="195"/>
      <c r="E206" s="195"/>
      <c r="F206" s="195"/>
      <c r="G206" s="195"/>
    </row>
    <row r="207" spans="2:7" x14ac:dyDescent="0.25">
      <c r="B207" s="195"/>
      <c r="C207" s="195"/>
      <c r="D207" s="195"/>
      <c r="E207" s="195"/>
      <c r="F207" s="195"/>
      <c r="G207" s="195"/>
    </row>
    <row r="208" spans="2:7" x14ac:dyDescent="0.25">
      <c r="B208" s="195"/>
      <c r="C208" s="195"/>
      <c r="D208" s="195"/>
      <c r="E208" s="195"/>
      <c r="F208" s="195"/>
      <c r="G208" s="195"/>
    </row>
    <row r="209" spans="2:7" x14ac:dyDescent="0.25">
      <c r="B209" s="195"/>
      <c r="C209" s="195"/>
      <c r="D209" s="195"/>
      <c r="E209" s="195"/>
      <c r="F209" s="195"/>
      <c r="G209" s="195"/>
    </row>
    <row r="210" spans="2:7" x14ac:dyDescent="0.25">
      <c r="B210" s="195"/>
      <c r="C210" s="195"/>
      <c r="D210" s="195"/>
      <c r="E210" s="195"/>
      <c r="F210" s="195"/>
      <c r="G210" s="195"/>
    </row>
    <row r="211" spans="2:7" x14ac:dyDescent="0.25">
      <c r="B211" s="195"/>
      <c r="C211" s="195"/>
      <c r="D211" s="195"/>
      <c r="E211" s="195"/>
      <c r="F211" s="195"/>
      <c r="G211" s="195"/>
    </row>
    <row r="212" spans="2:7" x14ac:dyDescent="0.25">
      <c r="B212" s="195"/>
      <c r="C212" s="195"/>
      <c r="D212" s="195"/>
      <c r="E212" s="195"/>
      <c r="F212" s="195"/>
      <c r="G212" s="195"/>
    </row>
    <row r="213" spans="2:7" x14ac:dyDescent="0.25">
      <c r="B213" s="195"/>
      <c r="C213" s="195"/>
      <c r="D213" s="195"/>
      <c r="E213" s="195"/>
      <c r="F213" s="195"/>
      <c r="G213" s="195"/>
    </row>
    <row r="214" spans="2:7" x14ac:dyDescent="0.25">
      <c r="B214" s="195"/>
      <c r="C214" s="195"/>
      <c r="D214" s="195"/>
      <c r="E214" s="195"/>
      <c r="F214" s="195"/>
      <c r="G214" s="195"/>
    </row>
    <row r="215" spans="2:7" x14ac:dyDescent="0.25">
      <c r="B215" s="195"/>
      <c r="C215" s="195"/>
      <c r="D215" s="195"/>
      <c r="E215" s="195"/>
      <c r="F215" s="195"/>
      <c r="G215" s="195"/>
    </row>
    <row r="216" spans="2:7" x14ac:dyDescent="0.25">
      <c r="B216" s="195"/>
      <c r="C216" s="195"/>
      <c r="D216" s="195"/>
      <c r="E216" s="195"/>
      <c r="F216" s="195"/>
      <c r="G216" s="195"/>
    </row>
    <row r="217" spans="2:7" x14ac:dyDescent="0.25">
      <c r="B217" s="195"/>
      <c r="C217" s="195"/>
      <c r="D217" s="195"/>
      <c r="E217" s="195"/>
      <c r="F217" s="195"/>
      <c r="G217" s="195"/>
    </row>
    <row r="218" spans="2:7" x14ac:dyDescent="0.25">
      <c r="B218" s="195"/>
      <c r="C218" s="195"/>
      <c r="D218" s="195"/>
      <c r="E218" s="195"/>
      <c r="F218" s="195"/>
      <c r="G218" s="195"/>
    </row>
    <row r="219" spans="2:7" x14ac:dyDescent="0.25">
      <c r="B219" s="195"/>
      <c r="C219" s="195"/>
      <c r="D219" s="195"/>
      <c r="E219" s="195"/>
      <c r="F219" s="195"/>
      <c r="G219" s="195"/>
    </row>
    <row r="220" spans="2:7" x14ac:dyDescent="0.25">
      <c r="B220" s="195"/>
      <c r="C220" s="195"/>
      <c r="D220" s="195"/>
      <c r="E220" s="195"/>
      <c r="F220" s="195"/>
      <c r="G220" s="195"/>
    </row>
  </sheetData>
  <customSheetViews>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1"/>
    </customSheetView>
  </customSheetViews>
  <hyperlinks>
    <hyperlink ref="B15" r:id="rId2"/>
  </hyperlinks>
  <pageMargins left="0.25" right="0.25" top="0.75" bottom="0.75" header="0.3" footer="0.3"/>
  <pageSetup scale="70" orientation="portrait" verticalDpi="0" r:id="rId3"/>
  <rowBreaks count="4" manualBreakCount="4">
    <brk id="37" max="2" man="1"/>
    <brk id="72" max="2" man="1"/>
    <brk id="89" max="2" man="1"/>
    <brk id="143" max="2"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95"/>
      <c r="B1" s="214" t="s">
        <v>302</v>
      </c>
      <c r="C1" s="195"/>
      <c r="D1" s="195"/>
      <c r="E1" s="195"/>
      <c r="F1" s="195"/>
    </row>
    <row r="2" spans="1:6" ht="23.25" x14ac:dyDescent="0.25">
      <c r="A2" s="195"/>
      <c r="B2" s="214" t="s">
        <v>333</v>
      </c>
      <c r="C2" s="195"/>
      <c r="D2" s="195"/>
      <c r="E2" s="195"/>
      <c r="F2" s="195"/>
    </row>
    <row r="3" spans="1:6" x14ac:dyDescent="0.25">
      <c r="A3" s="195"/>
      <c r="B3" s="198"/>
      <c r="C3" s="195"/>
      <c r="D3" s="195"/>
      <c r="E3" s="195"/>
      <c r="F3" s="195"/>
    </row>
    <row r="4" spans="1:6" ht="18" x14ac:dyDescent="0.25">
      <c r="A4" s="195"/>
      <c r="B4" s="197" t="s">
        <v>334</v>
      </c>
      <c r="C4" s="195"/>
      <c r="D4" s="195"/>
      <c r="E4" s="195"/>
      <c r="F4" s="195"/>
    </row>
    <row r="5" spans="1:6" x14ac:dyDescent="0.25">
      <c r="A5" s="195"/>
      <c r="B5" s="198"/>
      <c r="C5" s="195"/>
      <c r="D5" s="195"/>
      <c r="E5" s="195"/>
      <c r="F5" s="195"/>
    </row>
    <row r="6" spans="1:6" ht="63" x14ac:dyDescent="0.25">
      <c r="A6" s="195"/>
      <c r="B6" s="199" t="s">
        <v>335</v>
      </c>
      <c r="C6" s="195"/>
      <c r="D6" s="195"/>
      <c r="E6" s="195"/>
      <c r="F6" s="195"/>
    </row>
    <row r="7" spans="1:6" x14ac:dyDescent="0.25">
      <c r="A7" s="195"/>
      <c r="B7" s="199"/>
      <c r="C7" s="195"/>
      <c r="D7" s="195"/>
      <c r="E7" s="195"/>
      <c r="F7" s="195"/>
    </row>
    <row r="8" spans="1:6" ht="31.5" x14ac:dyDescent="0.25">
      <c r="A8" s="195"/>
      <c r="B8" s="199" t="s">
        <v>336</v>
      </c>
      <c r="C8" s="195"/>
      <c r="D8" s="195"/>
      <c r="E8" s="195"/>
      <c r="F8" s="195"/>
    </row>
    <row r="9" spans="1:6" x14ac:dyDescent="0.25">
      <c r="A9" s="195"/>
      <c r="B9" s="199" t="s">
        <v>307</v>
      </c>
      <c r="C9" s="195"/>
      <c r="D9" s="195"/>
      <c r="E9" s="195"/>
      <c r="F9" s="195"/>
    </row>
    <row r="10" spans="1:6" x14ac:dyDescent="0.25">
      <c r="A10" s="195"/>
      <c r="B10" s="201" t="s">
        <v>337</v>
      </c>
      <c r="C10" s="195"/>
      <c r="D10" s="195"/>
      <c r="E10" s="195"/>
      <c r="F10" s="195"/>
    </row>
    <row r="11" spans="1:6" x14ac:dyDescent="0.25">
      <c r="A11" s="195"/>
      <c r="B11" s="199"/>
      <c r="C11" s="195"/>
      <c r="D11" s="195"/>
      <c r="E11" s="195"/>
      <c r="F11" s="195"/>
    </row>
    <row r="12" spans="1:6" ht="18" x14ac:dyDescent="0.25">
      <c r="A12" s="195"/>
      <c r="B12" s="202" t="s">
        <v>308</v>
      </c>
      <c r="C12" s="195"/>
      <c r="D12" s="195"/>
      <c r="E12" s="195"/>
      <c r="F12" s="195"/>
    </row>
    <row r="13" spans="1:6" x14ac:dyDescent="0.25">
      <c r="A13" s="195"/>
      <c r="B13" s="203"/>
      <c r="C13" s="195"/>
      <c r="D13" s="195"/>
      <c r="E13" s="195"/>
      <c r="F13" s="195"/>
    </row>
    <row r="14" spans="1:6" ht="37.5" customHeight="1" x14ac:dyDescent="0.25">
      <c r="A14" s="195"/>
      <c r="B14" s="228" t="s">
        <v>360</v>
      </c>
      <c r="C14" s="195"/>
      <c r="D14" s="195"/>
      <c r="E14" s="195"/>
      <c r="F14" s="195"/>
    </row>
    <row r="15" spans="1:6" x14ac:dyDescent="0.25">
      <c r="A15" s="195"/>
      <c r="B15" s="203"/>
      <c r="C15" s="195"/>
      <c r="D15" s="195"/>
      <c r="E15" s="195"/>
      <c r="F15" s="195"/>
    </row>
    <row r="16" spans="1:6" ht="18" x14ac:dyDescent="0.25">
      <c r="A16" s="195"/>
      <c r="B16" s="202" t="s">
        <v>309</v>
      </c>
      <c r="C16" s="195"/>
      <c r="D16" s="195"/>
      <c r="E16" s="195"/>
      <c r="F16" s="195"/>
    </row>
    <row r="17" spans="1:6" x14ac:dyDescent="0.25">
      <c r="A17" s="195"/>
      <c r="B17" s="204"/>
      <c r="C17" s="195"/>
      <c r="D17" s="195"/>
      <c r="E17" s="195"/>
      <c r="F17" s="195"/>
    </row>
    <row r="18" spans="1:6" x14ac:dyDescent="0.25">
      <c r="A18" s="195"/>
      <c r="B18" s="205" t="s">
        <v>195</v>
      </c>
      <c r="C18" s="195"/>
      <c r="D18" s="195"/>
      <c r="E18" s="195"/>
      <c r="F18" s="195"/>
    </row>
    <row r="19" spans="1:6" x14ac:dyDescent="0.25">
      <c r="A19" s="195"/>
      <c r="B19" s="204"/>
      <c r="C19" s="195"/>
      <c r="D19" s="195"/>
      <c r="E19" s="195"/>
      <c r="F19" s="195"/>
    </row>
    <row r="20" spans="1:6" x14ac:dyDescent="0.25">
      <c r="A20" s="195"/>
      <c r="B20" s="199" t="s">
        <v>313</v>
      </c>
      <c r="C20" s="195"/>
      <c r="D20" s="195"/>
      <c r="E20" s="195"/>
      <c r="F20" s="195"/>
    </row>
    <row r="21" spans="1:6" x14ac:dyDescent="0.25">
      <c r="A21" s="195"/>
      <c r="B21" s="199"/>
      <c r="C21" s="195"/>
      <c r="D21" s="195"/>
      <c r="E21" s="195"/>
      <c r="F21" s="195"/>
    </row>
    <row r="22" spans="1:6" x14ac:dyDescent="0.25">
      <c r="A22" s="195"/>
      <c r="B22" s="199"/>
      <c r="C22" s="195"/>
      <c r="D22" s="195"/>
      <c r="E22" s="195"/>
      <c r="F22" s="195"/>
    </row>
    <row r="23" spans="1:6" x14ac:dyDescent="0.25">
      <c r="A23" s="195"/>
      <c r="B23" s="199"/>
      <c r="C23" s="195"/>
      <c r="D23" s="195"/>
      <c r="E23" s="195"/>
      <c r="F23" s="195"/>
    </row>
    <row r="24" spans="1:6" x14ac:dyDescent="0.25">
      <c r="A24" s="195"/>
      <c r="B24" s="199"/>
      <c r="C24" s="195"/>
      <c r="D24" s="195"/>
      <c r="E24" s="195"/>
      <c r="F24" s="195"/>
    </row>
    <row r="25" spans="1:6" x14ac:dyDescent="0.25">
      <c r="A25" s="195"/>
      <c r="B25" s="199"/>
      <c r="C25" s="195"/>
      <c r="D25" s="195"/>
      <c r="E25" s="195"/>
      <c r="F25" s="195"/>
    </row>
    <row r="26" spans="1:6" x14ac:dyDescent="0.25">
      <c r="A26" s="195"/>
      <c r="B26" s="204"/>
      <c r="C26" s="195"/>
      <c r="D26" s="195"/>
      <c r="E26" s="195"/>
      <c r="F26" s="195"/>
    </row>
    <row r="27" spans="1:6" x14ac:dyDescent="0.25">
      <c r="A27" s="195"/>
      <c r="B27" s="195"/>
      <c r="C27" s="195"/>
      <c r="D27" s="195"/>
      <c r="E27" s="195"/>
      <c r="F27" s="195"/>
    </row>
    <row r="28" spans="1:6" ht="31.5" x14ac:dyDescent="0.25">
      <c r="A28" s="195"/>
      <c r="B28" s="199" t="s">
        <v>338</v>
      </c>
      <c r="C28" s="195"/>
      <c r="D28" s="195"/>
      <c r="E28" s="195"/>
      <c r="F28" s="195"/>
    </row>
    <row r="29" spans="1:6" x14ac:dyDescent="0.25">
      <c r="A29" s="195"/>
      <c r="B29" s="201"/>
      <c r="C29" s="195"/>
      <c r="D29" s="195"/>
      <c r="E29" s="195"/>
      <c r="F29" s="195"/>
    </row>
    <row r="30" spans="1:6" x14ac:dyDescent="0.25">
      <c r="A30" s="195"/>
      <c r="B30" s="205" t="s">
        <v>205</v>
      </c>
      <c r="C30" s="195"/>
      <c r="D30" s="195"/>
      <c r="E30" s="195"/>
      <c r="F30" s="195"/>
    </row>
    <row r="31" spans="1:6" x14ac:dyDescent="0.25">
      <c r="A31" s="195"/>
      <c r="B31" s="204"/>
      <c r="C31" s="195"/>
      <c r="D31" s="195"/>
      <c r="E31" s="195"/>
      <c r="F31" s="195"/>
    </row>
    <row r="32" spans="1:6" ht="31.5" x14ac:dyDescent="0.25">
      <c r="A32" s="195"/>
      <c r="B32" s="199" t="s">
        <v>339</v>
      </c>
      <c r="C32" s="195"/>
      <c r="D32" s="195"/>
      <c r="E32" s="195"/>
      <c r="F32" s="195"/>
    </row>
    <row r="33" spans="1:6" x14ac:dyDescent="0.25">
      <c r="A33" s="195"/>
      <c r="B33" s="199"/>
      <c r="C33" s="195"/>
      <c r="D33" s="195"/>
      <c r="E33" s="195"/>
      <c r="F33" s="195"/>
    </row>
    <row r="34" spans="1:6" x14ac:dyDescent="0.25">
      <c r="A34" s="195"/>
      <c r="B34" s="199"/>
      <c r="C34" s="195"/>
      <c r="D34" s="195"/>
      <c r="E34" s="195"/>
      <c r="F34" s="195"/>
    </row>
    <row r="35" spans="1:6" x14ac:dyDescent="0.25">
      <c r="A35" s="195"/>
      <c r="B35" s="199"/>
      <c r="C35" s="195"/>
      <c r="D35" s="195"/>
      <c r="E35" s="195"/>
      <c r="F35" s="195"/>
    </row>
    <row r="36" spans="1:6" x14ac:dyDescent="0.25">
      <c r="A36" s="195"/>
      <c r="B36" s="199"/>
      <c r="C36" s="195"/>
      <c r="D36" s="195"/>
      <c r="E36" s="195"/>
      <c r="F36" s="195"/>
    </row>
    <row r="37" spans="1:6" x14ac:dyDescent="0.25">
      <c r="A37" s="195"/>
      <c r="B37" s="199"/>
      <c r="C37" s="195"/>
      <c r="D37" s="195"/>
      <c r="E37" s="195"/>
      <c r="F37" s="195"/>
    </row>
    <row r="38" spans="1:6" x14ac:dyDescent="0.25">
      <c r="A38" s="195"/>
      <c r="B38" s="199"/>
      <c r="C38" s="195"/>
      <c r="D38" s="195"/>
      <c r="E38" s="195"/>
      <c r="F38" s="195"/>
    </row>
    <row r="39" spans="1:6" x14ac:dyDescent="0.25">
      <c r="A39" s="195"/>
      <c r="B39" s="199"/>
      <c r="C39" s="195"/>
      <c r="D39" s="195"/>
      <c r="E39" s="195"/>
      <c r="F39" s="195"/>
    </row>
    <row r="40" spans="1:6" x14ac:dyDescent="0.25">
      <c r="A40" s="195"/>
      <c r="B40" s="199"/>
      <c r="C40" s="195"/>
      <c r="D40" s="195"/>
      <c r="E40" s="195"/>
      <c r="F40" s="195"/>
    </row>
    <row r="41" spans="1:6" x14ac:dyDescent="0.25">
      <c r="A41" s="195"/>
      <c r="B41" s="203"/>
      <c r="C41" s="195"/>
      <c r="D41" s="195"/>
      <c r="E41" s="195"/>
      <c r="F41" s="195"/>
    </row>
    <row r="42" spans="1:6" x14ac:dyDescent="0.25">
      <c r="A42" s="195"/>
      <c r="B42" s="195"/>
      <c r="C42" s="195"/>
      <c r="D42" s="195"/>
      <c r="E42" s="195"/>
      <c r="F42" s="195"/>
    </row>
    <row r="43" spans="1:6" x14ac:dyDescent="0.25">
      <c r="A43" s="195"/>
      <c r="B43" s="215"/>
      <c r="C43" s="195"/>
      <c r="D43" s="195"/>
      <c r="E43" s="195"/>
      <c r="F43" s="195"/>
    </row>
    <row r="44" spans="1:6" x14ac:dyDescent="0.25">
      <c r="A44" s="195"/>
      <c r="B44" s="216"/>
      <c r="C44" s="195"/>
      <c r="D44" s="195"/>
      <c r="E44" s="195"/>
      <c r="F44" s="195"/>
    </row>
    <row r="45" spans="1:6" x14ac:dyDescent="0.25">
      <c r="A45" s="195"/>
      <c r="B45" s="205" t="s">
        <v>340</v>
      </c>
      <c r="C45" s="195"/>
      <c r="D45" s="195"/>
      <c r="E45" s="195"/>
      <c r="F45" s="195"/>
    </row>
    <row r="46" spans="1:6" x14ac:dyDescent="0.25">
      <c r="A46" s="195"/>
      <c r="B46" s="204"/>
      <c r="C46" s="195"/>
      <c r="D46" s="195"/>
      <c r="E46" s="195"/>
      <c r="F46" s="195"/>
    </row>
    <row r="47" spans="1:6" ht="31.5" x14ac:dyDescent="0.25">
      <c r="A47" s="195"/>
      <c r="B47" s="199" t="s">
        <v>341</v>
      </c>
      <c r="C47" s="195"/>
      <c r="D47" s="195"/>
      <c r="E47" s="195"/>
      <c r="F47" s="195"/>
    </row>
    <row r="48" spans="1:6" x14ac:dyDescent="0.25">
      <c r="A48" s="195"/>
      <c r="B48" s="199"/>
      <c r="C48" s="195"/>
      <c r="D48" s="195"/>
      <c r="E48" s="195"/>
      <c r="F48" s="195"/>
    </row>
    <row r="49" spans="1:6" x14ac:dyDescent="0.25">
      <c r="A49" s="195"/>
      <c r="B49" s="195"/>
      <c r="C49" s="195"/>
      <c r="D49" s="195"/>
      <c r="E49" s="195"/>
      <c r="F49" s="195"/>
    </row>
    <row r="50" spans="1:6" x14ac:dyDescent="0.25">
      <c r="A50" s="195"/>
      <c r="B50" s="195"/>
      <c r="C50" s="195"/>
      <c r="D50" s="195"/>
      <c r="E50" s="195"/>
      <c r="F50" s="195"/>
    </row>
    <row r="51" spans="1:6" x14ac:dyDescent="0.25">
      <c r="A51" s="195"/>
      <c r="B51" s="195"/>
      <c r="C51" s="195"/>
      <c r="D51" s="195"/>
      <c r="E51" s="195"/>
      <c r="F51" s="195"/>
    </row>
    <row r="52" spans="1:6" x14ac:dyDescent="0.25">
      <c r="A52" s="195"/>
      <c r="B52" s="195"/>
      <c r="C52" s="195"/>
      <c r="D52" s="195"/>
      <c r="E52" s="195"/>
      <c r="F52" s="195"/>
    </row>
    <row r="53" spans="1:6" x14ac:dyDescent="0.25">
      <c r="A53" s="195"/>
      <c r="B53" s="195"/>
      <c r="C53" s="195"/>
      <c r="D53" s="195"/>
      <c r="E53" s="195"/>
      <c r="F53" s="195"/>
    </row>
    <row r="54" spans="1:6" x14ac:dyDescent="0.25">
      <c r="A54" s="195"/>
      <c r="B54" s="195"/>
      <c r="C54" s="195"/>
      <c r="D54" s="195"/>
      <c r="E54" s="195"/>
      <c r="F54" s="195"/>
    </row>
    <row r="55" spans="1:6" x14ac:dyDescent="0.25">
      <c r="A55" s="195"/>
      <c r="B55" s="195"/>
      <c r="C55" s="195"/>
      <c r="D55" s="195"/>
      <c r="E55" s="195"/>
      <c r="F55" s="195"/>
    </row>
    <row r="56" spans="1:6" x14ac:dyDescent="0.25">
      <c r="A56" s="195"/>
      <c r="B56" s="195"/>
      <c r="C56" s="195"/>
      <c r="D56" s="195"/>
      <c r="E56" s="195"/>
      <c r="F56" s="195"/>
    </row>
    <row r="57" spans="1:6" x14ac:dyDescent="0.25">
      <c r="A57" s="195"/>
      <c r="B57" s="195"/>
      <c r="C57" s="195"/>
      <c r="D57" s="195"/>
      <c r="E57" s="195"/>
      <c r="F57" s="195"/>
    </row>
    <row r="58" spans="1:6" x14ac:dyDescent="0.25">
      <c r="A58" s="195"/>
      <c r="B58" s="195"/>
      <c r="C58" s="195"/>
      <c r="D58" s="195"/>
      <c r="E58" s="195"/>
      <c r="F58" s="195"/>
    </row>
    <row r="59" spans="1:6" x14ac:dyDescent="0.25">
      <c r="A59" s="195"/>
      <c r="B59" s="195"/>
      <c r="C59" s="195"/>
      <c r="D59" s="195"/>
      <c r="E59" s="195"/>
      <c r="F59" s="195"/>
    </row>
    <row r="60" spans="1:6" x14ac:dyDescent="0.25">
      <c r="A60" s="195"/>
      <c r="B60" s="195"/>
      <c r="C60" s="195"/>
      <c r="D60" s="195"/>
    </row>
    <row r="61" spans="1:6" x14ac:dyDescent="0.25">
      <c r="A61" s="195"/>
      <c r="B61" s="195"/>
      <c r="C61" s="195"/>
      <c r="D61" s="195"/>
    </row>
    <row r="62" spans="1:6" x14ac:dyDescent="0.25">
      <c r="A62" s="195"/>
      <c r="B62" s="195"/>
      <c r="C62" s="195"/>
      <c r="D62" s="195"/>
    </row>
  </sheetData>
  <customSheetViews>
    <customSheetView guid="{A57ED495-A8F1-41AA-920B-D492B709C260}" scale="80" showPageBreaks="1" printArea="1" view="pageBreakPreview">
      <selection activeCell="G20" sqref="G20"/>
      <pageMargins left="0.7" right="0.7" top="0.75" bottom="0.75" header="0.3" footer="0.3"/>
      <pageSetup scale="62" orientation="portrait" verticalDpi="0" r:id="rId1"/>
    </customSheetView>
  </customSheetViews>
  <hyperlinks>
    <hyperlink ref="B14" r:id="rId2"/>
  </hyperlinks>
  <pageMargins left="0.7" right="0.7" top="0.75" bottom="0.75" header="0.3" footer="0.3"/>
  <pageSetup scale="62" orientation="portrait" verticalDpi="0" r:id="rId3"/>
  <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73" t="s">
        <v>193</v>
      </c>
      <c r="C1" s="274"/>
      <c r="D1" s="316" t="s">
        <v>164</v>
      </c>
      <c r="E1" s="317"/>
      <c r="F1" s="317"/>
      <c r="G1" s="317"/>
      <c r="H1" s="318"/>
      <c r="I1" s="97" t="s">
        <v>114</v>
      </c>
      <c r="J1" s="98">
        <v>43282</v>
      </c>
      <c r="K1" s="42"/>
      <c r="L1" s="42"/>
      <c r="M1" s="42"/>
      <c r="N1" s="42"/>
      <c r="O1" s="42"/>
      <c r="P1" s="42"/>
      <c r="Q1" s="42"/>
      <c r="R1" s="42"/>
      <c r="S1" s="42"/>
      <c r="T1" s="42"/>
      <c r="U1" s="42"/>
      <c r="V1" s="42"/>
    </row>
    <row r="2" spans="1:25" ht="18.75" customHeight="1" thickTop="1" thickBot="1" x14ac:dyDescent="0.35">
      <c r="A2" s="45"/>
      <c r="B2" s="319" t="str">
        <f>'FY19 Project Request '!B2:C2</f>
        <v>18DCI_TS9</v>
      </c>
      <c r="C2" s="320"/>
      <c r="D2" s="262" t="s">
        <v>117</v>
      </c>
      <c r="E2" s="263"/>
      <c r="F2" s="263"/>
      <c r="G2" s="263"/>
      <c r="H2" s="263"/>
      <c r="I2" s="364" t="s">
        <v>102</v>
      </c>
      <c r="J2" s="365"/>
      <c r="K2" s="42"/>
      <c r="L2" s="42"/>
      <c r="M2" s="42"/>
      <c r="N2" s="42"/>
      <c r="O2" s="42"/>
      <c r="P2" s="42"/>
      <c r="Q2" s="42"/>
      <c r="R2" s="42"/>
      <c r="S2" s="42"/>
      <c r="T2" s="42"/>
      <c r="U2" s="42"/>
      <c r="V2" s="42"/>
    </row>
    <row r="3" spans="1:25" ht="17.25" customHeight="1" x14ac:dyDescent="0.3">
      <c r="A3" s="45"/>
      <c r="B3" s="321" t="s">
        <v>230</v>
      </c>
      <c r="C3" s="322"/>
      <c r="D3" s="262" t="s">
        <v>194</v>
      </c>
      <c r="E3" s="262"/>
      <c r="F3" s="262"/>
      <c r="G3" s="262"/>
      <c r="H3" s="262"/>
      <c r="I3" s="43">
        <v>43281</v>
      </c>
      <c r="J3" s="52"/>
      <c r="K3" s="42"/>
      <c r="L3" s="42"/>
      <c r="M3" s="42"/>
      <c r="N3" s="42"/>
      <c r="O3" s="42"/>
      <c r="P3" s="42"/>
      <c r="Q3" s="42"/>
      <c r="R3" s="42"/>
      <c r="S3" s="42"/>
      <c r="T3" s="42"/>
      <c r="U3" s="42"/>
      <c r="V3" s="42"/>
    </row>
    <row r="4" spans="1:25" ht="17.25" x14ac:dyDescent="0.3">
      <c r="A4" s="45"/>
      <c r="B4" s="323"/>
      <c r="C4" s="324"/>
      <c r="D4" s="267"/>
      <c r="E4" s="262"/>
      <c r="F4" s="262"/>
      <c r="G4" s="262"/>
      <c r="H4" s="262"/>
      <c r="I4" s="52"/>
      <c r="J4" s="52"/>
      <c r="K4" s="42"/>
      <c r="L4" s="42"/>
      <c r="M4" s="42"/>
      <c r="N4" s="42"/>
      <c r="O4" s="42"/>
      <c r="P4" s="42"/>
      <c r="Q4" s="42"/>
      <c r="R4" s="42"/>
      <c r="S4" s="42"/>
      <c r="T4" s="42"/>
      <c r="U4" s="42"/>
      <c r="V4" s="42"/>
    </row>
    <row r="5" spans="1:25" ht="22.7" customHeight="1" x14ac:dyDescent="0.25">
      <c r="A5" s="45"/>
      <c r="B5" s="50"/>
      <c r="C5" s="53"/>
      <c r="D5" s="53"/>
      <c r="E5" s="53"/>
      <c r="F5" s="53"/>
      <c r="G5" s="53"/>
      <c r="H5" s="53"/>
      <c r="I5" s="53"/>
      <c r="J5" s="53"/>
      <c r="K5" s="42"/>
      <c r="L5" s="42"/>
      <c r="M5" s="42"/>
      <c r="N5" s="42"/>
      <c r="O5" s="42"/>
      <c r="P5" s="42"/>
      <c r="Q5" s="42"/>
      <c r="R5" s="42"/>
      <c r="S5" s="42"/>
      <c r="T5" s="42"/>
      <c r="U5" s="42"/>
      <c r="V5" s="42"/>
    </row>
    <row r="6" spans="1:25" ht="20.25" customHeight="1" x14ac:dyDescent="0.25">
      <c r="A6" s="168"/>
      <c r="B6" s="167" t="s">
        <v>229</v>
      </c>
      <c r="C6" s="166"/>
      <c r="D6" s="166"/>
      <c r="E6" s="166"/>
      <c r="F6" s="166"/>
      <c r="G6" s="166"/>
      <c r="H6" s="166"/>
      <c r="I6" s="166"/>
      <c r="J6" s="166"/>
      <c r="K6" s="147"/>
      <c r="L6" s="42"/>
      <c r="M6" s="42"/>
      <c r="N6" s="42"/>
      <c r="O6" s="42"/>
      <c r="P6" s="42"/>
      <c r="Q6" s="42"/>
      <c r="R6" s="42"/>
      <c r="S6" s="42"/>
      <c r="T6" s="42"/>
      <c r="U6" s="42"/>
      <c r="V6" s="42"/>
      <c r="X6" s="159"/>
      <c r="Y6" s="159"/>
    </row>
    <row r="7" spans="1:25" ht="30.6" customHeight="1" x14ac:dyDescent="0.4">
      <c r="A7" s="80"/>
      <c r="B7" s="82" t="s">
        <v>198</v>
      </c>
      <c r="C7" s="81"/>
      <c r="D7" s="81"/>
      <c r="E7" s="81"/>
      <c r="F7" s="81"/>
      <c r="G7" s="81"/>
      <c r="H7" s="81"/>
      <c r="I7" s="81"/>
      <c r="J7" s="81"/>
      <c r="K7" s="80"/>
      <c r="L7" s="80"/>
      <c r="M7" s="80"/>
      <c r="N7" s="80"/>
      <c r="O7" s="80"/>
      <c r="P7" s="80"/>
      <c r="Q7" s="80"/>
      <c r="R7" s="80"/>
      <c r="S7" s="80"/>
      <c r="T7" s="80"/>
      <c r="U7" s="80"/>
      <c r="V7" s="80"/>
    </row>
    <row r="8" spans="1:25" x14ac:dyDescent="0.25">
      <c r="A8" s="53"/>
      <c r="B8" s="53"/>
      <c r="C8" s="53"/>
      <c r="D8" s="53"/>
      <c r="E8" s="53"/>
      <c r="F8" s="53"/>
      <c r="G8" s="53"/>
      <c r="H8" s="53"/>
      <c r="I8" s="53"/>
      <c r="J8" s="53"/>
      <c r="K8" s="42"/>
      <c r="L8" s="42"/>
      <c r="M8" s="42"/>
      <c r="N8" s="42"/>
      <c r="O8" s="42"/>
      <c r="P8" s="42"/>
      <c r="Q8" s="42"/>
      <c r="R8" s="42"/>
      <c r="S8" s="42"/>
      <c r="T8" s="42"/>
      <c r="U8" s="42"/>
      <c r="V8" s="42"/>
    </row>
    <row r="9" spans="1:25" x14ac:dyDescent="0.25">
      <c r="A9" s="45"/>
      <c r="B9" s="314" t="s">
        <v>34</v>
      </c>
      <c r="C9" s="315"/>
      <c r="D9" s="314" t="s">
        <v>35</v>
      </c>
      <c r="E9" s="315"/>
      <c r="F9" s="314" t="s">
        <v>36</v>
      </c>
      <c r="G9" s="347"/>
      <c r="H9" s="315"/>
      <c r="I9" s="314" t="s">
        <v>111</v>
      </c>
      <c r="J9" s="315"/>
      <c r="K9" s="42"/>
      <c r="L9" s="42"/>
      <c r="M9" s="42"/>
      <c r="N9" s="42"/>
      <c r="O9" s="42"/>
      <c r="P9" s="42"/>
      <c r="Q9" s="42"/>
      <c r="R9" s="42"/>
      <c r="S9" s="42"/>
      <c r="T9" s="42"/>
      <c r="U9" s="42"/>
      <c r="V9" s="42"/>
    </row>
    <row r="10" spans="1:25" ht="18" customHeight="1" x14ac:dyDescent="0.25">
      <c r="A10" s="45"/>
      <c r="B10" s="340" t="str">
        <f>Project_Name</f>
        <v>Increased Cost of Existing Services</v>
      </c>
      <c r="C10" s="341"/>
      <c r="D10" s="340" t="str">
        <f>Requesting_Agency</f>
        <v>City of Durham for GoDurham services</v>
      </c>
      <c r="E10" s="341"/>
      <c r="F10" s="379" t="str">
        <f>'FY19 Project Request '!F11:H11</f>
        <v>Erik Landfried</v>
      </c>
      <c r="G10" s="380"/>
      <c r="H10" s="381"/>
      <c r="I10" s="139" t="s">
        <v>87</v>
      </c>
      <c r="J10" s="140">
        <f>'FY19 Project Request '!J11</f>
        <v>859182</v>
      </c>
      <c r="K10" s="42"/>
      <c r="L10" s="42"/>
      <c r="M10" s="42"/>
      <c r="N10" s="42"/>
      <c r="O10" s="42"/>
      <c r="P10" s="42"/>
      <c r="Q10" s="42"/>
      <c r="R10" s="42"/>
      <c r="S10" s="42"/>
      <c r="T10" s="42"/>
      <c r="U10" s="42"/>
      <c r="V10" s="42"/>
    </row>
    <row r="11" spans="1:25" ht="18" customHeight="1" x14ac:dyDescent="0.25">
      <c r="A11" s="45"/>
      <c r="B11" s="342"/>
      <c r="C11" s="343"/>
      <c r="D11" s="342"/>
      <c r="E11" s="343"/>
      <c r="F11" s="379" t="str">
        <f>'FY19 Project Request '!F12:H12</f>
        <v>elandfried@gotriangle.org</v>
      </c>
      <c r="G11" s="380"/>
      <c r="H11" s="381"/>
      <c r="I11" s="139" t="s">
        <v>95</v>
      </c>
      <c r="J11" s="140">
        <f>'FY19 Project Request '!J12</f>
        <v>5488228.4178795097</v>
      </c>
      <c r="K11" s="42"/>
      <c r="L11" s="42"/>
      <c r="M11" s="42"/>
      <c r="N11" s="42"/>
      <c r="O11" s="42"/>
      <c r="P11" s="42"/>
      <c r="Q11" s="42"/>
      <c r="R11" s="42"/>
      <c r="S11" s="42"/>
      <c r="T11" s="42"/>
      <c r="U11" s="42"/>
      <c r="V11" s="42"/>
    </row>
    <row r="12" spans="1:25" x14ac:dyDescent="0.25">
      <c r="A12" s="45"/>
      <c r="B12" s="314" t="s">
        <v>39</v>
      </c>
      <c r="C12" s="315"/>
      <c r="D12" s="314" t="s">
        <v>40</v>
      </c>
      <c r="E12" s="315"/>
      <c r="F12" s="314" t="s">
        <v>96</v>
      </c>
      <c r="G12" s="347"/>
      <c r="H12" s="315"/>
      <c r="I12" s="314" t="s">
        <v>112</v>
      </c>
      <c r="J12" s="315"/>
      <c r="K12" s="42"/>
      <c r="L12" s="42"/>
      <c r="M12" s="42"/>
      <c r="N12" s="42"/>
      <c r="O12" s="42"/>
      <c r="P12" s="42"/>
      <c r="Q12" s="42"/>
      <c r="R12" s="42"/>
      <c r="S12" s="42"/>
      <c r="T12" s="42"/>
      <c r="U12" s="42"/>
      <c r="V12" s="42"/>
    </row>
    <row r="13" spans="1:25" ht="15.75" customHeight="1" x14ac:dyDescent="0.25">
      <c r="A13" s="45"/>
      <c r="B13" s="325">
        <f>Start_Date</f>
        <v>43327</v>
      </c>
      <c r="C13" s="326"/>
      <c r="D13" s="325">
        <f>End_Date</f>
        <v>45473</v>
      </c>
      <c r="E13" s="326"/>
      <c r="F13" s="329" t="str">
        <f>Added_notes_as_appropriate</f>
        <v>Ongoing commitment beyond 2024</v>
      </c>
      <c r="G13" s="330"/>
      <c r="H13" s="331"/>
      <c r="I13" s="186" t="s">
        <v>87</v>
      </c>
      <c r="J13" s="140">
        <f>'FY19 Project Request '!J14</f>
        <v>0</v>
      </c>
      <c r="K13" s="42"/>
      <c r="L13" s="42"/>
      <c r="M13" s="42"/>
      <c r="N13" s="42"/>
      <c r="O13" s="42"/>
      <c r="P13" s="42"/>
      <c r="Q13" s="42"/>
      <c r="R13" s="42"/>
      <c r="S13" s="42"/>
      <c r="T13" s="42"/>
      <c r="U13" s="42"/>
      <c r="V13" s="42"/>
      <c r="W13" s="37" t="b">
        <v>0</v>
      </c>
    </row>
    <row r="14" spans="1:25" ht="15.75" customHeight="1" x14ac:dyDescent="0.25">
      <c r="A14" s="45"/>
      <c r="B14" s="327"/>
      <c r="C14" s="328"/>
      <c r="D14" s="327"/>
      <c r="E14" s="328"/>
      <c r="F14" s="332"/>
      <c r="G14" s="333"/>
      <c r="H14" s="334"/>
      <c r="I14" s="186" t="s">
        <v>95</v>
      </c>
      <c r="J14" s="140">
        <f>'FY19 Project Request '!J15</f>
        <v>0</v>
      </c>
      <c r="K14" s="42"/>
      <c r="L14" s="42"/>
      <c r="M14" s="42"/>
      <c r="N14" s="42"/>
      <c r="O14" s="42"/>
      <c r="P14" s="42"/>
      <c r="Q14" s="42"/>
      <c r="R14" s="42"/>
      <c r="S14" s="42"/>
      <c r="T14" s="42"/>
      <c r="U14" s="42"/>
      <c r="V14" s="42"/>
      <c r="W14" s="37" t="b">
        <v>0</v>
      </c>
    </row>
    <row r="15" spans="1:25" ht="28.7" customHeight="1" x14ac:dyDescent="0.25">
      <c r="A15" s="45"/>
      <c r="B15" s="335" t="s">
        <v>90</v>
      </c>
      <c r="C15" s="336"/>
      <c r="D15" s="337"/>
      <c r="E15" s="338"/>
      <c r="F15" s="338"/>
      <c r="G15" s="338"/>
      <c r="H15" s="338"/>
      <c r="I15" s="338"/>
      <c r="J15" s="339"/>
      <c r="K15" s="42"/>
      <c r="L15" s="42"/>
      <c r="M15" s="42"/>
      <c r="N15" s="42"/>
      <c r="O15" s="42"/>
      <c r="P15" s="42"/>
      <c r="Q15" s="42"/>
      <c r="R15" s="42"/>
      <c r="S15" s="42"/>
      <c r="T15" s="42"/>
      <c r="U15" s="42"/>
      <c r="V15" s="42"/>
      <c r="W15" s="37" t="b">
        <v>0</v>
      </c>
    </row>
    <row r="16" spans="1:25" ht="102.75" customHeight="1" x14ac:dyDescent="0.25">
      <c r="A16" s="45"/>
      <c r="B16" s="372" t="str">
        <f>'FY19 Project Request '!B17:J17</f>
        <v>The Durham County Interlocal Implementation Agreement among Durham County, GoTriangle, and the Durham-Chapel Hill-Carrboro MPO established that the City of Durham could use up to one-half of the $7 vehicle registration fee revenues to cover the increased cost of existing services (the number of revenue hours offered in FY2013).</v>
      </c>
      <c r="C16" s="373"/>
      <c r="D16" s="373"/>
      <c r="E16" s="373"/>
      <c r="F16" s="373"/>
      <c r="G16" s="373"/>
      <c r="H16" s="374"/>
      <c r="I16" s="374"/>
      <c r="J16" s="375"/>
      <c r="K16" s="42"/>
      <c r="L16" s="42"/>
      <c r="M16" s="42"/>
      <c r="N16" s="42"/>
      <c r="O16" s="42"/>
      <c r="P16" s="42"/>
      <c r="Q16" s="42"/>
      <c r="R16" s="42"/>
      <c r="S16" s="42"/>
      <c r="T16" s="42"/>
      <c r="U16" s="42"/>
      <c r="V16" s="42"/>
      <c r="X16" s="159"/>
      <c r="Y16" s="159" t="b">
        <v>1</v>
      </c>
    </row>
    <row r="17" spans="1:28" ht="20.25" customHeight="1" x14ac:dyDescent="0.25">
      <c r="A17" s="45"/>
      <c r="B17" s="353" t="s">
        <v>228</v>
      </c>
      <c r="C17" s="353"/>
      <c r="D17" s="353"/>
      <c r="E17" s="146" t="str">
        <f>IF('FY19 Project Request '!X35,"YES",IF('FY19 Project Request '!X36,"NO",))</f>
        <v>YES</v>
      </c>
      <c r="F17" s="357"/>
      <c r="G17" s="358"/>
      <c r="H17" s="354"/>
      <c r="I17" s="355"/>
      <c r="J17" s="356"/>
      <c r="K17" s="42"/>
      <c r="L17" s="42"/>
      <c r="M17" s="42"/>
      <c r="N17" s="42"/>
      <c r="O17" s="42"/>
      <c r="P17" s="42"/>
      <c r="Q17" s="42"/>
      <c r="R17" s="42"/>
      <c r="S17" s="42"/>
      <c r="T17" s="42"/>
      <c r="U17" s="42"/>
      <c r="V17" s="42"/>
      <c r="X17" s="159" t="str">
        <f>'FY19 Project Request '!W19</f>
        <v>Operating</v>
      </c>
      <c r="Y17" s="159" t="b">
        <f>'FY19 Project Request '!X19</f>
        <v>1</v>
      </c>
    </row>
    <row r="18" spans="1:28" x14ac:dyDescent="0.25">
      <c r="A18" s="45"/>
      <c r="B18" s="83"/>
      <c r="C18" s="83"/>
      <c r="D18" s="83"/>
      <c r="E18" s="83"/>
      <c r="F18" s="83"/>
      <c r="G18" s="83"/>
      <c r="H18" s="83"/>
      <c r="I18" s="83"/>
      <c r="J18" s="83"/>
      <c r="K18" s="42"/>
      <c r="L18" s="42"/>
      <c r="M18" s="42"/>
      <c r="N18" s="42"/>
      <c r="O18" s="42"/>
      <c r="P18" s="42"/>
      <c r="Q18" s="42"/>
      <c r="R18" s="42"/>
      <c r="S18" s="42"/>
      <c r="T18" s="42"/>
      <c r="U18" s="42"/>
      <c r="V18" s="42"/>
      <c r="X18" s="159" t="str">
        <f>'FY19 Project Request '!W25</f>
        <v>Capital Development</v>
      </c>
      <c r="Y18" s="159" t="b">
        <f>'FY19 Project Request '!X25</f>
        <v>0</v>
      </c>
    </row>
    <row r="19" spans="1:28" s="40" customFormat="1" ht="17.25" customHeight="1" x14ac:dyDescent="0.25">
      <c r="A19" s="75"/>
      <c r="B19" s="141" t="s">
        <v>271</v>
      </c>
      <c r="C19" s="77"/>
      <c r="D19" s="77"/>
      <c r="E19" s="77"/>
      <c r="F19" s="77"/>
      <c r="G19" s="77"/>
      <c r="H19" s="77"/>
      <c r="I19" s="77"/>
      <c r="J19" s="77"/>
      <c r="K19" s="47"/>
      <c r="L19" s="47"/>
      <c r="M19" s="47"/>
      <c r="N19" s="47"/>
      <c r="O19" s="47"/>
      <c r="P19" s="47"/>
      <c r="Q19" s="47"/>
      <c r="R19" s="47"/>
      <c r="S19" s="47"/>
      <c r="T19" s="47"/>
      <c r="U19" s="47"/>
      <c r="V19" s="47"/>
      <c r="X19" s="159" t="str">
        <f>'FY19 Project Request '!W26</f>
        <v>Capital Vehicle Acquisition</v>
      </c>
      <c r="Y19" s="159" t="b">
        <f>'FY19 Project Request '!X26</f>
        <v>0</v>
      </c>
      <c r="AB19" s="37"/>
    </row>
    <row r="20" spans="1:28" ht="16.7" customHeight="1" x14ac:dyDescent="0.25">
      <c r="A20" s="72"/>
      <c r="B20" s="53" t="s">
        <v>140</v>
      </c>
      <c r="C20" s="53"/>
      <c r="D20" s="53" t="s">
        <v>141</v>
      </c>
      <c r="E20" s="53"/>
      <c r="F20" s="53"/>
      <c r="G20" s="53" t="s">
        <v>142</v>
      </c>
      <c r="I20" s="53"/>
      <c r="J20" s="53"/>
      <c r="K20" s="42"/>
      <c r="L20" s="42"/>
      <c r="M20" s="42"/>
      <c r="N20" s="42"/>
      <c r="O20" s="42"/>
      <c r="P20" s="42"/>
      <c r="Q20" s="42"/>
      <c r="R20" s="42"/>
      <c r="S20" s="42"/>
      <c r="T20" s="42"/>
      <c r="U20" s="42"/>
      <c r="V20" s="42"/>
      <c r="X20" s="159" t="str">
        <f>'FY19 Project Request '!W21</f>
        <v>Both</v>
      </c>
      <c r="Y20" s="159" t="b">
        <f>'FY19 Project Request '!X21</f>
        <v>0</v>
      </c>
    </row>
    <row r="21" spans="1:28" ht="47.25" customHeight="1" x14ac:dyDescent="0.25">
      <c r="A21" s="72"/>
      <c r="B21" s="378" t="str">
        <f>'FY19 Project Request '!B22:C22</f>
        <v>This project will consider projected demand for future services as a indicator to the need for expanded services.</v>
      </c>
      <c r="C21" s="378"/>
      <c r="D21" s="378">
        <f>'FY19 Project Request '!D22:F22</f>
        <v>0</v>
      </c>
      <c r="E21" s="378"/>
      <c r="F21" s="378"/>
      <c r="G21" s="378">
        <f>'FY19 Project Request '!G22:J22</f>
        <v>0</v>
      </c>
      <c r="H21" s="378"/>
      <c r="I21" s="378"/>
      <c r="J21" s="378"/>
      <c r="K21" s="42"/>
      <c r="L21" s="42"/>
      <c r="M21" s="42"/>
      <c r="N21" s="42"/>
      <c r="O21" s="42"/>
      <c r="P21" s="42"/>
      <c r="Q21" s="42"/>
      <c r="R21" s="42"/>
      <c r="S21" s="42"/>
      <c r="T21" s="42"/>
      <c r="U21" s="42"/>
      <c r="V21" s="42"/>
      <c r="X21" s="159" t="str">
        <f>'FY19 Project Request '!W22</f>
        <v>Operating - Administration</v>
      </c>
      <c r="Y21" s="159" t="b">
        <f>'FY19 Project Request '!X22</f>
        <v>0</v>
      </c>
    </row>
    <row r="22" spans="1:28" ht="15" customHeight="1" x14ac:dyDescent="0.25">
      <c r="A22" s="72"/>
      <c r="B22" s="79"/>
      <c r="C22" s="79"/>
      <c r="D22" s="79"/>
      <c r="E22" s="79"/>
      <c r="F22" s="79"/>
      <c r="G22" s="79"/>
      <c r="H22" s="79"/>
      <c r="I22" s="79"/>
      <c r="J22" s="79"/>
      <c r="K22" s="42"/>
      <c r="L22" s="42"/>
      <c r="M22" s="42"/>
      <c r="N22" s="42"/>
      <c r="O22" s="42"/>
      <c r="P22" s="42"/>
      <c r="Q22" s="42"/>
      <c r="R22" s="42"/>
      <c r="S22" s="42"/>
      <c r="T22" s="42"/>
      <c r="U22" s="42"/>
      <c r="V22" s="42"/>
      <c r="X22" s="159"/>
      <c r="Y22" s="159"/>
    </row>
    <row r="23" spans="1:28" x14ac:dyDescent="0.25">
      <c r="A23" s="53"/>
      <c r="B23" s="53"/>
      <c r="C23" s="53"/>
      <c r="D23" s="53"/>
      <c r="E23" s="53"/>
      <c r="F23" s="53"/>
      <c r="G23" s="53"/>
      <c r="H23" s="53"/>
      <c r="I23" s="53"/>
      <c r="J23" s="53"/>
      <c r="K23" s="42"/>
      <c r="L23" s="42"/>
      <c r="M23" s="42"/>
      <c r="N23" s="42"/>
      <c r="O23" s="42"/>
      <c r="P23" s="42"/>
      <c r="Q23" s="42"/>
      <c r="R23" s="42"/>
      <c r="S23" s="42"/>
      <c r="T23" s="42"/>
      <c r="U23" s="42"/>
      <c r="V23" s="42"/>
      <c r="X23" s="159"/>
      <c r="Y23" s="159"/>
    </row>
    <row r="24" spans="1:28" ht="26.25" x14ac:dyDescent="0.4">
      <c r="A24" s="80"/>
      <c r="B24" s="82" t="s">
        <v>195</v>
      </c>
      <c r="C24" s="81"/>
      <c r="D24" s="81"/>
      <c r="E24" s="81"/>
      <c r="F24" s="81"/>
      <c r="G24" s="81"/>
      <c r="H24" s="81"/>
      <c r="I24" s="81"/>
      <c r="J24" s="81"/>
      <c r="K24" s="80"/>
      <c r="L24" s="80"/>
      <c r="M24" s="80"/>
      <c r="N24" s="80"/>
      <c r="O24" s="80"/>
      <c r="P24" s="80"/>
      <c r="Q24" s="80"/>
      <c r="R24" s="80"/>
      <c r="S24" s="80"/>
      <c r="T24" s="80"/>
      <c r="U24" s="80"/>
      <c r="V24" s="80"/>
      <c r="X24" s="159"/>
      <c r="Y24" s="159"/>
    </row>
    <row r="25" spans="1:28" ht="5.25" customHeight="1" x14ac:dyDescent="0.4">
      <c r="A25" s="48"/>
      <c r="B25" s="60"/>
      <c r="C25" s="60"/>
      <c r="D25" s="60"/>
      <c r="E25" s="60"/>
      <c r="F25" s="60"/>
      <c r="G25" s="60"/>
      <c r="H25" s="60"/>
      <c r="I25" s="60"/>
      <c r="J25" s="60"/>
      <c r="K25" s="48"/>
      <c r="L25" s="48"/>
      <c r="M25" s="48"/>
      <c r="N25" s="48"/>
      <c r="O25" s="48"/>
      <c r="P25" s="48"/>
      <c r="Q25" s="48"/>
      <c r="R25" s="48"/>
      <c r="S25" s="48"/>
      <c r="T25" s="48"/>
      <c r="U25" s="48"/>
      <c r="V25" s="48"/>
    </row>
    <row r="26" spans="1:28" ht="15.75" x14ac:dyDescent="0.25">
      <c r="A26" s="72"/>
      <c r="B26" s="56"/>
      <c r="C26" s="53"/>
      <c r="D26" s="53"/>
      <c r="E26" s="53"/>
      <c r="F26" s="53"/>
      <c r="G26" s="53"/>
      <c r="H26" s="53"/>
      <c r="I26" s="53"/>
      <c r="J26" s="53"/>
      <c r="K26" s="42"/>
      <c r="L26" s="42"/>
      <c r="M26" s="42"/>
      <c r="N26" s="42"/>
      <c r="O26" s="42"/>
      <c r="P26" s="42"/>
      <c r="Q26" s="42"/>
      <c r="R26" s="42"/>
      <c r="S26" s="42"/>
      <c r="T26" s="42"/>
      <c r="U26" s="42"/>
      <c r="V26" s="42"/>
    </row>
    <row r="27" spans="1:28" x14ac:dyDescent="0.25">
      <c r="A27" s="76"/>
      <c r="B27" s="251" t="s">
        <v>199</v>
      </c>
      <c r="C27" s="251"/>
      <c r="D27" s="251"/>
      <c r="E27" s="251"/>
      <c r="F27" s="251"/>
      <c r="G27" s="251"/>
      <c r="H27" s="251"/>
      <c r="I27" s="251"/>
      <c r="J27" s="251"/>
      <c r="K27" s="42"/>
      <c r="L27" s="42"/>
      <c r="M27" s="42"/>
      <c r="N27" s="42"/>
      <c r="O27" s="42"/>
      <c r="P27" s="42"/>
      <c r="Q27" s="42"/>
      <c r="R27" s="42"/>
      <c r="S27" s="42"/>
      <c r="T27" s="42"/>
      <c r="U27" s="42"/>
      <c r="V27" s="42"/>
    </row>
    <row r="28" spans="1:28" s="40" customFormat="1" x14ac:dyDescent="0.25">
      <c r="A28" s="76"/>
      <c r="C28" s="314" t="s">
        <v>200</v>
      </c>
      <c r="D28" s="347"/>
      <c r="E28" s="315"/>
      <c r="F28" s="185" t="s">
        <v>201</v>
      </c>
      <c r="G28" s="185" t="s">
        <v>202</v>
      </c>
      <c r="H28" s="185" t="s">
        <v>203</v>
      </c>
      <c r="I28" s="185" t="s">
        <v>204</v>
      </c>
      <c r="J28" s="44"/>
      <c r="K28" s="44"/>
      <c r="L28" s="44"/>
      <c r="M28" s="44"/>
      <c r="N28" s="44"/>
      <c r="O28" s="44"/>
      <c r="P28" s="44"/>
      <c r="Q28" s="44"/>
      <c r="R28" s="44"/>
      <c r="S28" s="44"/>
      <c r="T28" s="44"/>
      <c r="U28" s="44"/>
      <c r="V28" s="44"/>
    </row>
    <row r="29" spans="1:28" ht="21" customHeight="1" x14ac:dyDescent="0.25">
      <c r="A29" s="74"/>
      <c r="B29" s="59" t="s">
        <v>92</v>
      </c>
      <c r="C29" s="345" t="str">
        <f>KPI_a</f>
        <v>TS-Average Daily Ridership</v>
      </c>
      <c r="D29" s="346"/>
      <c r="E29" s="346"/>
      <c r="F29" s="157"/>
      <c r="G29" s="157"/>
      <c r="H29" s="157"/>
      <c r="I29" s="157"/>
      <c r="J29" s="44"/>
      <c r="K29" s="42"/>
      <c r="L29" s="42"/>
      <c r="M29" s="42"/>
      <c r="N29" s="42"/>
      <c r="O29" s="42"/>
      <c r="P29" s="42"/>
      <c r="Q29" s="42"/>
      <c r="R29" s="42"/>
      <c r="S29" s="42"/>
      <c r="T29" s="42"/>
      <c r="U29" s="42"/>
      <c r="V29" s="42"/>
    </row>
    <row r="30" spans="1:28" ht="21" customHeight="1" x14ac:dyDescent="0.25">
      <c r="A30" s="74"/>
      <c r="B30" s="59" t="s">
        <v>93</v>
      </c>
      <c r="C30" s="345" t="str">
        <f>KPI_b</f>
        <v>TS-Passengers per Hour</v>
      </c>
      <c r="D30" s="346"/>
      <c r="E30" s="346"/>
      <c r="F30" s="158"/>
      <c r="G30" s="158"/>
      <c r="H30" s="158"/>
      <c r="I30" s="158"/>
      <c r="J30" s="44"/>
      <c r="K30" s="42"/>
      <c r="L30" s="42"/>
      <c r="M30" s="42"/>
      <c r="N30" s="42"/>
      <c r="O30" s="42"/>
      <c r="P30" s="42"/>
      <c r="Q30" s="42"/>
      <c r="R30" s="42"/>
      <c r="S30" s="42"/>
      <c r="T30" s="42"/>
      <c r="U30" s="42"/>
      <c r="V30" s="42"/>
    </row>
    <row r="31" spans="1:28" ht="21" customHeight="1" x14ac:dyDescent="0.25">
      <c r="A31" s="74"/>
      <c r="B31" s="59" t="s">
        <v>94</v>
      </c>
      <c r="C31" s="345" t="str">
        <f>KPI_c</f>
        <v>TS-Revenue Hours of Service Provided</v>
      </c>
      <c r="D31" s="346"/>
      <c r="E31" s="346"/>
      <c r="F31" s="158"/>
      <c r="G31" s="158"/>
      <c r="H31" s="158"/>
      <c r="I31" s="158"/>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80"/>
      <c r="B33" s="82" t="s">
        <v>205</v>
      </c>
      <c r="C33" s="81"/>
      <c r="D33" s="81"/>
      <c r="E33" s="81"/>
      <c r="F33" s="81"/>
      <c r="G33" s="81"/>
      <c r="H33" s="81"/>
      <c r="I33" s="81"/>
      <c r="J33" s="81"/>
      <c r="K33" s="80"/>
      <c r="L33" s="80"/>
      <c r="M33" s="80"/>
      <c r="N33" s="80"/>
      <c r="O33" s="80"/>
      <c r="P33" s="80"/>
      <c r="Q33" s="80"/>
      <c r="R33" s="80"/>
      <c r="S33" s="80"/>
      <c r="T33" s="80"/>
      <c r="U33" s="80"/>
      <c r="V33" s="80"/>
    </row>
    <row r="34" spans="1:26" ht="5.25" customHeight="1" x14ac:dyDescent="0.4">
      <c r="A34" s="48"/>
      <c r="B34" s="60"/>
      <c r="C34" s="60"/>
      <c r="D34" s="60"/>
      <c r="E34" s="60"/>
      <c r="F34" s="60"/>
      <c r="G34" s="60"/>
      <c r="H34" s="60"/>
      <c r="I34" s="60"/>
      <c r="J34" s="60"/>
      <c r="K34" s="48"/>
      <c r="L34" s="48"/>
      <c r="M34" s="48"/>
      <c r="N34" s="48"/>
      <c r="O34" s="48"/>
      <c r="P34" s="48"/>
      <c r="Q34" s="48"/>
      <c r="R34" s="48"/>
      <c r="S34" s="48"/>
      <c r="T34" s="48"/>
      <c r="U34" s="48"/>
      <c r="V34" s="48"/>
    </row>
    <row r="35" spans="1:26" x14ac:dyDescent="0.25">
      <c r="A35" s="74"/>
      <c r="B35" s="53"/>
      <c r="C35" s="53"/>
      <c r="D35" s="53"/>
      <c r="E35" s="53"/>
      <c r="F35" s="53"/>
      <c r="G35" s="53"/>
      <c r="H35" s="53"/>
      <c r="I35" s="53"/>
      <c r="J35" s="53"/>
      <c r="K35" s="42"/>
      <c r="L35" s="42"/>
      <c r="M35" s="42"/>
      <c r="N35" s="42"/>
      <c r="O35" s="42"/>
      <c r="P35" s="42"/>
      <c r="Q35" s="42"/>
      <c r="R35" s="42"/>
      <c r="S35" s="42"/>
      <c r="T35" s="42"/>
      <c r="U35" s="42"/>
      <c r="V35" s="42"/>
    </row>
    <row r="36" spans="1:26" ht="16.5" customHeight="1" thickBot="1" x14ac:dyDescent="0.3">
      <c r="A36" s="53"/>
      <c r="B36" s="376" t="s">
        <v>201</v>
      </c>
      <c r="C36" s="377"/>
      <c r="D36" s="376" t="s">
        <v>202</v>
      </c>
      <c r="E36" s="377"/>
      <c r="F36" s="376" t="s">
        <v>203</v>
      </c>
      <c r="G36" s="377"/>
      <c r="H36" s="376" t="s">
        <v>204</v>
      </c>
      <c r="I36" s="377"/>
      <c r="J36" s="42"/>
      <c r="K36" s="42"/>
      <c r="L36" s="42"/>
      <c r="M36" s="42"/>
      <c r="N36" s="42"/>
      <c r="O36" s="42"/>
      <c r="P36" s="42"/>
      <c r="Q36" s="42"/>
      <c r="R36" s="42"/>
      <c r="S36" s="42"/>
      <c r="T36" s="42"/>
      <c r="U36" s="42"/>
      <c r="V36" s="42"/>
      <c r="W36" s="42"/>
      <c r="X36" s="42"/>
      <c r="Y36" s="42"/>
      <c r="Z36" s="147"/>
    </row>
    <row r="37" spans="1:26" ht="180.75" customHeight="1" thickTop="1" x14ac:dyDescent="0.25">
      <c r="A37" s="45"/>
      <c r="B37" s="370"/>
      <c r="C37" s="371"/>
      <c r="D37" s="370"/>
      <c r="E37" s="371"/>
      <c r="F37" s="370"/>
      <c r="G37" s="371"/>
      <c r="H37" s="370"/>
      <c r="I37" s="371"/>
      <c r="J37" s="42"/>
      <c r="K37" s="42"/>
      <c r="L37" s="42"/>
      <c r="M37" s="42"/>
      <c r="N37" s="42"/>
      <c r="O37" s="42"/>
      <c r="P37" s="42"/>
      <c r="Q37" s="42"/>
      <c r="R37" s="42"/>
      <c r="S37" s="42"/>
      <c r="T37" s="42"/>
      <c r="U37" s="42"/>
      <c r="V37" s="42"/>
      <c r="W37" s="42"/>
      <c r="X37" s="42"/>
      <c r="Y37" s="42"/>
      <c r="Z37" s="147"/>
    </row>
    <row r="38" spans="1:26" ht="15.75" thickBot="1" x14ac:dyDescent="0.3">
      <c r="A38" s="53"/>
      <c r="B38" s="312" t="s">
        <v>206</v>
      </c>
      <c r="C38" s="313"/>
      <c r="D38" s="312" t="s">
        <v>206</v>
      </c>
      <c r="E38" s="313"/>
      <c r="F38" s="312" t="s">
        <v>206</v>
      </c>
      <c r="G38" s="313"/>
      <c r="H38" s="312" t="s">
        <v>206</v>
      </c>
      <c r="I38" s="313"/>
      <c r="J38" s="53"/>
      <c r="K38" s="42"/>
      <c r="L38" s="42"/>
      <c r="M38" s="42"/>
      <c r="N38" s="42"/>
      <c r="O38" s="42"/>
      <c r="P38" s="42"/>
      <c r="Q38" s="42"/>
      <c r="R38" s="42"/>
      <c r="S38" s="42"/>
      <c r="T38" s="42"/>
      <c r="U38" s="42"/>
      <c r="V38" s="42"/>
    </row>
    <row r="39" spans="1:26" ht="15.75" thickTop="1" x14ac:dyDescent="0.25">
      <c r="A39" s="45"/>
      <c r="B39" s="370"/>
      <c r="C39" s="371"/>
      <c r="D39" s="370"/>
      <c r="E39" s="371"/>
      <c r="F39" s="370"/>
      <c r="G39" s="371"/>
      <c r="H39" s="370"/>
      <c r="I39" s="371"/>
      <c r="J39" s="53"/>
      <c r="K39" s="42"/>
      <c r="L39" s="42"/>
      <c r="M39" s="42"/>
      <c r="N39" s="42"/>
      <c r="O39" s="42"/>
      <c r="P39" s="42"/>
      <c r="Q39" s="42"/>
      <c r="R39" s="42"/>
      <c r="S39" s="42"/>
      <c r="T39" s="42"/>
      <c r="U39" s="42"/>
      <c r="V39" s="42"/>
    </row>
    <row r="40" spans="1:26" x14ac:dyDescent="0.25">
      <c r="A40" s="53"/>
      <c r="B40" s="53"/>
      <c r="C40" s="53"/>
      <c r="D40" s="53"/>
      <c r="E40" s="53"/>
      <c r="F40" s="53"/>
      <c r="G40" s="53"/>
      <c r="H40" s="53"/>
      <c r="I40" s="53"/>
      <c r="J40" s="53"/>
      <c r="K40" s="42"/>
      <c r="L40" s="42"/>
      <c r="M40" s="42"/>
      <c r="N40" s="42"/>
      <c r="O40" s="42"/>
      <c r="P40" s="42"/>
      <c r="Q40" s="42"/>
      <c r="R40" s="42"/>
      <c r="S40" s="42"/>
      <c r="T40" s="42"/>
      <c r="U40" s="42"/>
      <c r="V40" s="42"/>
    </row>
    <row r="41" spans="1:26" ht="26.25" x14ac:dyDescent="0.4">
      <c r="A41" s="80"/>
      <c r="B41" s="82" t="s">
        <v>236</v>
      </c>
      <c r="C41" s="81"/>
      <c r="D41" s="81"/>
      <c r="E41" s="81"/>
      <c r="F41" s="81"/>
      <c r="G41" s="81"/>
      <c r="H41" s="81"/>
      <c r="I41" s="81"/>
      <c r="J41" s="81"/>
      <c r="K41" s="80"/>
      <c r="L41" s="80"/>
      <c r="M41" s="80"/>
      <c r="N41" s="80"/>
      <c r="O41" s="80"/>
      <c r="P41" s="80"/>
      <c r="Q41" s="80"/>
      <c r="R41" s="80"/>
      <c r="S41" s="80"/>
      <c r="T41" s="80"/>
      <c r="U41" s="80"/>
      <c r="V41" s="80"/>
    </row>
    <row r="42" spans="1:26" ht="8.25" customHeight="1" x14ac:dyDescent="0.4">
      <c r="A42" s="48"/>
      <c r="B42" s="60"/>
      <c r="C42" s="60"/>
      <c r="D42" s="60"/>
      <c r="E42" s="60"/>
      <c r="F42" s="60"/>
      <c r="G42" s="60"/>
      <c r="H42" s="60"/>
      <c r="I42" s="60"/>
      <c r="J42" s="60"/>
      <c r="K42" s="48"/>
      <c r="L42" s="48"/>
      <c r="M42" s="48"/>
      <c r="N42" s="48"/>
      <c r="O42" s="48"/>
      <c r="P42" s="48"/>
      <c r="Q42" s="48"/>
      <c r="R42" s="48"/>
      <c r="S42" s="48"/>
      <c r="T42" s="48"/>
      <c r="U42" s="48"/>
      <c r="V42" s="48"/>
    </row>
    <row r="43" spans="1:26" ht="15.75" customHeight="1" x14ac:dyDescent="0.4">
      <c r="A43" s="42"/>
      <c r="B43" s="172"/>
      <c r="C43" s="172"/>
      <c r="D43" s="172"/>
      <c r="E43" s="172"/>
      <c r="F43" s="172"/>
      <c r="G43" s="172"/>
      <c r="H43" s="172"/>
      <c r="I43" s="172"/>
      <c r="J43" s="172"/>
      <c r="K43" s="172"/>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3"/>
      <c r="F45" s="53"/>
      <c r="G45" s="53"/>
      <c r="H45" s="53"/>
      <c r="I45" s="53"/>
      <c r="J45" s="53"/>
      <c r="K45" s="42"/>
      <c r="L45" s="42"/>
      <c r="M45" s="42"/>
      <c r="N45" s="42"/>
      <c r="O45" s="42"/>
      <c r="P45" s="42"/>
      <c r="Q45" s="42"/>
      <c r="R45" s="42"/>
      <c r="S45" s="42"/>
      <c r="T45" s="42"/>
      <c r="U45" s="42"/>
      <c r="V45" s="42"/>
    </row>
    <row r="46" spans="1:26" outlineLevel="1" x14ac:dyDescent="0.25">
      <c r="A46" s="53"/>
      <c r="B46" s="155" t="s">
        <v>3</v>
      </c>
      <c r="C46" s="156"/>
      <c r="D46" s="187" t="s">
        <v>214</v>
      </c>
      <c r="E46" s="53"/>
      <c r="F46" s="53"/>
      <c r="G46" s="53"/>
      <c r="H46" s="53"/>
      <c r="I46" s="53"/>
      <c r="J46" s="53"/>
      <c r="K46" s="42"/>
      <c r="L46" s="42"/>
      <c r="M46" s="42"/>
      <c r="N46" s="42"/>
      <c r="O46" s="42"/>
      <c r="P46" s="42"/>
      <c r="Q46" s="42"/>
      <c r="R46" s="42"/>
      <c r="S46" s="42"/>
      <c r="T46" s="42"/>
      <c r="U46" s="42"/>
      <c r="V46" s="42"/>
    </row>
    <row r="47" spans="1:26" ht="15.75" outlineLevel="1" thickBot="1" x14ac:dyDescent="0.3">
      <c r="A47" s="45"/>
      <c r="B47" s="184" t="s">
        <v>207</v>
      </c>
      <c r="C47" s="150"/>
      <c r="D47" s="153">
        <v>858348</v>
      </c>
      <c r="E47" s="173">
        <f>D48-D47</f>
        <v>22313.54999999993</v>
      </c>
      <c r="F47" s="53"/>
      <c r="G47" s="53"/>
      <c r="H47" s="53"/>
      <c r="I47" s="53"/>
      <c r="J47" s="53"/>
      <c r="K47" s="42"/>
      <c r="L47" s="42"/>
      <c r="M47" s="42"/>
      <c r="N47" s="42"/>
      <c r="O47" s="42"/>
      <c r="P47" s="42"/>
      <c r="Q47" s="42"/>
      <c r="R47" s="42"/>
      <c r="S47" s="42"/>
      <c r="T47" s="42"/>
      <c r="U47" s="42"/>
      <c r="V47" s="42"/>
    </row>
    <row r="48" spans="1:26" ht="16.5" outlineLevel="1" thickTop="1" thickBot="1" x14ac:dyDescent="0.3">
      <c r="A48" s="53"/>
      <c r="B48" s="184" t="s">
        <v>259</v>
      </c>
      <c r="C48" s="150"/>
      <c r="D48" s="154">
        <f>'FY19 Project Request '!E127</f>
        <v>880661.54999999993</v>
      </c>
      <c r="E48" s="53"/>
      <c r="F48" s="53"/>
      <c r="G48" s="53"/>
      <c r="H48" s="53"/>
      <c r="I48" s="53"/>
      <c r="J48" s="53"/>
      <c r="K48" s="42"/>
      <c r="L48" s="42"/>
      <c r="M48" s="42"/>
      <c r="N48" s="42"/>
      <c r="O48" s="42"/>
      <c r="P48" s="42"/>
      <c r="Q48" s="42"/>
      <c r="R48" s="42"/>
      <c r="S48" s="42"/>
      <c r="T48" s="42"/>
      <c r="U48" s="42"/>
      <c r="V48" s="42"/>
    </row>
    <row r="49" spans="1:22" ht="17.25" customHeight="1" outlineLevel="1" thickTop="1" thickBot="1" x14ac:dyDescent="0.3">
      <c r="A49" s="45"/>
      <c r="B49" s="169" t="s">
        <v>213</v>
      </c>
      <c r="C49" s="170"/>
      <c r="D49" s="152">
        <f>IFERROR(D47/D48,0)</f>
        <v>0.97466274075437953</v>
      </c>
      <c r="E49" s="53"/>
      <c r="F49" s="53"/>
      <c r="G49" s="53"/>
      <c r="H49" s="53"/>
      <c r="I49" s="53"/>
      <c r="J49" s="53"/>
      <c r="K49" s="42"/>
      <c r="L49" s="42"/>
      <c r="M49" s="42"/>
      <c r="N49" s="42"/>
      <c r="O49" s="42"/>
      <c r="P49" s="42"/>
      <c r="Q49" s="42"/>
      <c r="R49" s="42"/>
      <c r="S49" s="42"/>
      <c r="T49" s="42"/>
      <c r="U49" s="42"/>
      <c r="V49" s="42"/>
    </row>
    <row r="50" spans="1:22" ht="15.75" outlineLevel="1" thickTop="1" x14ac:dyDescent="0.25">
      <c r="A50" s="53"/>
      <c r="B50" s="53"/>
      <c r="C50" s="53"/>
      <c r="D50" s="53"/>
      <c r="E50" s="53"/>
      <c r="F50" s="53"/>
      <c r="G50" s="53"/>
      <c r="H50" s="53"/>
      <c r="I50" s="53"/>
      <c r="J50" s="53"/>
      <c r="K50" s="42"/>
      <c r="L50" s="42"/>
      <c r="M50" s="42"/>
      <c r="N50" s="42"/>
      <c r="O50" s="42"/>
      <c r="P50" s="42"/>
      <c r="Q50" s="42"/>
      <c r="R50" s="42"/>
      <c r="S50" s="42"/>
      <c r="T50" s="42"/>
      <c r="U50" s="42"/>
      <c r="V50" s="42"/>
    </row>
    <row r="51" spans="1:22" outlineLevel="1" x14ac:dyDescent="0.25">
      <c r="A51" s="45"/>
      <c r="B51" s="53"/>
      <c r="C51" s="53"/>
      <c r="D51" s="53"/>
      <c r="E51" s="53"/>
      <c r="F51" s="53"/>
      <c r="G51" s="53"/>
      <c r="H51" s="53"/>
      <c r="I51" s="53"/>
      <c r="J51" s="53"/>
      <c r="K51" s="42"/>
      <c r="L51" s="42"/>
      <c r="M51" s="42"/>
      <c r="N51" s="42"/>
      <c r="O51" s="42"/>
      <c r="P51" s="42"/>
      <c r="Q51" s="42"/>
      <c r="R51" s="42"/>
      <c r="S51" s="42"/>
      <c r="T51" s="42"/>
      <c r="U51" s="42"/>
      <c r="V51" s="42"/>
    </row>
    <row r="52" spans="1:22" outlineLevel="1" x14ac:dyDescent="0.25">
      <c r="A52" s="53"/>
      <c r="B52" s="53"/>
      <c r="C52" s="53"/>
      <c r="D52" s="53"/>
      <c r="E52" s="53"/>
      <c r="F52" s="53"/>
      <c r="G52" s="53"/>
      <c r="H52" s="53"/>
      <c r="I52" s="53"/>
      <c r="J52" s="53"/>
      <c r="K52" s="42"/>
      <c r="L52" s="42"/>
      <c r="M52" s="42"/>
      <c r="N52" s="42"/>
      <c r="O52" s="42"/>
      <c r="P52" s="42"/>
      <c r="Q52" s="42"/>
      <c r="R52" s="42"/>
      <c r="S52" s="42"/>
      <c r="T52" s="42"/>
      <c r="U52" s="42"/>
      <c r="V52" s="42"/>
    </row>
    <row r="53" spans="1:22" x14ac:dyDescent="0.25">
      <c r="A53" s="45"/>
      <c r="B53" s="53"/>
      <c r="C53" s="53"/>
      <c r="D53" s="53"/>
      <c r="E53" s="53"/>
      <c r="F53" s="53"/>
      <c r="G53" s="53"/>
      <c r="H53" s="53"/>
      <c r="I53" s="53"/>
      <c r="J53" s="53"/>
      <c r="K53" s="42"/>
      <c r="L53" s="42"/>
      <c r="M53" s="42"/>
      <c r="N53" s="42"/>
      <c r="O53" s="42"/>
      <c r="P53" s="42"/>
      <c r="Q53" s="42"/>
      <c r="R53" s="42"/>
      <c r="S53" s="42"/>
      <c r="T53" s="42"/>
      <c r="U53" s="42"/>
      <c r="V53" s="42"/>
    </row>
    <row r="54" spans="1:22" outlineLevel="1" x14ac:dyDescent="0.25">
      <c r="A54" s="53"/>
      <c r="B54" s="53"/>
      <c r="C54" s="53"/>
      <c r="D54" s="53"/>
      <c r="E54" s="53"/>
      <c r="F54" s="53"/>
      <c r="G54" s="53"/>
      <c r="H54" s="53"/>
      <c r="I54" s="53"/>
      <c r="J54" s="53"/>
      <c r="K54" s="42"/>
      <c r="L54" s="42"/>
      <c r="M54" s="42"/>
      <c r="N54" s="42"/>
      <c r="O54" s="42"/>
      <c r="P54" s="42"/>
      <c r="Q54" s="42"/>
      <c r="R54" s="42"/>
      <c r="S54" s="42"/>
      <c r="T54" s="42"/>
      <c r="U54" s="42"/>
      <c r="V54" s="42"/>
    </row>
    <row r="55" spans="1:22" outlineLevel="1" x14ac:dyDescent="0.25">
      <c r="A55" s="45"/>
      <c r="B55" s="155" t="s">
        <v>3</v>
      </c>
      <c r="C55" s="156"/>
      <c r="D55" s="187" t="s">
        <v>214</v>
      </c>
      <c r="E55" s="53"/>
      <c r="F55" s="53"/>
      <c r="G55" s="53"/>
      <c r="H55" s="53"/>
      <c r="I55" s="53"/>
      <c r="J55" s="53"/>
      <c r="K55" s="42"/>
      <c r="L55" s="42"/>
      <c r="M55" s="42"/>
      <c r="N55" s="42"/>
      <c r="O55" s="42"/>
      <c r="P55" s="42"/>
      <c r="Q55" s="42"/>
      <c r="R55" s="42"/>
      <c r="S55" s="42"/>
      <c r="T55" s="42"/>
      <c r="U55" s="42"/>
      <c r="V55" s="42"/>
    </row>
    <row r="56" spans="1:22" ht="15.75" outlineLevel="1" thickBot="1" x14ac:dyDescent="0.3">
      <c r="A56" s="53"/>
      <c r="B56" s="253" t="s">
        <v>208</v>
      </c>
      <c r="C56" s="253"/>
      <c r="D56" s="153"/>
      <c r="E56" s="173">
        <f>D57-D56</f>
        <v>0</v>
      </c>
      <c r="F56" s="53"/>
      <c r="G56" s="53"/>
      <c r="H56" s="53"/>
      <c r="I56" s="53"/>
      <c r="J56" s="53"/>
      <c r="K56" s="42"/>
      <c r="L56" s="42"/>
      <c r="M56" s="42"/>
      <c r="N56" s="42"/>
      <c r="O56" s="42"/>
      <c r="P56" s="42"/>
      <c r="Q56" s="42"/>
      <c r="R56" s="42"/>
      <c r="S56" s="42"/>
      <c r="T56" s="42"/>
      <c r="U56" s="42"/>
      <c r="V56" s="42"/>
    </row>
    <row r="57" spans="1:22" ht="16.5" outlineLevel="1" thickTop="1" thickBot="1" x14ac:dyDescent="0.3">
      <c r="A57" s="45"/>
      <c r="B57" s="253" t="s">
        <v>258</v>
      </c>
      <c r="C57" s="253"/>
      <c r="D57" s="154">
        <f>'FY19 Project Request '!E139</f>
        <v>0</v>
      </c>
      <c r="E57" s="53"/>
      <c r="F57" s="53"/>
      <c r="G57" s="53"/>
      <c r="H57" s="53"/>
      <c r="I57" s="53"/>
      <c r="J57" s="53"/>
      <c r="K57" s="42"/>
      <c r="L57" s="42"/>
      <c r="M57" s="42"/>
      <c r="N57" s="42"/>
      <c r="O57" s="42"/>
      <c r="P57" s="42"/>
      <c r="Q57" s="42"/>
      <c r="R57" s="42"/>
      <c r="S57" s="42"/>
      <c r="T57" s="42"/>
      <c r="U57" s="42"/>
      <c r="V57" s="42"/>
    </row>
    <row r="58" spans="1:22" ht="16.5" outlineLevel="1" thickTop="1" thickBot="1" x14ac:dyDescent="0.3">
      <c r="A58" s="53"/>
      <c r="B58" s="169" t="s">
        <v>213</v>
      </c>
      <c r="C58" s="170"/>
      <c r="D58" s="152">
        <f>IFERROR(D56/D57,0)</f>
        <v>0</v>
      </c>
      <c r="E58" s="53"/>
      <c r="F58" s="53"/>
      <c r="G58" s="53"/>
      <c r="H58" s="53"/>
      <c r="I58" s="53"/>
      <c r="J58" s="53"/>
      <c r="K58" s="42"/>
      <c r="L58" s="42"/>
      <c r="M58" s="42"/>
      <c r="N58" s="42"/>
      <c r="O58" s="42"/>
      <c r="P58" s="42"/>
      <c r="Q58" s="42"/>
      <c r="R58" s="42"/>
      <c r="S58" s="42"/>
      <c r="T58" s="42"/>
      <c r="U58" s="42"/>
      <c r="V58" s="42"/>
    </row>
    <row r="59" spans="1:22" ht="15.75" outlineLevel="1" thickTop="1" x14ac:dyDescent="0.25">
      <c r="A59" s="45"/>
      <c r="B59" s="53"/>
      <c r="C59" s="53"/>
      <c r="D59" s="53"/>
      <c r="E59" s="53"/>
      <c r="F59" s="53"/>
      <c r="G59" s="53"/>
      <c r="H59" s="53"/>
      <c r="I59" s="53"/>
      <c r="J59" s="53"/>
      <c r="K59" s="42"/>
      <c r="L59" s="42"/>
      <c r="M59" s="42"/>
      <c r="N59" s="42"/>
      <c r="O59" s="42"/>
      <c r="P59" s="42"/>
      <c r="Q59" s="42"/>
      <c r="R59" s="42"/>
      <c r="S59" s="42"/>
      <c r="T59" s="42"/>
      <c r="U59" s="42"/>
      <c r="V59" s="42"/>
    </row>
    <row r="60" spans="1:22" outlineLevel="1" x14ac:dyDescent="0.25">
      <c r="A60" s="53"/>
      <c r="B60" s="53"/>
      <c r="C60" s="53"/>
      <c r="D60" s="53"/>
      <c r="E60" s="53"/>
      <c r="F60" s="53"/>
      <c r="G60" s="53"/>
      <c r="H60" s="53"/>
      <c r="I60" s="53"/>
      <c r="J60" s="53"/>
      <c r="K60" s="42"/>
      <c r="L60" s="42"/>
      <c r="M60" s="42"/>
      <c r="N60" s="42"/>
      <c r="O60" s="42"/>
      <c r="P60" s="42"/>
      <c r="Q60" s="42"/>
      <c r="R60" s="42"/>
      <c r="S60" s="42"/>
      <c r="T60" s="42"/>
      <c r="U60" s="42"/>
      <c r="V60" s="42"/>
    </row>
    <row r="61" spans="1:22" x14ac:dyDescent="0.25">
      <c r="A61" s="45"/>
      <c r="B61" s="53"/>
      <c r="C61" s="53"/>
      <c r="D61" s="53"/>
      <c r="E61" s="53"/>
      <c r="F61" s="53"/>
      <c r="G61" s="53"/>
      <c r="H61" s="53"/>
      <c r="I61" s="53"/>
      <c r="J61" s="53"/>
      <c r="K61" s="42"/>
      <c r="L61" s="42"/>
      <c r="M61" s="42"/>
      <c r="N61" s="42"/>
      <c r="O61" s="42"/>
      <c r="P61" s="42"/>
      <c r="Q61" s="42"/>
      <c r="R61" s="42"/>
      <c r="S61" s="42"/>
      <c r="T61" s="42"/>
      <c r="U61" s="42"/>
      <c r="V61" s="42"/>
    </row>
    <row r="62" spans="1:22" x14ac:dyDescent="0.25">
      <c r="A62" s="53"/>
      <c r="B62" s="53"/>
      <c r="C62" s="53"/>
      <c r="D62" s="53"/>
      <c r="E62" s="53"/>
      <c r="F62" s="53"/>
      <c r="G62" s="53"/>
      <c r="H62" s="53"/>
      <c r="I62" s="53"/>
      <c r="J62" s="53"/>
      <c r="K62" s="42"/>
      <c r="L62" s="42"/>
      <c r="M62" s="42"/>
      <c r="N62" s="42"/>
      <c r="O62" s="42"/>
      <c r="P62" s="42"/>
      <c r="Q62" s="42"/>
      <c r="R62" s="42"/>
      <c r="S62" s="42"/>
      <c r="T62" s="42"/>
      <c r="U62" s="42"/>
      <c r="V62" s="42"/>
    </row>
    <row r="63" spans="1:22" x14ac:dyDescent="0.25">
      <c r="A63" s="45"/>
      <c r="B63" s="53"/>
      <c r="C63" s="53"/>
      <c r="D63" s="53"/>
      <c r="E63" s="53"/>
      <c r="F63" s="53"/>
      <c r="G63" s="53"/>
      <c r="H63" s="53"/>
      <c r="I63" s="53"/>
      <c r="J63" s="53"/>
      <c r="K63" s="42"/>
      <c r="L63" s="42"/>
      <c r="M63" s="42"/>
      <c r="N63" s="42"/>
      <c r="O63" s="42"/>
      <c r="P63" s="42"/>
      <c r="Q63" s="42"/>
      <c r="R63" s="42"/>
      <c r="S63" s="42"/>
      <c r="T63" s="42"/>
      <c r="U63" s="42"/>
      <c r="V63" s="42"/>
    </row>
  </sheetData>
  <sheetProtection selectLockedCells="1"/>
  <customSheetViews>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2" display="elandfried@gotriangle.org "/>
    <hyperlink ref="F10" r:id="rId3" display="elandfried@gotriangle.org "/>
  </hyperlinks>
  <printOptions horizontalCentered="1"/>
  <pageMargins left="0.25" right="0.25" top="0.75" bottom="0.75" header="0.3" footer="0.3"/>
  <pageSetup scale="50" fitToHeight="4"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5"/>
  <legacyDrawing r:id="rId6"/>
  <mc:AlternateContent xmlns:mc="http://schemas.openxmlformats.org/markup-compatibility/2006">
    <mc:Choice Requires="x14">
      <controls>
        <mc:AlternateContent xmlns:mc="http://schemas.openxmlformats.org/markup-compatibility/2006">
          <mc:Choice Requires="x14">
            <control shapeId="12289" r:id="rId7"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8"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9"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100"/>
    <col min="2" max="2" width="17.625" style="100" bestFit="1" customWidth="1"/>
    <col min="3" max="3" width="9.875" style="100" customWidth="1"/>
    <col min="4" max="4" width="45.75" style="100" customWidth="1"/>
    <col min="5" max="5" width="16.875" style="100" customWidth="1"/>
    <col min="6" max="6" width="10.625" style="100" customWidth="1"/>
    <col min="7" max="7" width="10.875" style="100" customWidth="1"/>
    <col min="8" max="10" width="13.75" style="100" customWidth="1"/>
    <col min="11" max="11" width="18.5" style="100" customWidth="1"/>
    <col min="12" max="16384" width="9" style="100"/>
  </cols>
  <sheetData>
    <row r="1" spans="2:16" ht="58.9" customHeight="1" x14ac:dyDescent="0.35">
      <c r="B1" s="397" t="s">
        <v>164</v>
      </c>
      <c r="C1" s="398"/>
      <c r="D1" s="398"/>
      <c r="E1" s="398"/>
      <c r="F1" s="398"/>
      <c r="G1" s="398"/>
      <c r="H1" s="398"/>
      <c r="I1" s="398"/>
      <c r="J1" s="398"/>
      <c r="K1" s="398"/>
      <c r="O1" s="101"/>
      <c r="P1" s="101"/>
    </row>
    <row r="2" spans="2:16" s="104" customFormat="1" ht="31.5" x14ac:dyDescent="0.3">
      <c r="B2" s="399" t="s">
        <v>117</v>
      </c>
      <c r="C2" s="399"/>
      <c r="D2" s="399"/>
      <c r="E2" s="399"/>
      <c r="F2" s="399"/>
      <c r="G2" s="399"/>
      <c r="H2" s="399"/>
      <c r="I2" s="399"/>
      <c r="J2" s="399"/>
      <c r="K2" s="399"/>
      <c r="O2" s="105"/>
      <c r="P2" s="105"/>
    </row>
    <row r="3" spans="2:16" s="104" customFormat="1" ht="21" customHeight="1" x14ac:dyDescent="0.2">
      <c r="D3" s="106"/>
      <c r="E3" s="106"/>
      <c r="G3" s="400"/>
      <c r="H3" s="400"/>
      <c r="I3" s="103"/>
      <c r="J3" s="103"/>
      <c r="O3" s="105"/>
      <c r="P3" s="105"/>
    </row>
    <row r="4" spans="2:16" ht="21" customHeight="1" x14ac:dyDescent="0.25">
      <c r="D4" s="106"/>
      <c r="E4" s="106"/>
      <c r="F4" s="102"/>
      <c r="G4" s="401"/>
      <c r="H4" s="401"/>
      <c r="I4" s="103"/>
      <c r="J4" s="103"/>
      <c r="K4" s="104"/>
      <c r="L4" s="104"/>
      <c r="M4" s="104"/>
      <c r="O4" s="101"/>
      <c r="P4" s="101"/>
    </row>
    <row r="5" spans="2:16" ht="21" customHeight="1" x14ac:dyDescent="0.2">
      <c r="D5" s="106"/>
      <c r="E5" s="106"/>
      <c r="F5" s="107"/>
      <c r="G5" s="108"/>
      <c r="H5" s="108"/>
      <c r="I5" s="103"/>
      <c r="J5" s="103"/>
      <c r="K5" s="104"/>
      <c r="L5" s="104"/>
      <c r="M5" s="104"/>
      <c r="O5" s="101"/>
      <c r="P5" s="101"/>
    </row>
    <row r="6" spans="2:16" ht="21" customHeight="1" x14ac:dyDescent="0.25">
      <c r="D6" s="99"/>
      <c r="E6" s="99"/>
      <c r="H6" s="99"/>
      <c r="I6" s="102" t="s">
        <v>165</v>
      </c>
      <c r="J6" s="99"/>
    </row>
    <row r="7" spans="2:16" ht="21" customHeight="1" x14ac:dyDescent="0.25">
      <c r="D7" s="142" t="s">
        <v>166</v>
      </c>
      <c r="E7" s="143"/>
      <c r="H7" s="134"/>
      <c r="I7" s="402" t="s">
        <v>167</v>
      </c>
      <c r="J7" s="402"/>
      <c r="K7" s="109"/>
      <c r="L7" s="109"/>
      <c r="M7" s="109"/>
      <c r="O7" s="109"/>
      <c r="P7" s="109"/>
    </row>
    <row r="8" spans="2:16" ht="21" customHeight="1" x14ac:dyDescent="0.2">
      <c r="D8" s="385" t="s">
        <v>192</v>
      </c>
      <c r="E8" s="385"/>
      <c r="H8" s="135"/>
      <c r="I8" s="382" t="s">
        <v>168</v>
      </c>
      <c r="J8" s="383"/>
      <c r="K8" s="109"/>
      <c r="L8" s="109"/>
      <c r="M8" s="109"/>
      <c r="O8" s="109"/>
      <c r="P8" s="109"/>
    </row>
    <row r="9" spans="2:16" ht="21" customHeight="1" x14ac:dyDescent="0.2">
      <c r="D9" s="394" t="s">
        <v>169</v>
      </c>
      <c r="E9" s="394"/>
      <c r="H9" s="135"/>
      <c r="I9" s="382" t="s">
        <v>170</v>
      </c>
      <c r="J9" s="383"/>
      <c r="K9" s="109"/>
      <c r="L9" s="109"/>
      <c r="M9" s="109"/>
      <c r="O9" s="110"/>
      <c r="P9" s="110"/>
    </row>
    <row r="10" spans="2:16" ht="21" customHeight="1" x14ac:dyDescent="0.2">
      <c r="D10" s="394" t="s">
        <v>171</v>
      </c>
      <c r="E10" s="394"/>
      <c r="H10" s="135"/>
      <c r="I10" s="382" t="s">
        <v>172</v>
      </c>
      <c r="J10" s="383"/>
      <c r="K10" s="109"/>
      <c r="L10" s="109"/>
      <c r="M10" s="109"/>
      <c r="O10" s="110"/>
      <c r="P10" s="110"/>
    </row>
    <row r="11" spans="2:16" ht="21" customHeight="1" x14ac:dyDescent="0.2">
      <c r="D11" s="394" t="s">
        <v>173</v>
      </c>
      <c r="E11" s="394"/>
      <c r="H11" s="135"/>
      <c r="I11" s="382" t="s">
        <v>174</v>
      </c>
      <c r="J11" s="383"/>
      <c r="K11" s="109"/>
      <c r="L11" s="109"/>
      <c r="M11" s="109"/>
      <c r="O11" s="110"/>
      <c r="P11" s="110"/>
    </row>
    <row r="12" spans="2:16" ht="21" customHeight="1" x14ac:dyDescent="0.2">
      <c r="D12" s="405" t="s">
        <v>175</v>
      </c>
      <c r="E12" s="406"/>
      <c r="H12" s="135"/>
      <c r="I12" s="382" t="s">
        <v>176</v>
      </c>
      <c r="J12" s="383"/>
      <c r="K12" s="109"/>
      <c r="L12" s="109"/>
      <c r="M12" s="109"/>
      <c r="O12" s="110"/>
      <c r="P12" s="110"/>
    </row>
    <row r="13" spans="2:16" ht="21" customHeight="1" x14ac:dyDescent="0.2">
      <c r="D13" s="144" t="s">
        <v>177</v>
      </c>
      <c r="E13" s="145"/>
      <c r="H13" s="136"/>
      <c r="I13" s="382" t="s">
        <v>178</v>
      </c>
      <c r="J13" s="383"/>
      <c r="K13" s="109"/>
      <c r="L13" s="109"/>
      <c r="M13" s="109"/>
      <c r="O13" s="111"/>
      <c r="P13" s="111"/>
    </row>
    <row r="14" spans="2:16" ht="21" customHeight="1" x14ac:dyDescent="0.2">
      <c r="D14" s="409" t="s">
        <v>179</v>
      </c>
      <c r="E14" s="409"/>
      <c r="H14" s="137"/>
      <c r="I14" s="382" t="s">
        <v>180</v>
      </c>
      <c r="J14" s="383"/>
    </row>
    <row r="15" spans="2:16" ht="33.6" customHeight="1" x14ac:dyDescent="0.2"/>
    <row r="16" spans="2:16" s="113" customFormat="1" ht="51" customHeight="1" thickBot="1" x14ac:dyDescent="0.3">
      <c r="B16" s="133" t="s">
        <v>197</v>
      </c>
      <c r="C16" s="407" t="s">
        <v>185</v>
      </c>
      <c r="D16" s="408"/>
      <c r="E16" s="133" t="s">
        <v>181</v>
      </c>
      <c r="F16" s="133" t="s">
        <v>182</v>
      </c>
      <c r="G16" s="133" t="s">
        <v>186</v>
      </c>
      <c r="H16" s="133" t="s">
        <v>183</v>
      </c>
      <c r="I16" s="133" t="s">
        <v>187</v>
      </c>
      <c r="J16" s="133" t="s">
        <v>188</v>
      </c>
      <c r="K16" s="138" t="s">
        <v>189</v>
      </c>
    </row>
    <row r="17" spans="2:11" s="115" customFormat="1" ht="25.15" customHeight="1" thickTop="1" x14ac:dyDescent="0.25">
      <c r="B17" s="87"/>
      <c r="C17" s="390"/>
      <c r="D17" s="391"/>
      <c r="E17" s="87"/>
      <c r="F17" s="87"/>
      <c r="G17" s="87"/>
      <c r="H17" s="87"/>
      <c r="I17" s="87"/>
      <c r="J17" s="87"/>
      <c r="K17" s="65">
        <f>J17*G17</f>
        <v>0</v>
      </c>
    </row>
    <row r="18" spans="2:11" s="115" customFormat="1" ht="25.15" customHeight="1" x14ac:dyDescent="0.25">
      <c r="B18" s="87"/>
      <c r="C18" s="390"/>
      <c r="D18" s="391"/>
      <c r="E18" s="87"/>
      <c r="F18" s="87"/>
      <c r="G18" s="87"/>
      <c r="H18" s="87"/>
      <c r="I18" s="87"/>
      <c r="J18" s="87"/>
      <c r="K18" s="65">
        <f t="shared" ref="K18:K21" si="0">J18*G18</f>
        <v>0</v>
      </c>
    </row>
    <row r="19" spans="2:11" s="115" customFormat="1" ht="25.15" customHeight="1" x14ac:dyDescent="0.25">
      <c r="B19" s="87"/>
      <c r="C19" s="390"/>
      <c r="D19" s="391"/>
      <c r="E19" s="87"/>
      <c r="F19" s="87"/>
      <c r="G19" s="87"/>
      <c r="H19" s="87"/>
      <c r="I19" s="87"/>
      <c r="J19" s="87"/>
      <c r="K19" s="65">
        <f t="shared" si="0"/>
        <v>0</v>
      </c>
    </row>
    <row r="20" spans="2:11" s="115" customFormat="1" ht="25.15" customHeight="1" x14ac:dyDescent="0.25">
      <c r="B20" s="87"/>
      <c r="C20" s="390"/>
      <c r="D20" s="391"/>
      <c r="E20" s="87"/>
      <c r="F20" s="87"/>
      <c r="G20" s="87"/>
      <c r="H20" s="87"/>
      <c r="I20" s="87"/>
      <c r="J20" s="87"/>
      <c r="K20" s="65">
        <f t="shared" si="0"/>
        <v>0</v>
      </c>
    </row>
    <row r="21" spans="2:11" s="115" customFormat="1" ht="25.15" customHeight="1" x14ac:dyDescent="0.25">
      <c r="B21" s="87"/>
      <c r="C21" s="390"/>
      <c r="D21" s="391"/>
      <c r="E21" s="87"/>
      <c r="F21" s="87"/>
      <c r="G21" s="87"/>
      <c r="H21" s="87"/>
      <c r="I21" s="87"/>
      <c r="J21" s="87"/>
      <c r="K21" s="65">
        <f t="shared" si="0"/>
        <v>0</v>
      </c>
    </row>
    <row r="22" spans="2:11" s="115" customFormat="1" ht="39.6" hidden="1" customHeight="1" x14ac:dyDescent="0.25">
      <c r="C22" s="392" t="s">
        <v>184</v>
      </c>
      <c r="D22" s="393"/>
      <c r="E22" s="112" t="s">
        <v>181</v>
      </c>
      <c r="F22" s="112" t="s">
        <v>182</v>
      </c>
      <c r="G22" s="116"/>
      <c r="H22" s="117"/>
      <c r="I22" s="117"/>
      <c r="J22" s="117"/>
      <c r="K22" s="65"/>
    </row>
    <row r="23" spans="2:11" s="115" customFormat="1" ht="25.15" hidden="1" customHeight="1" x14ac:dyDescent="0.25">
      <c r="C23" s="386" t="s">
        <v>190</v>
      </c>
      <c r="D23" s="387"/>
      <c r="E23" s="118">
        <v>41640</v>
      </c>
      <c r="F23" s="114">
        <v>41820</v>
      </c>
      <c r="G23" s="119"/>
      <c r="H23" s="120"/>
      <c r="I23" s="120"/>
      <c r="J23" s="120"/>
      <c r="K23" s="65">
        <v>0</v>
      </c>
    </row>
    <row r="24" spans="2:11" s="115" customFormat="1" ht="25.15" hidden="1" customHeight="1" x14ac:dyDescent="0.25">
      <c r="C24" s="386" t="s">
        <v>191</v>
      </c>
      <c r="D24" s="387"/>
      <c r="E24" s="121">
        <v>41640</v>
      </c>
      <c r="F24" s="114">
        <v>41820</v>
      </c>
      <c r="G24" s="122"/>
      <c r="H24" s="120"/>
      <c r="I24" s="120"/>
      <c r="J24" s="120"/>
      <c r="K24" s="65">
        <v>0</v>
      </c>
    </row>
    <row r="25" spans="2:11" s="115" customFormat="1" ht="25.15" hidden="1" customHeight="1" x14ac:dyDescent="0.25">
      <c r="C25" s="388"/>
      <c r="D25" s="389"/>
      <c r="E25" s="118"/>
      <c r="F25" s="118"/>
      <c r="G25" s="122"/>
      <c r="H25" s="120"/>
      <c r="I25" s="120"/>
      <c r="J25" s="120"/>
      <c r="K25" s="65">
        <v>0</v>
      </c>
    </row>
    <row r="26" spans="2:11" s="115" customFormat="1" ht="25.15" hidden="1" customHeight="1" x14ac:dyDescent="0.25">
      <c r="C26" s="388"/>
      <c r="D26" s="389"/>
      <c r="E26" s="118"/>
      <c r="F26" s="118"/>
      <c r="G26" s="123"/>
      <c r="H26" s="124"/>
      <c r="I26" s="124"/>
      <c r="J26" s="124"/>
      <c r="K26" s="65">
        <v>0</v>
      </c>
    </row>
    <row r="27" spans="2:11" s="115" customFormat="1" ht="25.15" hidden="1" customHeight="1" x14ac:dyDescent="0.25">
      <c r="C27" s="395"/>
      <c r="D27" s="396"/>
      <c r="E27" s="125"/>
      <c r="F27" s="125"/>
      <c r="G27" s="126"/>
      <c r="H27" s="127"/>
      <c r="I27" s="127"/>
      <c r="J27" s="127"/>
      <c r="K27" s="65">
        <v>0</v>
      </c>
    </row>
    <row r="28" spans="2:11" s="115" customFormat="1" ht="25.15" customHeight="1" x14ac:dyDescent="0.25">
      <c r="C28" s="403"/>
      <c r="D28" s="403"/>
      <c r="E28" s="130"/>
      <c r="F28" s="130"/>
      <c r="G28" s="130"/>
      <c r="H28" s="131"/>
      <c r="I28" s="131"/>
      <c r="J28" s="131" t="s">
        <v>20</v>
      </c>
      <c r="K28" s="65">
        <f>SUM(K17:K21,K23:K27)</f>
        <v>0</v>
      </c>
    </row>
    <row r="29" spans="2:11" s="128" customFormat="1" ht="25.15" customHeight="1" x14ac:dyDescent="0.2">
      <c r="C29" s="404"/>
      <c r="D29" s="404"/>
      <c r="E29" s="132"/>
      <c r="F29" s="132"/>
      <c r="G29" s="132"/>
      <c r="H29" s="132"/>
      <c r="I29" s="132"/>
      <c r="J29" s="132"/>
    </row>
    <row r="30" spans="2:11" s="128" customFormat="1" ht="25.15" customHeight="1" x14ac:dyDescent="0.2"/>
    <row r="31" spans="2:11" s="128" customFormat="1" ht="25.15" customHeight="1" x14ac:dyDescent="0.2"/>
    <row r="32" spans="2:11" s="129" customFormat="1" ht="46.15" customHeight="1" x14ac:dyDescent="0.2">
      <c r="B32" s="384" t="s">
        <v>196</v>
      </c>
      <c r="C32" s="384"/>
      <c r="D32" s="384"/>
      <c r="E32" s="384"/>
      <c r="F32" s="384"/>
      <c r="G32" s="384"/>
      <c r="H32" s="384"/>
      <c r="I32" s="384"/>
      <c r="J32" s="384"/>
      <c r="K32" s="384"/>
    </row>
    <row r="72" ht="12.75" customHeight="1" x14ac:dyDescent="0.2"/>
    <row r="73" ht="12.75" customHeight="1" x14ac:dyDescent="0.2"/>
  </sheetData>
  <customSheetViews>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A57ED495-A8F1-41AA-920B-D492B709C260}"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431" t="s">
        <v>34</v>
      </c>
      <c r="B2" s="431"/>
      <c r="C2" s="431" t="s">
        <v>35</v>
      </c>
      <c r="D2" s="431"/>
      <c r="E2" s="436" t="s">
        <v>36</v>
      </c>
      <c r="F2" s="437"/>
      <c r="G2" s="437"/>
      <c r="H2" s="437" t="s">
        <v>37</v>
      </c>
      <c r="I2" s="437"/>
    </row>
    <row r="3" spans="1:9" x14ac:dyDescent="0.25">
      <c r="A3" s="434"/>
      <c r="B3" s="434"/>
      <c r="C3" s="434"/>
      <c r="D3" s="434"/>
      <c r="E3" s="438"/>
      <c r="F3" s="438"/>
      <c r="G3" s="438"/>
      <c r="H3" s="435">
        <f>I45</f>
        <v>0</v>
      </c>
      <c r="I3" s="435"/>
    </row>
    <row r="4" spans="1:9" x14ac:dyDescent="0.25">
      <c r="A4" s="434"/>
      <c r="B4" s="434"/>
      <c r="C4" s="434"/>
      <c r="D4" s="434"/>
      <c r="E4" s="439"/>
      <c r="F4" s="434"/>
      <c r="G4" s="434"/>
      <c r="H4" s="435"/>
      <c r="I4" s="435"/>
    </row>
    <row r="5" spans="1:9" x14ac:dyDescent="0.25">
      <c r="A5" s="431" t="s">
        <v>39</v>
      </c>
      <c r="B5" s="431"/>
      <c r="C5" s="431" t="s">
        <v>40</v>
      </c>
      <c r="D5" s="431"/>
      <c r="E5" s="431" t="s">
        <v>41</v>
      </c>
      <c r="F5" s="431"/>
      <c r="G5" s="431"/>
      <c r="H5" s="431"/>
      <c r="I5" s="431"/>
    </row>
    <row r="6" spans="1:9" x14ac:dyDescent="0.25">
      <c r="A6" s="432"/>
      <c r="B6" s="433"/>
      <c r="C6" s="432"/>
      <c r="D6" s="433"/>
      <c r="E6" s="434"/>
      <c r="F6" s="434"/>
      <c r="G6" s="434"/>
      <c r="H6" s="435">
        <f>I70</f>
        <v>0</v>
      </c>
      <c r="I6" s="435"/>
    </row>
    <row r="7" spans="1:9" x14ac:dyDescent="0.25">
      <c r="A7" s="418" t="s">
        <v>43</v>
      </c>
      <c r="B7" s="419"/>
      <c r="C7" s="26"/>
      <c r="D7" s="26"/>
      <c r="E7" s="26"/>
      <c r="F7" s="26"/>
      <c r="G7" s="26"/>
      <c r="H7" s="26"/>
      <c r="I7" s="27"/>
    </row>
    <row r="8" spans="1:9" ht="52.35" customHeight="1" x14ac:dyDescent="0.25">
      <c r="A8" s="420"/>
      <c r="B8" s="421"/>
      <c r="C8" s="421"/>
      <c r="D8" s="421"/>
      <c r="E8" s="421"/>
      <c r="F8" s="421"/>
      <c r="G8" s="421"/>
      <c r="H8" s="421"/>
      <c r="I8" s="422"/>
    </row>
    <row r="9" spans="1:9" x14ac:dyDescent="0.25">
      <c r="A9" s="423" t="s">
        <v>44</v>
      </c>
      <c r="B9" s="424"/>
      <c r="C9" s="424"/>
      <c r="D9" s="28"/>
      <c r="E9" s="29"/>
      <c r="F9" s="29"/>
      <c r="G9" s="29"/>
      <c r="H9" s="29"/>
      <c r="I9" s="30"/>
    </row>
    <row r="10" spans="1:9" x14ac:dyDescent="0.25">
      <c r="A10" s="425" t="s">
        <v>45</v>
      </c>
      <c r="B10" s="426"/>
      <c r="C10" s="426"/>
      <c r="D10" s="426"/>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427"/>
      <c r="B14" s="428"/>
      <c r="C14" s="428"/>
      <c r="D14" s="428"/>
      <c r="E14" s="428"/>
      <c r="F14" s="428"/>
      <c r="G14" s="428"/>
      <c r="H14" s="428"/>
      <c r="I14" s="429"/>
    </row>
    <row r="15" spans="1:9" ht="16.5" x14ac:dyDescent="0.25">
      <c r="A15" s="34"/>
      <c r="B15" s="34"/>
      <c r="C15" s="34"/>
      <c r="D15" s="34"/>
      <c r="E15" s="34"/>
      <c r="F15" s="34"/>
      <c r="G15" s="34"/>
      <c r="H15" s="34"/>
      <c r="I15" s="34"/>
    </row>
    <row r="16" spans="1:9" ht="31.35" customHeight="1" x14ac:dyDescent="0.25">
      <c r="A16" s="417" t="s">
        <v>47</v>
      </c>
      <c r="B16" s="417"/>
      <c r="C16" s="417"/>
      <c r="D16" s="417"/>
      <c r="E16" s="417"/>
      <c r="F16" s="417"/>
      <c r="G16" s="417"/>
      <c r="H16" s="417"/>
      <c r="I16" s="417"/>
    </row>
    <row r="17" spans="1:9" ht="16.5" x14ac:dyDescent="0.25">
      <c r="A17" s="34"/>
      <c r="B17" s="34"/>
      <c r="C17" s="34"/>
      <c r="D17" s="34"/>
      <c r="E17" s="34"/>
      <c r="F17" s="34"/>
      <c r="G17" s="34"/>
      <c r="H17" s="34"/>
      <c r="I17" s="34"/>
    </row>
    <row r="18" spans="1:9" ht="39.75" customHeight="1" x14ac:dyDescent="0.25">
      <c r="A18" s="414"/>
      <c r="B18" s="415"/>
      <c r="C18" s="415"/>
      <c r="D18" s="415"/>
      <c r="E18" s="415"/>
      <c r="F18" s="415"/>
      <c r="G18" s="415"/>
      <c r="H18" s="415"/>
      <c r="I18" s="416"/>
    </row>
    <row r="19" spans="1:9" ht="8.1" customHeight="1" x14ac:dyDescent="0.25">
      <c r="A19" s="34"/>
      <c r="B19" s="34"/>
      <c r="C19" s="34"/>
      <c r="D19" s="34"/>
      <c r="E19" s="34"/>
      <c r="F19" s="34"/>
      <c r="G19" s="34"/>
      <c r="H19" s="34"/>
      <c r="I19" s="34"/>
    </row>
    <row r="20" spans="1:9" ht="15" customHeight="1" x14ac:dyDescent="0.25">
      <c r="A20" s="417" t="s">
        <v>48</v>
      </c>
      <c r="B20" s="417"/>
      <c r="C20" s="417"/>
      <c r="D20" s="417"/>
      <c r="E20" s="417"/>
      <c r="F20" s="417"/>
      <c r="G20" s="417"/>
      <c r="H20" s="417"/>
      <c r="I20" s="417"/>
    </row>
    <row r="21" spans="1:9" ht="16.5" x14ac:dyDescent="0.25">
      <c r="A21" s="34"/>
      <c r="B21" s="34"/>
      <c r="C21" s="34"/>
      <c r="D21" s="34"/>
      <c r="E21" s="34"/>
      <c r="F21" s="34"/>
      <c r="G21" s="34"/>
      <c r="H21" s="34"/>
      <c r="I21" s="34"/>
    </row>
    <row r="22" spans="1:9" ht="33" customHeight="1" x14ac:dyDescent="0.25">
      <c r="A22" s="414"/>
      <c r="B22" s="415"/>
      <c r="C22" s="415"/>
      <c r="D22" s="415"/>
      <c r="E22" s="415"/>
      <c r="F22" s="415"/>
      <c r="G22" s="415"/>
      <c r="H22" s="415"/>
      <c r="I22" s="416"/>
    </row>
    <row r="23" spans="1:9" x14ac:dyDescent="0.25">
      <c r="A23" s="430" t="s">
        <v>49</v>
      </c>
      <c r="B23" s="430"/>
      <c r="C23" s="430"/>
      <c r="D23" s="430"/>
      <c r="E23" s="430"/>
      <c r="F23" s="430"/>
      <c r="G23" s="430"/>
      <c r="H23" s="430"/>
      <c r="I23" s="430"/>
    </row>
    <row r="24" spans="1:9" x14ac:dyDescent="0.25">
      <c r="A24" s="417"/>
      <c r="B24" s="417"/>
      <c r="C24" s="417"/>
      <c r="D24" s="417"/>
      <c r="E24" s="417"/>
      <c r="F24" s="417"/>
      <c r="G24" s="417"/>
      <c r="H24" s="417"/>
      <c r="I24" s="417"/>
    </row>
    <row r="25" spans="1:9" ht="16.5" x14ac:dyDescent="0.25">
      <c r="A25" s="34"/>
      <c r="B25" s="34"/>
      <c r="C25" s="34"/>
      <c r="D25" s="34"/>
      <c r="E25" s="34"/>
      <c r="F25" s="34"/>
      <c r="G25" s="34"/>
      <c r="H25" s="34"/>
      <c r="I25" s="34"/>
    </row>
    <row r="26" spans="1:9" ht="31.35" customHeight="1" x14ac:dyDescent="0.25">
      <c r="A26" s="414"/>
      <c r="B26" s="415"/>
      <c r="C26" s="415"/>
      <c r="D26" s="415"/>
      <c r="E26" s="415"/>
      <c r="F26" s="415"/>
      <c r="G26" s="415"/>
      <c r="H26" s="415"/>
      <c r="I26" s="416"/>
    </row>
    <row r="27" spans="1:9" ht="16.5" x14ac:dyDescent="0.25">
      <c r="A27" s="34"/>
      <c r="B27" s="34"/>
      <c r="C27" s="34"/>
      <c r="D27" s="34"/>
      <c r="E27" s="34"/>
      <c r="F27" s="34"/>
      <c r="G27" s="34"/>
      <c r="H27" s="34"/>
      <c r="I27" s="34"/>
    </row>
    <row r="28" spans="1:9" ht="16.5" x14ac:dyDescent="0.25">
      <c r="A28" s="417" t="s">
        <v>50</v>
      </c>
      <c r="B28" s="417"/>
      <c r="C28" s="417"/>
      <c r="D28" s="417"/>
      <c r="E28" s="417"/>
      <c r="F28" s="417"/>
      <c r="G28" s="417"/>
      <c r="H28" s="417"/>
      <c r="I28" s="417"/>
    </row>
    <row r="29" spans="1:9" ht="16.5" x14ac:dyDescent="0.25">
      <c r="A29" s="34"/>
      <c r="B29" s="34"/>
      <c r="C29" s="34"/>
      <c r="D29" s="34"/>
      <c r="E29" s="34"/>
      <c r="F29" s="34"/>
      <c r="G29" s="34"/>
      <c r="H29" s="34"/>
      <c r="I29" s="34"/>
    </row>
    <row r="30" spans="1:9" ht="16.5" x14ac:dyDescent="0.25">
      <c r="A30" s="414"/>
      <c r="B30" s="415"/>
      <c r="C30" s="415"/>
      <c r="D30" s="415"/>
      <c r="E30" s="415"/>
      <c r="F30" s="415"/>
      <c r="G30" s="415"/>
      <c r="H30" s="415"/>
      <c r="I30" s="416"/>
    </row>
    <row r="31" spans="1:9" ht="16.5" x14ac:dyDescent="0.25">
      <c r="A31" s="34"/>
      <c r="B31" s="34"/>
      <c r="C31" s="34"/>
      <c r="D31" s="34"/>
      <c r="E31" s="34"/>
      <c r="F31" s="34"/>
      <c r="G31" s="34"/>
      <c r="H31" s="34"/>
      <c r="I31" s="34"/>
    </row>
    <row r="32" spans="1:9" ht="47.45" customHeight="1" x14ac:dyDescent="0.25">
      <c r="A32" s="417" t="s">
        <v>51</v>
      </c>
      <c r="B32" s="417"/>
      <c r="C32" s="417"/>
      <c r="D32" s="417"/>
      <c r="E32" s="417"/>
      <c r="F32" s="417"/>
      <c r="G32" s="417"/>
      <c r="H32" s="417"/>
      <c r="I32" s="417"/>
    </row>
    <row r="33" spans="1:9" ht="16.5" x14ac:dyDescent="0.25">
      <c r="A33" s="34"/>
      <c r="B33" s="34"/>
      <c r="C33" s="34"/>
      <c r="D33" s="34"/>
      <c r="E33" s="34"/>
      <c r="F33" s="34"/>
      <c r="G33" s="34"/>
      <c r="H33" s="34"/>
      <c r="I33" s="34"/>
    </row>
    <row r="34" spans="1:9" ht="33" customHeight="1" x14ac:dyDescent="0.25">
      <c r="A34" s="414"/>
      <c r="B34" s="415"/>
      <c r="C34" s="415"/>
      <c r="D34" s="415"/>
      <c r="E34" s="415"/>
      <c r="F34" s="415"/>
      <c r="G34" s="415"/>
      <c r="H34" s="415"/>
      <c r="I34" s="416"/>
    </row>
    <row r="37" spans="1:9" x14ac:dyDescent="0.25">
      <c r="A37" s="410" t="s">
        <v>12</v>
      </c>
      <c r="B37" s="410"/>
      <c r="C37" s="410"/>
      <c r="D37" s="410"/>
      <c r="E37" s="410"/>
      <c r="F37" s="410"/>
      <c r="G37" s="410"/>
      <c r="H37" s="410"/>
      <c r="I37" s="410"/>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410" t="s">
        <v>4</v>
      </c>
      <c r="B49" s="410"/>
      <c r="C49" s="410"/>
      <c r="D49" s="410"/>
      <c r="E49" s="410"/>
      <c r="F49" s="410"/>
      <c r="G49" s="410"/>
      <c r="H49" s="410"/>
      <c r="I49" s="410"/>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410" t="s">
        <v>42</v>
      </c>
      <c r="B62" s="410"/>
      <c r="C62" s="410"/>
      <c r="D62" s="410"/>
      <c r="E62" s="410"/>
      <c r="F62" s="410"/>
      <c r="G62" s="410"/>
      <c r="H62" s="410"/>
      <c r="I62" s="410"/>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410" t="s">
        <v>52</v>
      </c>
      <c r="B74" s="410"/>
      <c r="C74" s="410"/>
      <c r="D74" s="410"/>
      <c r="E74" s="410"/>
      <c r="F74" s="410"/>
      <c r="G74" s="410"/>
      <c r="H74" s="410"/>
      <c r="I74" s="410"/>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411"/>
      <c r="B91" s="412"/>
      <c r="C91" s="412"/>
      <c r="D91" s="412"/>
      <c r="E91" s="412"/>
      <c r="F91" s="412"/>
      <c r="G91" s="412"/>
      <c r="H91" s="413"/>
    </row>
    <row r="93" spans="1:9" ht="59.1" customHeight="1" x14ac:dyDescent="0.25">
      <c r="A93" s="411"/>
      <c r="B93" s="412"/>
      <c r="C93" s="412"/>
      <c r="D93" s="412"/>
      <c r="E93" s="412"/>
      <c r="F93" s="412"/>
      <c r="G93" s="412"/>
      <c r="H93" s="413"/>
    </row>
  </sheetData>
  <customSheetViews>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2"/>
  <headerFooter>
    <oddHeader xml:space="preserve">&amp;C&amp;14Wake Transit Plan
Project Request Form </oddHeader>
  </headerFooter>
  <rowBreaks count="2" manualBreakCount="2">
    <brk id="35" max="16383" man="1"/>
    <brk id="86" max="16383" man="1"/>
  </rowBreaks>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purl.org/dc/terms/"/>
    <ds:schemaRef ds:uri="http://www.w3.org/XML/1998/namespace"/>
    <ds:schemaRef ds:uri="http://purl.org/dc/elements/1.1/"/>
    <ds:schemaRef ds:uri="http://schemas.microsoft.com/office/2006/documentManagement/types"/>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PSridharan@gotriangle.org</dc:creator>
  <cp:lastModifiedBy>Praveen Sridharan</cp:lastModifiedBy>
  <cp:lastPrinted>2017-11-15T17:30:08Z</cp:lastPrinted>
  <dcterms:created xsi:type="dcterms:W3CDTF">2017-01-26T15:15:03Z</dcterms:created>
  <dcterms:modified xsi:type="dcterms:W3CDTF">2018-03-16T21:15:50Z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