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00 Durham MPO\1819 March Meeting\FY19 Durham Projects\"/>
    </mc:Choice>
  </mc:AlternateContent>
  <bookViews>
    <workbookView xWindow="0" yWindow="0" windowWidth="25200" windowHeight="12570"/>
  </bookViews>
  <sheets>
    <sheet name="GoD ICES" sheetId="1" r:id="rId1"/>
  </sheets>
  <externalReferences>
    <externalReference r:id="rId2"/>
  </externalReferences>
  <definedNames>
    <definedName name="_xlnm._FilterDatabase" localSheetId="0" hidden="1">'GoD ICES'!$X$3:$X$12</definedName>
    <definedName name="Added_notes_as_appropriate" localSheetId="0">'GoD ICES'!$F$14</definedName>
    <definedName name="Added_notes_as_appropriate">'[1]FY19 Project Request '!$F$14</definedName>
    <definedName name="End_Date" localSheetId="0">'GoD ICES'!$D$14</definedName>
    <definedName name="End_Date">'[1]FY19 Project Request '!$D$14</definedName>
    <definedName name="KPI_a" localSheetId="0">'GoD ICES'!$B$48&amp;'GoD ICES'!$D$48</definedName>
    <definedName name="KPI_a">'[1]FY19 Project Request '!$B$48&amp;'[1]FY19 Project Request '!$D$48</definedName>
    <definedName name="KPI_b" localSheetId="0">'GoD ICES'!$B$49&amp;'GoD ICES'!$D$49</definedName>
    <definedName name="KPI_b">'[1]FY19 Project Request '!$B$49&amp;'[1]FY19 Project Request '!$D$49</definedName>
    <definedName name="KPI_c" localSheetId="0">'GoD ICES'!$B$50&amp;'GoD ICES'!$D$50</definedName>
    <definedName name="KPI_c">'[1]FY19 Project Request '!$B$50&amp;'[1]FY19 Project Request '!$D$50</definedName>
    <definedName name="_xlnm.Print_Area" localSheetId="0">'GoD ICES'!$B$1:$K$149</definedName>
    <definedName name="Project_Name" localSheetId="0">'GoD ICES'!$B$11</definedName>
    <definedName name="Project_Name">'[1]FY19 Project Request '!$B$11</definedName>
    <definedName name="Requesting_Agency" localSheetId="0">'GoD ICES'!$D$11</definedName>
    <definedName name="Requesting_Agency">'[1]FY19 Project Request '!$D$11</definedName>
    <definedName name="Start_Date" localSheetId="0">'GoD ICES'!$B$14</definedName>
    <definedName name="Start_Date">'[1]FY19 Project Request '!$B$14</definedName>
    <definedName name="Z_A57ED495_A8F1_41AA_920B_D492B709C260_.wvu.FilterData" localSheetId="0" hidden="1">'GoD ICES'!$X$3:$X$12</definedName>
    <definedName name="Z_A57ED495_A8F1_41AA_920B_D492B709C260_.wvu.PrintArea" localSheetId="0" hidden="1">'GoD ICES'!$A$1:$K$149</definedName>
    <definedName name="Z_A57ED495_A8F1_41AA_920B_D492B709C260_.wvu.Rows" localSheetId="0" hidden="1">'GoD ICES'!$60:$75,'GoD ICES'!$77:$79,'GoD ICES'!$94:$97,'GoD ICES'!$109:$129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8" i="1" l="1"/>
  <c r="I108" i="1"/>
  <c r="E93" i="1"/>
  <c r="F93" i="1"/>
  <c r="G93" i="1"/>
  <c r="H93" i="1"/>
  <c r="I93" i="1"/>
  <c r="J93" i="1"/>
  <c r="D93" i="1"/>
  <c r="B2" i="1"/>
  <c r="D91" i="1"/>
  <c r="E91" i="1"/>
  <c r="F91" i="1"/>
  <c r="G91" i="1"/>
  <c r="H91" i="1"/>
  <c r="I91" i="1"/>
  <c r="J94" i="1"/>
  <c r="J95" i="1"/>
  <c r="J96" i="1"/>
  <c r="J97" i="1"/>
  <c r="J99" i="1"/>
  <c r="J100" i="1"/>
  <c r="J101" i="1"/>
  <c r="D102" i="1"/>
  <c r="E102" i="1"/>
  <c r="F102" i="1"/>
  <c r="G102" i="1"/>
  <c r="H102" i="1"/>
  <c r="I102" i="1"/>
  <c r="G113" i="1"/>
  <c r="H113" i="1"/>
  <c r="I113" i="1"/>
  <c r="F114" i="1"/>
  <c r="F115" i="1"/>
  <c r="G115" i="1"/>
  <c r="H115" i="1"/>
  <c r="I115" i="1" s="1"/>
  <c r="F117" i="1"/>
  <c r="G117" i="1"/>
  <c r="G119" i="1" s="1"/>
  <c r="H117" i="1"/>
  <c r="H119" i="1" s="1"/>
  <c r="F118" i="1"/>
  <c r="G118" i="1"/>
  <c r="H118" i="1"/>
  <c r="I118" i="1" s="1"/>
  <c r="D119" i="1"/>
  <c r="D124" i="1" s="1"/>
  <c r="E119" i="1"/>
  <c r="E124" i="1" s="1"/>
  <c r="E128" i="1" s="1"/>
  <c r="F119" i="1"/>
  <c r="F120" i="1"/>
  <c r="G120" i="1"/>
  <c r="H120" i="1" s="1"/>
  <c r="I120" i="1" s="1"/>
  <c r="F121" i="1"/>
  <c r="G121" i="1"/>
  <c r="H121" i="1" s="1"/>
  <c r="I121" i="1" s="1"/>
  <c r="F122" i="1"/>
  <c r="G122" i="1"/>
  <c r="H122" i="1" s="1"/>
  <c r="I122" i="1" s="1"/>
  <c r="F123" i="1"/>
  <c r="G123" i="1"/>
  <c r="H123" i="1" s="1"/>
  <c r="I123" i="1" s="1"/>
  <c r="E125" i="1"/>
  <c r="F125" i="1" s="1"/>
  <c r="G125" i="1" s="1"/>
  <c r="H125" i="1" s="1"/>
  <c r="I125" i="1" s="1"/>
  <c r="F126" i="1"/>
  <c r="G126" i="1"/>
  <c r="H126" i="1"/>
  <c r="I126" i="1" s="1"/>
  <c r="F127" i="1"/>
  <c r="G127" i="1"/>
  <c r="J134" i="1"/>
  <c r="J135" i="1"/>
  <c r="J136" i="1"/>
  <c r="J137" i="1"/>
  <c r="J138" i="1"/>
  <c r="J139" i="1"/>
  <c r="D140" i="1"/>
  <c r="E140" i="1"/>
  <c r="F140" i="1"/>
  <c r="G140" i="1"/>
  <c r="H140" i="1"/>
  <c r="I140" i="1"/>
  <c r="E92" i="1" l="1"/>
  <c r="E103" i="1" s="1"/>
  <c r="J140" i="1"/>
  <c r="J115" i="1"/>
  <c r="H124" i="1"/>
  <c r="F124" i="1"/>
  <c r="F128" i="1" s="1"/>
  <c r="F92" i="1" s="1"/>
  <c r="F103" i="1" s="1"/>
  <c r="J15" i="1"/>
  <c r="J14" i="1"/>
  <c r="J126" i="1"/>
  <c r="D128" i="1"/>
  <c r="D92" i="1" s="1"/>
  <c r="D103" i="1"/>
  <c r="G124" i="1"/>
  <c r="J124" i="1" s="1"/>
  <c r="H127" i="1"/>
  <c r="I127" i="1" s="1"/>
  <c r="J125" i="1"/>
  <c r="I117" i="1"/>
  <c r="I119" i="1" s="1"/>
  <c r="I124" i="1" s="1"/>
  <c r="G114" i="1"/>
  <c r="J102" i="1"/>
  <c r="H114" i="1" l="1"/>
  <c r="G128" i="1"/>
  <c r="G92" i="1" s="1"/>
  <c r="G103" i="1" s="1"/>
  <c r="J119" i="1"/>
  <c r="J127" i="1"/>
  <c r="I114" i="1" l="1"/>
  <c r="H128" i="1"/>
  <c r="H92" i="1" s="1"/>
  <c r="H103" i="1" s="1"/>
  <c r="I128" i="1" l="1"/>
  <c r="I92" i="1" s="1"/>
  <c r="I103" i="1" s="1"/>
  <c r="J114" i="1"/>
  <c r="J128" i="1" s="1"/>
  <c r="J92" i="1"/>
  <c r="J103" i="1" s="1"/>
  <c r="J11" i="1" l="1"/>
  <c r="J12" i="1"/>
</calcChain>
</file>

<file path=xl/sharedStrings.xml><?xml version="1.0" encoding="utf-8"?>
<sst xmlns="http://schemas.openxmlformats.org/spreadsheetml/2006/main" count="242" uniqueCount="210">
  <si>
    <t>N/A</t>
  </si>
  <si>
    <t>F.5</t>
  </si>
  <si>
    <t>Assumptions for Costs and Revenues Above:</t>
  </si>
  <si>
    <t>TOTAL CAPITAL COSTS</t>
  </si>
  <si>
    <t>Other (Describe)</t>
  </si>
  <si>
    <t xml:space="preserve"> Equipment</t>
  </si>
  <si>
    <t xml:space="preserve"> Construction -  Implementation</t>
  </si>
  <si>
    <t xml:space="preserve"> Design &amp; Engineering</t>
  </si>
  <si>
    <t xml:space="preserve"> Land - Right of Way</t>
  </si>
  <si>
    <t xml:space="preserve"> Feasibility or Other Studies</t>
  </si>
  <si>
    <t>Total</t>
  </si>
  <si>
    <t>FY24</t>
  </si>
  <si>
    <t>FY23</t>
  </si>
  <si>
    <t>FY22</t>
  </si>
  <si>
    <t>FY21</t>
  </si>
  <si>
    <t>FY20</t>
  </si>
  <si>
    <t>FY19</t>
  </si>
  <si>
    <t>CAPITAL COSTS</t>
  </si>
  <si>
    <t xml:space="preserve">Cost Break Down of Project Request </t>
  </si>
  <si>
    <t>Transit Capital Development: Estimated appropriations to support contractual commitments and other expenses related to proposed capital projects.</t>
  </si>
  <si>
    <t>F.4</t>
  </si>
  <si>
    <t>TOTAL OPERATING COSTS</t>
  </si>
  <si>
    <t>Subtotal: Bus Operations</t>
  </si>
  <si>
    <t xml:space="preserve">       Other -Bus (Describe)</t>
  </si>
  <si>
    <t xml:space="preserve">        Park &amp; Ride Lease</t>
  </si>
  <si>
    <t xml:space="preserve">        Bus Leases </t>
  </si>
  <si>
    <t>Estimated Operating Cost</t>
  </si>
  <si>
    <t xml:space="preserve">        Cost per Hour </t>
  </si>
  <si>
    <t xml:space="preserve">        Estimated Hours </t>
  </si>
  <si>
    <t xml:space="preserve">   Bus Operations:  </t>
  </si>
  <si>
    <t xml:space="preserve">   Contracts </t>
  </si>
  <si>
    <t xml:space="preserve">   Salary &amp; Fringes </t>
  </si>
  <si>
    <t xml:space="preserve">Growth Factors </t>
  </si>
  <si>
    <t>OPERATING COSTS</t>
  </si>
  <si>
    <t>Enter FY 2019 and the estimated annualized cost in FY 2020 using the 2.5% growth factor, if applicable.  The spreadsheet will calculate 2021 and beyond by 2.5%.  If your project is not expected to have recurring costs in FY 2021 and/or beyond, delete the calculation(s) in columns E-H.</t>
  </si>
  <si>
    <t xml:space="preserve">Transit Operations: Estimated appropriations to support expenses.  </t>
  </si>
  <si>
    <t>F.3</t>
  </si>
  <si>
    <t>No</t>
  </si>
  <si>
    <t>Please provide Total YTD expenditure reimbursed on the project (including anticipated reimbursement in FY18):</t>
  </si>
  <si>
    <t>YES</t>
  </si>
  <si>
    <t>Historic Triangle Transit District reimbursement: Any prior reimbursement proposed on the project?</t>
  </si>
  <si>
    <t>F.2</t>
  </si>
  <si>
    <t>TOTAL REVENUE</t>
  </si>
  <si>
    <t>Subtotal Other</t>
  </si>
  <si>
    <t xml:space="preserve">  Other (Describe)</t>
  </si>
  <si>
    <t xml:space="preserve">   State </t>
  </si>
  <si>
    <t xml:space="preserve">   Federal</t>
  </si>
  <si>
    <t>Other Revenue</t>
  </si>
  <si>
    <t>5% Vehicle Rental Tax</t>
  </si>
  <si>
    <t>$3 Vehicle Registration fee</t>
  </si>
  <si>
    <t>1/2 Cent Sales Tax</t>
  </si>
  <si>
    <t xml:space="preserve">Revenue </t>
  </si>
  <si>
    <t>If there are other revenues besides Durham - Orange County Tax Revenue to support this request, please enter the anticipated revenue amounts next to the appropriate funding source for each fiscal year shown below.</t>
  </si>
  <si>
    <t xml:space="preserve">Estimated Project Revenues:  </t>
  </si>
  <si>
    <t>F.1</t>
  </si>
  <si>
    <t>Finance Estimates</t>
  </si>
  <si>
    <t>List any other relevant information not addressed.</t>
  </si>
  <si>
    <t>P.5</t>
  </si>
  <si>
    <r>
      <t xml:space="preserve">Administration: Describe proposed responsibilities and duties for new position requests. 
</t>
    </r>
    <r>
      <rPr>
        <i/>
        <sz val="11"/>
        <color theme="1" tint="0.249977111117893"/>
        <rFont val="Calibri"/>
        <family val="2"/>
        <scheme val="minor"/>
      </rPr>
      <t>Provide each major intended function, and the percentage of time devoted to each function.</t>
    </r>
  </si>
  <si>
    <t>A.1</t>
  </si>
  <si>
    <t>Administration Projects</t>
  </si>
  <si>
    <t>If this is an expansion project, which organization will operate this expansion and how will it improve services?</t>
  </si>
  <si>
    <t>OP.3</t>
  </si>
  <si>
    <t>g) Revenue Hours</t>
  </si>
  <si>
    <t>f)  Major Market Destinations Served</t>
  </si>
  <si>
    <t>e)  Geographic Termini</t>
  </si>
  <si>
    <t xml:space="preserve">d)  Assets Used </t>
  </si>
  <si>
    <t>c)  Frequency</t>
  </si>
  <si>
    <t xml:space="preserve">b)  Span </t>
  </si>
  <si>
    <t xml:space="preserve">a)  Target Start Date </t>
  </si>
  <si>
    <t>OO-Specify</t>
  </si>
  <si>
    <t>For bus operating projects, please provide:</t>
  </si>
  <si>
    <t>OP.2</t>
  </si>
  <si>
    <t>CO-Specify</t>
  </si>
  <si>
    <t>VP-Specify</t>
  </si>
  <si>
    <t>Customer Ridership</t>
  </si>
  <si>
    <t>VP-Receive, inspect and accept buses</t>
  </si>
  <si>
    <t>Operating service: how can outcomes be measured once operations are underway?</t>
  </si>
  <si>
    <t>OP.1</t>
  </si>
  <si>
    <t>VP-Order/Release PO for Vehicles (bus or other)</t>
  </si>
  <si>
    <t>VP-Request Quote and request Board Approval</t>
  </si>
  <si>
    <t>Operating Projects</t>
  </si>
  <si>
    <t>TS-Specify</t>
  </si>
  <si>
    <t>TS-Revenue Hours of Service Provided</t>
  </si>
  <si>
    <t>TS-Passengers per Hour</t>
  </si>
  <si>
    <t xml:space="preserve">Capital projects: how can outcomes be measured once this project is built/implemented?  </t>
  </si>
  <si>
    <t>CP.1</t>
  </si>
  <si>
    <t>TS-Average Daily Ridership</t>
  </si>
  <si>
    <t>CD-Specify</t>
  </si>
  <si>
    <t>Capital Projects</t>
  </si>
  <si>
    <t>CD-Construction Completion</t>
  </si>
  <si>
    <t>CD-Project Development</t>
  </si>
  <si>
    <t>CD-Construction Start</t>
  </si>
  <si>
    <t>Project Monitoring Details</t>
  </si>
  <si>
    <t>CD-Right-of-Way Acquisition</t>
  </si>
  <si>
    <t>OO</t>
  </si>
  <si>
    <t>AD-Specify</t>
  </si>
  <si>
    <t>CO</t>
  </si>
  <si>
    <t>c)</t>
  </si>
  <si>
    <t>AD-Contract Completion</t>
  </si>
  <si>
    <t>VP</t>
  </si>
  <si>
    <t>b)</t>
  </si>
  <si>
    <t>AD-Contract Start</t>
  </si>
  <si>
    <t>TS</t>
  </si>
  <si>
    <t>a)</t>
  </si>
  <si>
    <t xml:space="preserve">AD-Issue of RFP </t>
  </si>
  <si>
    <t>CD</t>
  </si>
  <si>
    <t xml:space="preserve">List below the Key Performance Indicators (deliverables) while this project is in progress. These performance measures will be reported quarterly. </t>
  </si>
  <si>
    <t>DO.5</t>
  </si>
  <si>
    <t>AD-Hire Date</t>
  </si>
  <si>
    <t>AD</t>
  </si>
  <si>
    <t xml:space="preserve">Service expansion will be delayed.  Peak hour services will remain overcrowded.  </t>
  </si>
  <si>
    <t>What is your plan if the request is not funded?</t>
  </si>
  <si>
    <t>DO.4</t>
  </si>
  <si>
    <t>This project will consider projected demand for future services as a indicator to the need for expanded services.</t>
  </si>
  <si>
    <t>Existing Service</t>
  </si>
  <si>
    <t xml:space="preserve">How is this project related to projected demand for future services? </t>
  </si>
  <si>
    <t>Expansion Service</t>
  </si>
  <si>
    <t xml:space="preserve">Is this an expansion or existing service (if applicable)? </t>
  </si>
  <si>
    <t>DO.3</t>
  </si>
  <si>
    <t xml:space="preserve">If no, use the space below to describe the reason for inclusion of this project in addition to projects and services included in the Durham - Orange Transit Plan or in lieu of projects and services included in the Adopted Plan?  </t>
  </si>
  <si>
    <t xml:space="preserve">Was this project evaluated in the Adopted Durham or Orange Transit Plans? </t>
  </si>
  <si>
    <t>DO.2</t>
  </si>
  <si>
    <t>Which fund is this project being proposed for?</t>
  </si>
  <si>
    <t>DO.1</t>
  </si>
  <si>
    <t>Durham &amp; Orange</t>
  </si>
  <si>
    <t>Orange</t>
  </si>
  <si>
    <t>Durham</t>
  </si>
  <si>
    <t xml:space="preserve"> Durham Transit Plan - Orange Transit Plan</t>
  </si>
  <si>
    <t>One-Time</t>
  </si>
  <si>
    <t>Recurring</t>
  </si>
  <si>
    <t xml:space="preserve">Please select whether a recurring or one-time request: </t>
  </si>
  <si>
    <t>P.4</t>
  </si>
  <si>
    <t>Capital Other</t>
  </si>
  <si>
    <t>Capital Vehicle Acquisition</t>
  </si>
  <si>
    <t>Please select the appropriate project classification(s):</t>
  </si>
  <si>
    <t>P.3</t>
  </si>
  <si>
    <t>Capital Development</t>
  </si>
  <si>
    <t>Purchase of Service (POS)</t>
  </si>
  <si>
    <t>Is this project Operating, Capital or Both</t>
  </si>
  <si>
    <t>P.2</t>
  </si>
  <si>
    <t>Operating - Other</t>
  </si>
  <si>
    <t>Operating - Administration</t>
  </si>
  <si>
    <t>Both</t>
  </si>
  <si>
    <t>What are the key benefits?</t>
  </si>
  <si>
    <t>Who will this Project serve?</t>
  </si>
  <si>
    <t>Project Location?</t>
  </si>
  <si>
    <t>Capital</t>
  </si>
  <si>
    <r>
      <t>Where is this project located, who will this project serve and what are the key benefits?</t>
    </r>
    <r>
      <rPr>
        <i/>
        <sz val="11"/>
        <color theme="1" tint="0.249977111117893"/>
        <rFont val="Calibri"/>
        <family val="2"/>
        <scheme val="minor"/>
      </rPr>
      <t xml:space="preserve"> (Ex. Improve Transit efficiency, levels of service, etc.)</t>
    </r>
  </si>
  <si>
    <t>P.1</t>
  </si>
  <si>
    <t>Operating</t>
  </si>
  <si>
    <t>Project Profile</t>
  </si>
  <si>
    <t>The Durham County Interlocal Implementation Agreement among Durham County, GoTriangle, and the Durham-Chapel Hill-Carrboro MPO established that the City of Durham could use up to one-half of the $7 vehicle registration fee revenues to cover the increased cost of existing services (the number of revenue hours offered in FY2013).</t>
  </si>
  <si>
    <t>Project Description</t>
  </si>
  <si>
    <t>Project Cost</t>
  </si>
  <si>
    <t>Current Year</t>
  </si>
  <si>
    <t>TTD Estimated Capital Cost</t>
  </si>
  <si>
    <t>Estimated Completion</t>
  </si>
  <si>
    <t xml:space="preserve">Estimated Start Date </t>
  </si>
  <si>
    <t>elandfried@gotriangle.org</t>
  </si>
  <si>
    <t>Erik Landfried</t>
  </si>
  <si>
    <t>City of Durham for GoDurham services</t>
  </si>
  <si>
    <t>Increased Cost of Existing Services</t>
  </si>
  <si>
    <t>OTH</t>
  </si>
  <si>
    <t xml:space="preserve">TTD Estimated Operating Cost </t>
  </si>
  <si>
    <t xml:space="preserve">Project Contact </t>
  </si>
  <si>
    <t xml:space="preserve">Requesting Agency </t>
  </si>
  <si>
    <t xml:space="preserve">Project Name </t>
  </si>
  <si>
    <t>TOC</t>
  </si>
  <si>
    <t>OPT</t>
  </si>
  <si>
    <r>
      <t xml:space="preserve">Provide responses to </t>
    </r>
    <r>
      <rPr>
        <b/>
        <i/>
        <u/>
        <sz val="11"/>
        <color theme="1" tint="0.249977111117893"/>
        <rFont val="Calibri"/>
        <family val="2"/>
        <scheme val="minor"/>
      </rPr>
      <t>EACH</t>
    </r>
    <r>
      <rPr>
        <b/>
        <sz val="11"/>
        <color theme="1" tint="0.249977111117893"/>
        <rFont val="Calibri"/>
        <family val="2"/>
        <scheme val="minor"/>
      </rPr>
      <t xml:space="preserve"> of the questions below.  Answer the questions as fully as possible.  Enter Non-Applicable (N/A) as appropriate.  </t>
    </r>
  </si>
  <si>
    <t>MPO</t>
  </si>
  <si>
    <t xml:space="preserve">Project Business Case </t>
  </si>
  <si>
    <t>FY 2023</t>
  </si>
  <si>
    <t>GOT</t>
  </si>
  <si>
    <t>[Unique Number]</t>
  </si>
  <si>
    <t>FY 2022</t>
  </si>
  <si>
    <t>DCO</t>
  </si>
  <si>
    <t>[Project Type]</t>
  </si>
  <si>
    <t>FY 2021</t>
  </si>
  <si>
    <t>DCI</t>
  </si>
  <si>
    <t xml:space="preserve">[Three letter Agency] </t>
  </si>
  <si>
    <t>FY 2020</t>
  </si>
  <si>
    <t>CHT</t>
  </si>
  <si>
    <t xml:space="preserve">Unique Request ID: 
[FY Project Start year] </t>
  </si>
  <si>
    <t>FY 2019</t>
  </si>
  <si>
    <t>Number</t>
  </si>
  <si>
    <t>Project Type</t>
  </si>
  <si>
    <t>Agency</t>
  </si>
  <si>
    <t>FY</t>
  </si>
  <si>
    <t>Form Output</t>
  </si>
  <si>
    <t>Do Not Delete</t>
  </si>
  <si>
    <t>FY START DATE</t>
  </si>
  <si>
    <t>Triangle Tax District</t>
  </si>
  <si>
    <r>
      <rPr>
        <b/>
        <sz val="11"/>
        <color theme="1" tint="0.249977111117893"/>
        <rFont val="Calibri"/>
        <family val="2"/>
        <scheme val="minor"/>
      </rPr>
      <t>Unique Project ID#</t>
    </r>
    <r>
      <rPr>
        <sz val="11"/>
        <color theme="1" tint="0.249977111117893"/>
        <rFont val="Calibri"/>
        <family val="2"/>
        <scheme val="minor"/>
      </rPr>
      <t xml:space="preserve"> </t>
    </r>
  </si>
  <si>
    <t>Durham Transit Work Plan</t>
  </si>
  <si>
    <t>Project Request</t>
  </si>
  <si>
    <t xml:space="preserve"> </t>
  </si>
  <si>
    <t>FY19 Request</t>
  </si>
  <si>
    <t>+J11</t>
  </si>
  <si>
    <t xml:space="preserve">   Durham  Tax  </t>
  </si>
  <si>
    <t>Tax Funding</t>
  </si>
  <si>
    <t>Calculation of 50% projected</t>
  </si>
  <si>
    <t>FY17 ICES</t>
  </si>
  <si>
    <t xml:space="preserve">SWG Note - ICES is capped at 50% of $7 reg fee   </t>
  </si>
  <si>
    <t>$7 Vehicle Registration fee (see Cash Flow</t>
  </si>
  <si>
    <t>Other  - ICES</t>
  </si>
  <si>
    <t xml:space="preserve"> FY17 -  Revenue Projected to be 1624470</t>
  </si>
  <si>
    <t>FY18 ICES should be</t>
  </si>
  <si>
    <t>Please state any assumption revenues shown above.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</si>
</sst>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0"/>
    <numFmt numFmtId="167" formatCode="[$-409]mmmm\ d\,\ yyyy;@"/>
    <numFmt numFmtId="168" formatCode="000"/>
  </numFmts>
  <fonts count="25" x14ac:knownFonts="1"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2"/>
    </font>
    <font>
      <sz val="11"/>
      <color theme="1" tint="0.34998626667073579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sz val="20"/>
      <color theme="0"/>
      <name val="Calibri"/>
      <family val="2"/>
      <scheme val="minor"/>
    </font>
    <font>
      <sz val="20"/>
      <color theme="1" tint="0.249977111117893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 tint="0.249977111117893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b/>
      <i/>
      <u/>
      <sz val="11"/>
      <color theme="1" tint="0.249977111117893"/>
      <name val="Calibri"/>
      <family val="2"/>
      <scheme val="minor"/>
    </font>
    <font>
      <b/>
      <sz val="13"/>
      <color theme="1" tint="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Segoe UI"/>
      <family val="2"/>
    </font>
    <font>
      <sz val="7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medium">
        <color theme="2" tint="-0.24994659260841701"/>
      </top>
      <bottom style="medium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2" tint="-0.24994659260841701"/>
      </right>
      <top style="double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 style="double">
        <color theme="2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indexed="64"/>
      </top>
      <bottom style="thin">
        <color theme="2" tint="-0.24994659260841701"/>
      </bottom>
      <diagonal/>
    </border>
    <border>
      <left style="thin">
        <color theme="2" tint="-0.24994659260841701"/>
      </left>
      <right style="thin">
        <color indexed="64"/>
      </right>
      <top style="thin">
        <color indexed="64"/>
      </top>
      <bottom style="thin">
        <color theme="2" tint="-0.24994659260841701"/>
      </bottom>
      <diagonal/>
    </border>
    <border>
      <left style="thin">
        <color indexed="64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indexed="64"/>
      </bottom>
      <diagonal/>
    </border>
    <border>
      <left style="thin">
        <color theme="2" tint="-0.24994659260841701"/>
      </left>
      <right style="thin">
        <color indexed="64"/>
      </right>
      <top style="thin">
        <color theme="2" tint="-0.2499465926084170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66">
    <xf numFmtId="0" fontId="0" fillId="0" borderId="0" xfId="0"/>
    <xf numFmtId="0" fontId="1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9" fillId="2" borderId="0" xfId="0" applyFont="1" applyFill="1"/>
    <xf numFmtId="0" fontId="4" fillId="2" borderId="0" xfId="0" applyFont="1" applyFill="1"/>
    <xf numFmtId="0" fontId="10" fillId="2" borderId="0" xfId="0" applyFont="1" applyFill="1"/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vertical="top"/>
    </xf>
    <xf numFmtId="0" fontId="10" fillId="2" borderId="0" xfId="0" applyFont="1" applyFill="1" applyAlignment="1">
      <alignment horizontal="left" vertical="top" wrapText="1"/>
    </xf>
    <xf numFmtId="0" fontId="8" fillId="2" borderId="0" xfId="0" applyFont="1" applyFill="1" applyBorder="1"/>
    <xf numFmtId="10" fontId="10" fillId="2" borderId="9" xfId="3" applyNumberFormat="1" applyFont="1" applyFill="1" applyBorder="1" applyAlignment="1">
      <alignment horizontal="center"/>
    </xf>
    <xf numFmtId="0" fontId="13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vertical="top"/>
    </xf>
    <xf numFmtId="0" fontId="10" fillId="2" borderId="0" xfId="0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left" wrapText="1"/>
    </xf>
    <xf numFmtId="0" fontId="17" fillId="2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vertical="top"/>
    </xf>
    <xf numFmtId="0" fontId="10" fillId="2" borderId="0" xfId="0" applyFont="1" applyFill="1" applyAlignment="1">
      <alignment horizontal="left" wrapText="1"/>
    </xf>
    <xf numFmtId="0" fontId="2" fillId="2" borderId="0" xfId="0" applyFont="1" applyFill="1"/>
    <xf numFmtId="0" fontId="8" fillId="2" borderId="0" xfId="0" applyFont="1" applyFill="1" applyAlignment="1">
      <alignment horizontal="right" vertical="top"/>
    </xf>
    <xf numFmtId="0" fontId="8" fillId="2" borderId="0" xfId="0" applyFont="1" applyFill="1" applyBorder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0" fontId="19" fillId="2" borderId="0" xfId="0" applyFont="1" applyFill="1"/>
    <xf numFmtId="0" fontId="8" fillId="2" borderId="0" xfId="0" applyFont="1" applyFill="1" applyAlignment="1">
      <alignment wrapText="1"/>
    </xf>
    <xf numFmtId="0" fontId="10" fillId="2" borderId="0" xfId="0" applyFont="1" applyFill="1" applyAlignment="1"/>
    <xf numFmtId="165" fontId="8" fillId="2" borderId="0" xfId="1" applyNumberFormat="1" applyFont="1" applyFill="1" applyBorder="1" applyAlignment="1">
      <alignment horizontal="center" vertical="center"/>
    </xf>
    <xf numFmtId="165" fontId="8" fillId="2" borderId="0" xfId="1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/>
    </xf>
    <xf numFmtId="0" fontId="1" fillId="2" borderId="0" xfId="0" applyFont="1" applyFill="1" applyBorder="1"/>
    <xf numFmtId="0" fontId="3" fillId="2" borderId="0" xfId="0" applyFont="1" applyFill="1" applyBorder="1"/>
    <xf numFmtId="14" fontId="8" fillId="2" borderId="0" xfId="0" applyNumberFormat="1" applyFont="1" applyFill="1" applyBorder="1" applyAlignment="1"/>
    <xf numFmtId="0" fontId="21" fillId="2" borderId="0" xfId="0" applyFont="1" applyFill="1" applyBorder="1" applyAlignment="1">
      <alignment horizontal="center" vertical="center"/>
    </xf>
    <xf numFmtId="14" fontId="5" fillId="2" borderId="0" xfId="0" applyNumberFormat="1" applyFont="1" applyFill="1" applyBorder="1" applyAlignment="1"/>
    <xf numFmtId="0" fontId="21" fillId="2" borderId="14" xfId="0" applyFont="1" applyFill="1" applyBorder="1" applyAlignment="1" applyProtection="1">
      <alignment horizontal="center" vertical="center"/>
      <protection locked="0"/>
    </xf>
    <xf numFmtId="14" fontId="8" fillId="2" borderId="4" xfId="0" applyNumberFormat="1" applyFont="1" applyFill="1" applyBorder="1" applyAlignment="1"/>
    <xf numFmtId="0" fontId="1" fillId="2" borderId="0" xfId="0" applyFont="1" applyFill="1" applyAlignment="1">
      <alignment horizontal="center"/>
    </xf>
    <xf numFmtId="166" fontId="1" fillId="2" borderId="0" xfId="0" applyNumberFormat="1" applyFont="1" applyFill="1"/>
    <xf numFmtId="0" fontId="14" fillId="2" borderId="0" xfId="0" applyFont="1" applyFill="1"/>
    <xf numFmtId="0" fontId="16" fillId="2" borderId="0" xfId="0" applyFont="1" applyFill="1"/>
    <xf numFmtId="0" fontId="15" fillId="2" borderId="0" xfId="0" applyFont="1" applyFill="1"/>
    <xf numFmtId="0" fontId="10" fillId="2" borderId="13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/>
    </xf>
    <xf numFmtId="0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5" xfId="0" applyNumberFormat="1" applyFont="1" applyFill="1" applyBorder="1" applyAlignment="1" applyProtection="1">
      <alignment horizontal="left"/>
      <protection locked="0"/>
    </xf>
    <xf numFmtId="164" fontId="8" fillId="2" borderId="5" xfId="2" applyNumberFormat="1" applyFont="1" applyFill="1" applyBorder="1" applyAlignment="1" applyProtection="1">
      <alignment vertical="center"/>
      <protection hidden="1"/>
    </xf>
    <xf numFmtId="167" fontId="18" fillId="2" borderId="12" xfId="0" applyNumberFormat="1" applyFont="1" applyFill="1" applyBorder="1" applyAlignment="1" applyProtection="1">
      <alignment horizontal="center" vertical="center"/>
      <protection locked="0"/>
    </xf>
    <xf numFmtId="167" fontId="18" fillId="2" borderId="11" xfId="0" applyNumberFormat="1" applyFont="1" applyFill="1" applyBorder="1" applyAlignment="1" applyProtection="1">
      <alignment horizontal="center" vertical="center"/>
      <protection locked="0"/>
    </xf>
    <xf numFmtId="49" fontId="8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165" fontId="8" fillId="2" borderId="3" xfId="1" applyNumberFormat="1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left" vertical="center" wrapText="1"/>
    </xf>
    <xf numFmtId="165" fontId="8" fillId="2" borderId="1" xfId="1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8" fillId="2" borderId="3" xfId="1" applyNumberFormat="1" applyFont="1" applyFill="1" applyBorder="1" applyAlignment="1" applyProtection="1">
      <alignment horizontal="left" vertical="center" wrapText="1"/>
      <protection locked="0"/>
    </xf>
    <xf numFmtId="0" fontId="8" fillId="2" borderId="2" xfId="1" applyNumberFormat="1" applyFont="1" applyFill="1" applyBorder="1" applyAlignment="1" applyProtection="1">
      <alignment horizontal="left" vertical="center" wrapText="1"/>
      <protection locked="0"/>
    </xf>
    <xf numFmtId="0" fontId="8" fillId="2" borderId="1" xfId="1" applyNumberFormat="1" applyFont="1" applyFill="1" applyBorder="1" applyAlignment="1" applyProtection="1">
      <alignment horizontal="left" vertical="center" wrapText="1"/>
      <protection locked="0"/>
    </xf>
    <xf numFmtId="0" fontId="1" fillId="2" borderId="10" xfId="0" applyFont="1" applyFill="1" applyBorder="1" applyAlignment="1">
      <alignment vertical="center" wrapText="1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18" fillId="2" borderId="2" xfId="0" applyFont="1" applyFill="1" applyBorder="1" applyAlignment="1" applyProtection="1">
      <alignment horizontal="left" vertical="center" wrapText="1"/>
      <protection locked="0"/>
    </xf>
    <xf numFmtId="0" fontId="18" fillId="2" borderId="1" xfId="0" applyFont="1" applyFill="1" applyBorder="1" applyAlignment="1" applyProtection="1">
      <alignment horizontal="left" vertical="center" wrapText="1"/>
      <protection locked="0"/>
    </xf>
    <xf numFmtId="14" fontId="8" fillId="2" borderId="5" xfId="0" applyNumberFormat="1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5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/>
    <xf numFmtId="0" fontId="10" fillId="2" borderId="5" xfId="0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left" wrapText="1"/>
    </xf>
    <xf numFmtId="165" fontId="8" fillId="2" borderId="5" xfId="1" applyNumberFormat="1" applyFont="1" applyFill="1" applyBorder="1"/>
    <xf numFmtId="165" fontId="10" fillId="2" borderId="5" xfId="1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left" vertical="center" wrapText="1" indent="3"/>
    </xf>
    <xf numFmtId="0" fontId="3" fillId="2" borderId="1" xfId="0" applyFont="1" applyFill="1" applyBorder="1" applyAlignment="1">
      <alignment horizontal="left" vertical="center" wrapText="1" indent="3"/>
    </xf>
    <xf numFmtId="165" fontId="8" fillId="2" borderId="5" xfId="1" applyNumberFormat="1" applyFont="1" applyFill="1" applyBorder="1" applyAlignment="1">
      <alignment vertical="center"/>
    </xf>
    <xf numFmtId="165" fontId="8" fillId="2" borderId="3" xfId="1" applyNumberFormat="1" applyFont="1" applyFill="1" applyBorder="1" applyAlignment="1"/>
    <xf numFmtId="165" fontId="8" fillId="2" borderId="2" xfId="1" applyNumberFormat="1" applyFont="1" applyFill="1" applyBorder="1" applyAlignment="1"/>
    <xf numFmtId="165" fontId="8" fillId="2" borderId="1" xfId="1" applyNumberFormat="1" applyFont="1" applyFill="1" applyBorder="1" applyAlignment="1"/>
    <xf numFmtId="164" fontId="8" fillId="2" borderId="5" xfId="2" applyNumberFormat="1" applyFont="1" applyFill="1" applyBorder="1" applyProtection="1">
      <protection locked="0"/>
    </xf>
    <xf numFmtId="44" fontId="8" fillId="2" borderId="5" xfId="2" applyFont="1" applyFill="1" applyBorder="1" applyProtection="1">
      <protection locked="0"/>
    </xf>
    <xf numFmtId="165" fontId="8" fillId="2" borderId="3" xfId="1" applyNumberFormat="1" applyFont="1" applyFill="1" applyBorder="1" applyAlignment="1">
      <alignment horizontal="left"/>
    </xf>
    <xf numFmtId="165" fontId="8" fillId="2" borderId="1" xfId="1" applyNumberFormat="1" applyFont="1" applyFill="1" applyBorder="1" applyAlignment="1">
      <alignment horizontal="left"/>
    </xf>
    <xf numFmtId="165" fontId="10" fillId="2" borderId="4" xfId="1" applyNumberFormat="1" applyFont="1" applyFill="1" applyBorder="1" applyAlignment="1">
      <alignment horizontal="left"/>
    </xf>
    <xf numFmtId="165" fontId="10" fillId="2" borderId="4" xfId="1" applyNumberFormat="1" applyFont="1" applyFill="1" applyBorder="1"/>
    <xf numFmtId="0" fontId="2" fillId="2" borderId="7" xfId="0" applyFont="1" applyFill="1" applyBorder="1" applyAlignment="1"/>
    <xf numFmtId="0" fontId="10" fillId="2" borderId="5" xfId="0" applyFont="1" applyFill="1" applyBorder="1" applyAlignment="1">
      <alignment horizontal="left"/>
    </xf>
    <xf numFmtId="0" fontId="10" fillId="2" borderId="6" xfId="0" applyFont="1" applyFill="1" applyBorder="1" applyAlignment="1">
      <alignment horizontal="center"/>
    </xf>
    <xf numFmtId="165" fontId="8" fillId="2" borderId="5" xfId="1" applyNumberFormat="1" applyFont="1" applyFill="1" applyBorder="1" applyAlignment="1">
      <alignment horizontal="left"/>
    </xf>
    <xf numFmtId="44" fontId="8" fillId="2" borderId="8" xfId="2" applyFont="1" applyFill="1" applyBorder="1"/>
    <xf numFmtId="44" fontId="10" fillId="2" borderId="5" xfId="2" applyFont="1" applyFill="1" applyBorder="1" applyAlignment="1">
      <alignment horizontal="center"/>
    </xf>
    <xf numFmtId="165" fontId="8" fillId="2" borderId="5" xfId="1" applyNumberFormat="1" applyFont="1" applyFill="1" applyBorder="1" applyAlignment="1">
      <alignment horizontal="left" wrapText="1"/>
    </xf>
    <xf numFmtId="44" fontId="8" fillId="2" borderId="5" xfId="2" applyFont="1" applyFill="1" applyBorder="1"/>
    <xf numFmtId="44" fontId="8" fillId="2" borderId="5" xfId="2" applyFont="1" applyFill="1" applyBorder="1" applyAlignment="1" applyProtection="1">
      <protection locked="0"/>
    </xf>
    <xf numFmtId="44" fontId="8" fillId="2" borderId="5" xfId="2" applyFont="1" applyFill="1" applyBorder="1" applyAlignment="1"/>
    <xf numFmtId="0" fontId="8" fillId="2" borderId="5" xfId="0" applyFont="1" applyFill="1" applyBorder="1" applyAlignment="1">
      <alignment horizontal="left"/>
    </xf>
    <xf numFmtId="164" fontId="10" fillId="2" borderId="5" xfId="2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left"/>
    </xf>
    <xf numFmtId="164" fontId="10" fillId="2" borderId="4" xfId="2" applyNumberFormat="1" applyFont="1" applyFill="1" applyBorder="1"/>
    <xf numFmtId="0" fontId="7" fillId="2" borderId="0" xfId="0" applyFont="1" applyFill="1"/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vertical="center" wrapText="1"/>
    </xf>
    <xf numFmtId="0" fontId="24" fillId="2" borderId="20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vertical="center" wrapText="1"/>
    </xf>
    <xf numFmtId="168" fontId="24" fillId="2" borderId="22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/>
    <xf numFmtId="0" fontId="21" fillId="2" borderId="23" xfId="0" applyFont="1" applyFill="1" applyBorder="1" applyAlignment="1" applyProtection="1">
      <alignment horizontal="center" vertical="center"/>
      <protection locked="0"/>
    </xf>
    <xf numFmtId="0" fontId="22" fillId="3" borderId="18" xfId="0" applyFont="1" applyFill="1" applyBorder="1" applyAlignment="1">
      <alignment horizontal="center"/>
    </xf>
    <xf numFmtId="0" fontId="22" fillId="3" borderId="24" xfId="0" applyFont="1" applyFill="1" applyBorder="1" applyAlignment="1">
      <alignment horizontal="center"/>
    </xf>
    <xf numFmtId="0" fontId="22" fillId="3" borderId="19" xfId="0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0" fontId="21" fillId="3" borderId="0" xfId="0" applyFont="1" applyFill="1" applyBorder="1" applyAlignment="1">
      <alignment horizontal="center"/>
    </xf>
    <xf numFmtId="0" fontId="21" fillId="3" borderId="20" xfId="0" applyFont="1" applyFill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7" xfId="0" applyFont="1" applyFill="1" applyBorder="1"/>
    <xf numFmtId="0" fontId="8" fillId="3" borderId="0" xfId="0" applyFont="1" applyFill="1" applyBorder="1"/>
    <xf numFmtId="0" fontId="8" fillId="3" borderId="20" xfId="0" applyFont="1" applyFill="1" applyBorder="1"/>
    <xf numFmtId="165" fontId="8" fillId="3" borderId="21" xfId="1" applyNumberFormat="1" applyFont="1" applyFill="1" applyBorder="1" applyAlignment="1">
      <alignment horizontal="left" vertical="center" wrapText="1"/>
    </xf>
    <xf numFmtId="165" fontId="8" fillId="3" borderId="25" xfId="1" applyNumberFormat="1" applyFont="1" applyFill="1" applyBorder="1" applyAlignment="1">
      <alignment horizontal="left" vertical="center" wrapText="1"/>
    </xf>
    <xf numFmtId="165" fontId="8" fillId="3" borderId="22" xfId="1" applyNumberFormat="1" applyFont="1" applyFill="1" applyBorder="1" applyAlignment="1">
      <alignment horizontal="left" vertical="center" wrapText="1"/>
    </xf>
    <xf numFmtId="167" fontId="18" fillId="2" borderId="16" xfId="0" applyNumberFormat="1" applyFont="1" applyFill="1" applyBorder="1" applyAlignment="1" applyProtection="1">
      <alignment horizontal="center" vertical="center"/>
      <protection locked="0"/>
    </xf>
    <xf numFmtId="167" fontId="18" fillId="2" borderId="15" xfId="0" applyNumberFormat="1" applyFont="1" applyFill="1" applyBorder="1" applyAlignment="1" applyProtection="1">
      <alignment horizontal="center" vertical="center"/>
      <protection locked="0"/>
    </xf>
    <xf numFmtId="49" fontId="8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/>
    </xf>
    <xf numFmtId="164" fontId="8" fillId="2" borderId="6" xfId="2" applyNumberFormat="1" applyFont="1" applyFill="1" applyBorder="1" applyAlignment="1" applyProtection="1">
      <alignment vertical="center"/>
      <protection hidden="1"/>
    </xf>
    <xf numFmtId="0" fontId="10" fillId="3" borderId="26" xfId="0" applyFont="1" applyFill="1" applyBorder="1" applyAlignment="1">
      <alignment horizontal="left" vertical="center"/>
    </xf>
    <xf numFmtId="0" fontId="10" fillId="3" borderId="27" xfId="0" applyFont="1" applyFill="1" applyBorder="1" applyAlignment="1">
      <alignment horizontal="left" vertical="center"/>
    </xf>
    <xf numFmtId="0" fontId="18" fillId="2" borderId="27" xfId="0" applyFont="1" applyFill="1" applyBorder="1" applyAlignment="1">
      <alignment horizontal="left" vertical="center" wrapText="1"/>
    </xf>
    <xf numFmtId="0" fontId="18" fillId="2" borderId="28" xfId="0" applyFont="1" applyFill="1" applyBorder="1" applyAlignment="1">
      <alignment horizontal="left" vertical="center" wrapText="1"/>
    </xf>
    <xf numFmtId="0" fontId="8" fillId="2" borderId="29" xfId="1" applyNumberFormat="1" applyFont="1" applyFill="1" applyBorder="1" applyAlignment="1" applyProtection="1">
      <alignment horizontal="left" vertical="center" wrapText="1"/>
      <protection locked="0"/>
    </xf>
    <xf numFmtId="0" fontId="8" fillId="2" borderId="30" xfId="1" applyNumberFormat="1" applyFont="1" applyFill="1" applyBorder="1" applyAlignment="1" applyProtection="1">
      <alignment horizontal="left" vertical="center" wrapText="1"/>
      <protection locked="0"/>
    </xf>
    <xf numFmtId="0" fontId="8" fillId="2" borderId="31" xfId="1" applyNumberFormat="1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/>
    <xf numFmtId="0" fontId="10" fillId="2" borderId="33" xfId="0" applyFont="1" applyFill="1" applyBorder="1"/>
    <xf numFmtId="0" fontId="8" fillId="2" borderId="32" xfId="0" applyFont="1" applyFill="1" applyBorder="1"/>
    <xf numFmtId="0" fontId="8" fillId="2" borderId="34" xfId="0" applyFont="1" applyFill="1" applyBorder="1"/>
    <xf numFmtId="0" fontId="8" fillId="2" borderId="33" xfId="0" applyFont="1" applyFill="1" applyBorder="1"/>
    <xf numFmtId="0" fontId="1" fillId="2" borderId="34" xfId="0" applyFont="1" applyFill="1" applyBorder="1"/>
    <xf numFmtId="165" fontId="8" fillId="2" borderId="21" xfId="1" applyNumberFormat="1" applyFont="1" applyFill="1" applyBorder="1" applyAlignment="1">
      <alignment horizontal="left" vertical="center" wrapText="1"/>
    </xf>
    <xf numFmtId="165" fontId="8" fillId="2" borderId="25" xfId="1" applyNumberFormat="1" applyFont="1" applyFill="1" applyBorder="1" applyAlignment="1">
      <alignment horizontal="left" vertical="center" wrapText="1"/>
    </xf>
    <xf numFmtId="165" fontId="8" fillId="2" borderId="22" xfId="1" applyNumberFormat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13" fillId="2" borderId="18" xfId="0" applyFont="1" applyFill="1" applyBorder="1" applyAlignment="1">
      <alignment horizontal="left" vertical="top" wrapText="1"/>
    </xf>
    <xf numFmtId="0" fontId="13" fillId="2" borderId="24" xfId="0" applyFont="1" applyFill="1" applyBorder="1" applyAlignment="1">
      <alignment horizontal="left" vertical="top" wrapText="1"/>
    </xf>
    <xf numFmtId="0" fontId="13" fillId="2" borderId="19" xfId="0" applyFont="1" applyFill="1" applyBorder="1" applyAlignment="1">
      <alignment horizontal="left" vertical="top" wrapText="1"/>
    </xf>
    <xf numFmtId="0" fontId="8" fillId="2" borderId="21" xfId="0" applyFont="1" applyFill="1" applyBorder="1"/>
    <xf numFmtId="44" fontId="8" fillId="2" borderId="25" xfId="2" applyFont="1" applyFill="1" applyBorder="1"/>
    <xf numFmtId="0" fontId="8" fillId="2" borderId="25" xfId="0" applyFont="1" applyFill="1" applyBorder="1"/>
    <xf numFmtId="0" fontId="8" fillId="2" borderId="22" xfId="0" applyFont="1" applyFill="1" applyBorder="1"/>
    <xf numFmtId="0" fontId="10" fillId="3" borderId="0" xfId="0" applyFont="1" applyFill="1" applyAlignment="1">
      <alignment vertical="top"/>
    </xf>
    <xf numFmtId="0" fontId="10" fillId="3" borderId="0" xfId="0" applyFont="1" applyFill="1" applyAlignment="1">
      <alignment horizontal="left" vertical="top" wrapText="1"/>
    </xf>
    <xf numFmtId="0" fontId="1" fillId="3" borderId="0" xfId="0" applyFont="1" applyFill="1"/>
    <xf numFmtId="0" fontId="5" fillId="3" borderId="0" xfId="0" applyFont="1" applyFill="1" applyAlignment="1">
      <alignment horizontal="center" vertical="center"/>
    </xf>
    <xf numFmtId="164" fontId="8" fillId="4" borderId="3" xfId="2" applyNumberFormat="1" applyFont="1" applyFill="1" applyBorder="1" applyAlignment="1" applyProtection="1">
      <alignment horizontal="center"/>
      <protection locked="0"/>
    </xf>
    <xf numFmtId="164" fontId="8" fillId="4" borderId="1" xfId="2" applyNumberFormat="1" applyFont="1" applyFill="1" applyBorder="1" applyAlignment="1" applyProtection="1">
      <alignment horizontal="center"/>
      <protection locked="0"/>
    </xf>
    <xf numFmtId="164" fontId="10" fillId="2" borderId="0" xfId="2" applyNumberFormat="1" applyFont="1" applyFill="1"/>
    <xf numFmtId="164" fontId="8" fillId="2" borderId="5" xfId="2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X$36" lockText="1"/>
</file>

<file path=xl/ctrlProps/ctrlProp10.xml><?xml version="1.0" encoding="utf-8"?>
<formControlPr xmlns="http://schemas.microsoft.com/office/spreadsheetml/2009/9/main" objectType="CheckBox" fmlaLink="$X$21" lockText="1"/>
</file>

<file path=xl/ctrlProps/ctrlProp11.xml><?xml version="1.0" encoding="utf-8"?>
<formControlPr xmlns="http://schemas.microsoft.com/office/spreadsheetml/2009/9/main" objectType="CheckBox" fmlaLink="$X$22" lockText="1"/>
</file>

<file path=xl/ctrlProps/ctrlProp12.xml><?xml version="1.0" encoding="utf-8"?>
<formControlPr xmlns="http://schemas.microsoft.com/office/spreadsheetml/2009/9/main" objectType="CheckBox" fmlaLink="$X$27" lockText="1"/>
</file>

<file path=xl/ctrlProps/ctrlProp13.xml><?xml version="1.0" encoding="utf-8"?>
<formControlPr xmlns="http://schemas.microsoft.com/office/spreadsheetml/2009/9/main" objectType="CheckBox" fmlaLink="$X$24" lockText="1"/>
</file>

<file path=xl/ctrlProps/ctrlProp14.xml><?xml version="1.0" encoding="utf-8"?>
<formControlPr xmlns="http://schemas.microsoft.com/office/spreadsheetml/2009/9/main" objectType="CheckBox" fmlaLink="$X$20" lockText="1"/>
</file>

<file path=xl/ctrlProps/ctrlProp15.xml><?xml version="1.0" encoding="utf-8"?>
<formControlPr xmlns="http://schemas.microsoft.com/office/spreadsheetml/2009/9/main" objectType="CheckBox" checked="Checked" fmlaLink="$X$23" lockText="1"/>
</file>

<file path=xl/ctrlProps/ctrlProp16.xml><?xml version="1.0" encoding="utf-8"?>
<formControlPr xmlns="http://schemas.microsoft.com/office/spreadsheetml/2009/9/main" objectType="CheckBox" fmlaLink="$X$30" lockText="1"/>
</file>

<file path=xl/ctrlProps/ctrlProp17.xml><?xml version="1.0" encoding="utf-8"?>
<formControlPr xmlns="http://schemas.microsoft.com/office/spreadsheetml/2009/9/main" objectType="CheckBox" fmlaLink="$X$41" lockText="1"/>
</file>

<file path=xl/ctrlProps/ctrlProp18.xml><?xml version="1.0" encoding="utf-8"?>
<formControlPr xmlns="http://schemas.microsoft.com/office/spreadsheetml/2009/9/main" objectType="CheckBox" checked="Checked" fmlaLink="$X$42" lockText="1"/>
</file>

<file path=xl/ctrlProps/ctrlProp19.xml><?xml version="1.0" encoding="utf-8"?>
<formControlPr xmlns="http://schemas.microsoft.com/office/spreadsheetml/2009/9/main" objectType="CheckBox" fmlaLink="$X$106" lockText="1"/>
</file>

<file path=xl/ctrlProps/ctrlProp2.xml><?xml version="1.0" encoding="utf-8"?>
<formControlPr xmlns="http://schemas.microsoft.com/office/spreadsheetml/2009/9/main" objectType="CheckBox" checked="Checked" fmlaLink="$X$35" lockText="1"/>
</file>

<file path=xl/ctrlProps/ctrlProp20.xml><?xml version="1.0" encoding="utf-8"?>
<formControlPr xmlns="http://schemas.microsoft.com/office/spreadsheetml/2009/9/main" objectType="CheckBox" checked="Checked" fmlaLink="$X$105" lockText="1"/>
</file>

<file path=xl/ctrlProps/ctrlProp3.xml><?xml version="1.0" encoding="utf-8"?>
<formControlPr xmlns="http://schemas.microsoft.com/office/spreadsheetml/2009/9/main" objectType="CheckBox" checked="Checked" fmlaLink="$X$31" lockText="1"/>
</file>

<file path=xl/ctrlProps/ctrlProp4.xml><?xml version="1.0" encoding="utf-8"?>
<formControlPr xmlns="http://schemas.microsoft.com/office/spreadsheetml/2009/9/main" objectType="CheckBox" fmlaLink="$X$32" lockText="1"/>
</file>

<file path=xl/ctrlProps/ctrlProp5.xml><?xml version="1.0" encoding="utf-8"?>
<formControlPr xmlns="http://schemas.microsoft.com/office/spreadsheetml/2009/9/main" objectType="CheckBox" fmlaLink="$X$33" lockText="1"/>
</file>

<file path=xl/ctrlProps/ctrlProp6.xml><?xml version="1.0" encoding="utf-8"?>
<formControlPr xmlns="http://schemas.microsoft.com/office/spreadsheetml/2009/9/main" objectType="CheckBox" checked="Checked" fmlaLink="$X$29" lockText="1"/>
</file>

<file path=xl/ctrlProps/ctrlProp7.xml><?xml version="1.0" encoding="utf-8"?>
<formControlPr xmlns="http://schemas.microsoft.com/office/spreadsheetml/2009/9/main" objectType="CheckBox" fmlaLink="$X$25" lockText="1"/>
</file>

<file path=xl/ctrlProps/ctrlProp8.xml><?xml version="1.0" encoding="utf-8"?>
<formControlPr xmlns="http://schemas.microsoft.com/office/spreadsheetml/2009/9/main" objectType="CheckBox" checked="Checked" fmlaLink="$X$19" lockText="1"/>
</file>

<file path=xl/ctrlProps/ctrlProp9.xml><?xml version="1.0" encoding="utf-8"?>
<formControlPr xmlns="http://schemas.microsoft.com/office/spreadsheetml/2009/9/main" objectType="CheckBox" fmlaLink="$X$26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499893</xdr:colOff>
          <xdr:row>34</xdr:row>
          <xdr:rowOff>161924</xdr:rowOff>
        </xdr:from>
        <xdr:to>
          <xdr:col>8</xdr:col>
          <xdr:colOff>15417</xdr:colOff>
          <xdr:row>35</xdr:row>
          <xdr:rowOff>165434</xdr:rowOff>
        </xdr:to>
        <xdr:grpSp>
          <xdr:nvGrpSpPr>
            <xdr:cNvPr id="2" name="Group 1"/>
            <xdr:cNvGrpSpPr/>
          </xdr:nvGrpSpPr>
          <xdr:grpSpPr>
            <a:xfrm>
              <a:off x="5579893" y="3696757"/>
              <a:ext cx="3547774" cy="204594"/>
              <a:chOff x="5533120" y="9125223"/>
              <a:chExt cx="2403099" cy="204342"/>
            </a:xfrm>
          </xdr:grpSpPr>
          <xdr:sp macro="" textlink="">
            <xdr:nvSpPr>
              <xdr:cNvPr id="1025" name="Check Box 1" hidden="1">
                <a:extLst>
                  <a:ext uri="{63B3BB69-23CF-44E3-9099-C40C66FF867C}">
                    <a14:compatExt spid="_x0000_s1025"/>
                  </a:ext>
                </a:extLst>
              </xdr:cNvPr>
              <xdr:cNvSpPr/>
            </xdr:nvSpPr>
            <xdr:spPr bwMode="auto">
              <a:xfrm>
                <a:off x="6831162" y="9125523"/>
                <a:ext cx="1105057" cy="204042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1026" name="Check Box 2" hidden="1">
                <a:extLst>
                  <a:ext uri="{63B3BB69-23CF-44E3-9099-C40C66FF867C}">
                    <a14:compatExt spid="_x0000_s1026"/>
                  </a:ext>
                </a:extLst>
              </xdr:cNvPr>
              <xdr:cNvSpPr/>
            </xdr:nvSpPr>
            <xdr:spPr bwMode="auto">
              <a:xfrm>
                <a:off x="5533120" y="9125223"/>
                <a:ext cx="1097161" cy="200323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314325</xdr:colOff>
          <xdr:row>33</xdr:row>
          <xdr:rowOff>9525</xdr:rowOff>
        </xdr:from>
        <xdr:to>
          <xdr:col>9</xdr:col>
          <xdr:colOff>137907</xdr:colOff>
          <xdr:row>33</xdr:row>
          <xdr:rowOff>190500</xdr:rowOff>
        </xdr:to>
        <xdr:grpSp>
          <xdr:nvGrpSpPr>
            <xdr:cNvPr id="5" name="Group 4"/>
            <xdr:cNvGrpSpPr/>
          </xdr:nvGrpSpPr>
          <xdr:grpSpPr>
            <a:xfrm>
              <a:off x="4050242" y="3343275"/>
              <a:ext cx="6543998" cy="180975"/>
              <a:chOff x="4372803" y="8739395"/>
              <a:chExt cx="4743454" cy="180975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 bwMode="auto">
              <a:xfrm>
                <a:off x="4372803" y="8739395"/>
                <a:ext cx="1484658" cy="1809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</a:t>
                </a:r>
              </a:p>
            </xdr:txBody>
          </xdr:sp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</a:extLst>
              </xdr:cNvPr>
              <xdr:cNvSpPr/>
            </xdr:nvSpPr>
            <xdr:spPr bwMode="auto">
              <a:xfrm>
                <a:off x="5999093" y="8739395"/>
                <a:ext cx="1484658" cy="1809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Orange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 bwMode="auto">
              <a:xfrm>
                <a:off x="7631183" y="8739395"/>
                <a:ext cx="1485074" cy="1809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Durham &amp; Orange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209550</xdr:colOff>
          <xdr:row>23</xdr:row>
          <xdr:rowOff>9525</xdr:rowOff>
        </xdr:from>
        <xdr:to>
          <xdr:col>9</xdr:col>
          <xdr:colOff>176893</xdr:colOff>
          <xdr:row>29</xdr:row>
          <xdr:rowOff>28575</xdr:rowOff>
        </xdr:to>
        <xdr:grpSp>
          <xdr:nvGrpSpPr>
            <xdr:cNvPr id="9" name="Group 8"/>
            <xdr:cNvGrpSpPr/>
          </xdr:nvGrpSpPr>
          <xdr:grpSpPr>
            <a:xfrm>
              <a:off x="3680883" y="3481917"/>
              <a:ext cx="4899177" cy="0"/>
              <a:chOff x="4269171" y="6512801"/>
              <a:chExt cx="4880929" cy="1306590"/>
            </a:xfrm>
          </xdr:grpSpPr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 bwMode="auto">
              <a:xfrm>
                <a:off x="4269171" y="7581243"/>
                <a:ext cx="1501994" cy="22860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Recurring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4278696" y="7170026"/>
                <a:ext cx="1482944" cy="2190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Development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4269171" y="6512801"/>
                <a:ext cx="1492469" cy="2190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 bwMode="auto">
              <a:xfrm>
                <a:off x="5953500" y="7178190"/>
                <a:ext cx="1489513" cy="227239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Vehicle Acquisition</a:t>
                </a:r>
              </a:p>
            </xdr:txBody>
          </xdr:sp>
          <xdr:sp macro="" textlink="">
            <xdr:nvSpPr>
              <xdr:cNvPr id="1034" name="Check Box 10" hidden="1">
                <a:extLst>
                  <a:ext uri="{63B3BB69-23CF-44E3-9099-C40C66FF867C}">
                    <a14:compatExt spid="_x0000_s1034"/>
                  </a:ext>
                </a:extLst>
              </xdr:cNvPr>
              <xdr:cNvSpPr/>
            </xdr:nvSpPr>
            <xdr:spPr bwMode="auto">
              <a:xfrm>
                <a:off x="7641678" y="6512801"/>
                <a:ext cx="1502979" cy="22860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Both</a:t>
                </a:r>
              </a:p>
            </xdr:txBody>
          </xdr:sp>
          <xdr:sp macro="" textlink="">
            <xdr:nvSpPr>
              <xdr:cNvPr id="1035" name="Check Box 11" hidden="1">
                <a:extLst>
                  <a:ext uri="{63B3BB69-23CF-44E3-9099-C40C66FF867C}">
                    <a14:compatExt spid="_x0000_s1035"/>
                  </a:ext>
                </a:extLst>
              </xdr:cNvPr>
              <xdr:cNvSpPr/>
            </xdr:nvSpPr>
            <xdr:spPr bwMode="auto">
              <a:xfrm>
                <a:off x="4269171" y="6874751"/>
                <a:ext cx="1492469" cy="2190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Administration</a:t>
                </a:r>
              </a:p>
            </xdr:txBody>
          </xdr:sp>
          <xdr:sp macro="" textlink="">
            <xdr:nvSpPr>
              <xdr:cNvPr id="1036" name="Check Box 12" hidden="1">
                <a:extLst>
                  <a:ext uri="{63B3BB69-23CF-44E3-9099-C40C66FF867C}">
                    <a14:compatExt spid="_x0000_s1036"/>
                  </a:ext>
                </a:extLst>
              </xdr:cNvPr>
              <xdr:cNvSpPr/>
            </xdr:nvSpPr>
            <xdr:spPr bwMode="auto">
              <a:xfrm>
                <a:off x="7647121" y="7174108"/>
                <a:ext cx="1502979" cy="241128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 Other</a:t>
                </a:r>
              </a:p>
            </xdr:txBody>
          </xdr:sp>
          <xdr:sp macro="" textlink="">
            <xdr:nvSpPr>
              <xdr:cNvPr id="1037" name="Check Box 13" hidden="1">
                <a:extLst>
                  <a:ext uri="{63B3BB69-23CF-44E3-9099-C40C66FF867C}">
                    <a14:compatExt spid="_x0000_s1037"/>
                  </a:ext>
                </a:extLst>
              </xdr:cNvPr>
              <xdr:cNvSpPr/>
            </xdr:nvSpPr>
            <xdr:spPr bwMode="auto">
              <a:xfrm>
                <a:off x="7644399" y="6874751"/>
                <a:ext cx="1493454" cy="2190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Purchase of Service (POS)</a:t>
                </a:r>
              </a:p>
            </xdr:txBody>
          </xdr:sp>
          <xdr:sp macro="" textlink="">
            <xdr:nvSpPr>
              <xdr:cNvPr id="1038" name="Check Box 14" hidden="1">
                <a:extLst>
                  <a:ext uri="{63B3BB69-23CF-44E3-9099-C40C66FF867C}">
                    <a14:compatExt spid="_x0000_s1038"/>
                  </a:ext>
                </a:extLst>
              </xdr:cNvPr>
              <xdr:cNvSpPr/>
            </xdr:nvSpPr>
            <xdr:spPr bwMode="auto">
              <a:xfrm>
                <a:off x="5965747" y="6512801"/>
                <a:ext cx="1479988" cy="21907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Capital</a:t>
                </a:r>
              </a:p>
            </xdr:txBody>
          </xdr:sp>
          <xdr:sp macro="" textlink="">
            <xdr:nvSpPr>
              <xdr:cNvPr id="1039" name="Check Box 15" hidden="1">
                <a:extLst>
                  <a:ext uri="{63B3BB69-23CF-44E3-9099-C40C66FF867C}">
                    <a14:compatExt spid="_x0000_s1039"/>
                  </a:ext>
                </a:extLst>
              </xdr:cNvPr>
              <xdr:cNvSpPr/>
            </xdr:nvSpPr>
            <xdr:spPr bwMode="auto">
              <a:xfrm>
                <a:off x="5960624" y="6876432"/>
                <a:ext cx="1480308" cy="22860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Operating - Other</a:t>
                </a:r>
              </a:p>
            </xdr:txBody>
          </xdr:sp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</a:extLst>
              </xdr:cNvPr>
              <xdr:cNvSpPr/>
            </xdr:nvSpPr>
            <xdr:spPr bwMode="auto">
              <a:xfrm>
                <a:off x="5949418" y="7590791"/>
                <a:ext cx="1497677" cy="228600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One-Time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262597</xdr:colOff>
          <xdr:row>38</xdr:row>
          <xdr:rowOff>171450</xdr:rowOff>
        </xdr:from>
        <xdr:to>
          <xdr:col>8</xdr:col>
          <xdr:colOff>721658</xdr:colOff>
          <xdr:row>39</xdr:row>
          <xdr:rowOff>142875</xdr:rowOff>
        </xdr:to>
        <xdr:grpSp>
          <xdr:nvGrpSpPr>
            <xdr:cNvPr id="21" name="Group 20"/>
            <xdr:cNvGrpSpPr/>
          </xdr:nvGrpSpPr>
          <xdr:grpSpPr>
            <a:xfrm>
              <a:off x="5342597" y="3947583"/>
              <a:ext cx="4491311" cy="142875"/>
              <a:chOff x="5305236" y="10346391"/>
              <a:chExt cx="3350185" cy="161925"/>
            </a:xfrm>
          </xdr:grpSpPr>
          <xdr:sp macro="" textlink="">
            <xdr:nvSpPr>
              <xdr:cNvPr id="1041" name="Check Box 17" hidden="1">
                <a:extLst>
                  <a:ext uri="{63B3BB69-23CF-44E3-9099-C40C66FF867C}">
                    <a14:compatExt spid="_x0000_s1041"/>
                  </a:ext>
                </a:extLst>
              </xdr:cNvPr>
              <xdr:cNvSpPr/>
            </xdr:nvSpPr>
            <xdr:spPr bwMode="auto">
              <a:xfrm>
                <a:off x="5305236" y="10346740"/>
                <a:ext cx="1621328" cy="161018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Expansion Service</a:t>
                </a:r>
              </a:p>
            </xdr:txBody>
          </xdr:sp>
          <xdr:sp macro="" textlink="">
            <xdr:nvSpPr>
              <xdr:cNvPr id="1042" name="Check Box 18" hidden="1">
                <a:extLst>
                  <a:ext uri="{63B3BB69-23CF-44E3-9099-C40C66FF867C}">
                    <a14:compatExt spid="_x0000_s1042"/>
                  </a:ext>
                </a:extLst>
              </xdr:cNvPr>
              <xdr:cNvSpPr/>
            </xdr:nvSpPr>
            <xdr:spPr bwMode="auto">
              <a:xfrm>
                <a:off x="7035058" y="10346391"/>
                <a:ext cx="1620363" cy="161925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Existing Service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762000</xdr:colOff>
          <xdr:row>104</xdr:row>
          <xdr:rowOff>11907</xdr:rowOff>
        </xdr:from>
        <xdr:to>
          <xdr:col>9</xdr:col>
          <xdr:colOff>170367</xdr:colOff>
          <xdr:row>104</xdr:row>
          <xdr:rowOff>217823</xdr:rowOff>
        </xdr:to>
        <xdr:grpSp>
          <xdr:nvGrpSpPr>
            <xdr:cNvPr id="24" name="Group 23"/>
            <xdr:cNvGrpSpPr/>
          </xdr:nvGrpSpPr>
          <xdr:grpSpPr>
            <a:xfrm>
              <a:off x="7186083" y="10732824"/>
              <a:ext cx="3440617" cy="205916"/>
              <a:chOff x="5533090" y="9125437"/>
              <a:chExt cx="2403113" cy="204111"/>
            </a:xfrm>
          </xdr:grpSpPr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</a:extLst>
              </xdr:cNvPr>
              <xdr:cNvSpPr/>
            </xdr:nvSpPr>
            <xdr:spPr bwMode="auto">
              <a:xfrm>
                <a:off x="6831149" y="9125511"/>
                <a:ext cx="1105054" cy="204037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No</a:t>
                </a:r>
              </a:p>
            </xdr:txBody>
          </xdr:sp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</a:extLst>
              </xdr:cNvPr>
              <xdr:cNvSpPr/>
            </xdr:nvSpPr>
            <xdr:spPr bwMode="auto">
              <a:xfrm>
                <a:off x="5533090" y="9125437"/>
                <a:ext cx="1097154" cy="200327"/>
              </a:xfrm>
              <a:prstGeom prst="rect">
                <a:avLst/>
              </a:prstGeom>
              <a:solidFill>
                <a:srgbClr val="F8F8F8"/>
              </a:solidFill>
              <a:ln w="3175">
                <a:solidFill>
                  <a:srgbClr val="C0C0C0" mc:Ignorable="a14" a14:legacySpreadsheetColorIndex="22"/>
                </a:solidFill>
                <a:prstDash val="lgDash"/>
                <a:miter lim="800000"/>
                <a:headEnd/>
                <a:tailEnd/>
              </a:ln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n-US" sz="800" b="0" i="0" u="none" strike="noStrike" baseline="0">
                    <a:solidFill>
                      <a:srgbClr val="000000"/>
                    </a:solidFill>
                    <a:latin typeface="Segoe UI"/>
                    <a:ea typeface="Segoe UI"/>
                    <a:cs typeface="Segoe UI"/>
                  </a:rPr>
                  <a:t>Yes</a:t>
                </a:r>
              </a:p>
            </xdr:txBody>
          </xdr:sp>
        </xdr:grpSp>
        <xdr:clientData/>
      </xdr:twoCellAnchor>
    </mc:Choice>
    <mc:Fallback/>
  </mc:AlternateContent>
  <xdr:twoCellAnchor editAs="oneCell">
    <xdr:from>
      <xdr:col>3</xdr:col>
      <xdr:colOff>1141063</xdr:colOff>
      <xdr:row>144</xdr:row>
      <xdr:rowOff>84667</xdr:rowOff>
    </xdr:from>
    <xdr:to>
      <xdr:col>9</xdr:col>
      <xdr:colOff>588608</xdr:colOff>
      <xdr:row>148</xdr:row>
      <xdr:rowOff>592667</xdr:rowOff>
    </xdr:to>
    <xdr:pic>
      <xdr:nvPicPr>
        <xdr:cNvPr id="3" name="Picture 2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44" t="11253" b="3645"/>
        <a:stretch/>
      </xdr:blipFill>
      <xdr:spPr>
        <a:xfrm>
          <a:off x="3532896" y="12657667"/>
          <a:ext cx="7512045" cy="138641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WG%20March%2016th/18DCI_TS9%20-IncreasedCostExistingServi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9 Project Request "/>
      <sheetName val="FY19 Project Reporting"/>
      <sheetName val="Exhibit A"/>
      <sheetName val="ProjReq Instructions"/>
      <sheetName val="ProjReport Instructions"/>
      <sheetName val="FY19 Exhibit A - Draft"/>
      <sheetName val="End-of-Year Reconciliations"/>
      <sheetName val="Sheet1"/>
      <sheetName val="Cap Expan Template "/>
      <sheetName val="Ops Req_Template "/>
      <sheetName val="Ops Req_Customer-Community Surv"/>
    </sheetNames>
    <sheetDataSet>
      <sheetData sheetId="0">
        <row r="11">
          <cell r="B11" t="str">
            <v>Increased Cost of Existing Services</v>
          </cell>
          <cell r="D11" t="str">
            <v>City of Durham for GoDurham services</v>
          </cell>
        </row>
        <row r="14">
          <cell r="B14">
            <v>43327</v>
          </cell>
          <cell r="D14">
            <v>45473</v>
          </cell>
          <cell r="F14" t="str">
            <v>Ongoing commitment beyond 2024</v>
          </cell>
        </row>
        <row r="48">
          <cell r="B48" t="str">
            <v>TS-Average Daily Ridership</v>
          </cell>
        </row>
        <row r="49">
          <cell r="B49" t="str">
            <v>TS-Passengers per Hour</v>
          </cell>
        </row>
        <row r="50">
          <cell r="B50" t="str">
            <v>TS-Revenue Hours of Service Provided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mailto:npittman@townofchapelhill.org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167"/>
  <sheetViews>
    <sheetView tabSelected="1" view="pageBreakPreview" topLeftCell="B1" zoomScale="90" zoomScaleNormal="85" zoomScaleSheetLayoutView="90" workbookViewId="0">
      <selection activeCell="B2" sqref="B2:C2"/>
    </sheetView>
  </sheetViews>
  <sheetFormatPr defaultColWidth="8.625" defaultRowHeight="15" outlineLevelRow="1" outlineLevelCol="1" x14ac:dyDescent="0.25"/>
  <cols>
    <col min="1" max="1" width="7.875" style="1" hidden="1" customWidth="1"/>
    <col min="2" max="3" width="15.625" style="1" customWidth="1"/>
    <col min="4" max="9" width="17.625" style="1" customWidth="1"/>
    <col min="10" max="10" width="14.125" style="1" bestFit="1" customWidth="1"/>
    <col min="11" max="11" width="3.5" style="1" hidden="1" customWidth="1"/>
    <col min="12" max="21" width="19.25" style="1" customWidth="1"/>
    <col min="22" max="22" width="19.25" style="1" customWidth="1" outlineLevel="1"/>
    <col min="23" max="23" width="22" style="1" customWidth="1" outlineLevel="1"/>
    <col min="24" max="26" width="8.625" style="1" customWidth="1" outlineLevel="1"/>
    <col min="27" max="27" width="46.5" style="1" customWidth="1" outlineLevel="1"/>
    <col min="28" max="30" width="8.625" style="1" customWidth="1" outlineLevel="1"/>
    <col min="31" max="16384" width="8.625" style="1"/>
  </cols>
  <sheetData>
    <row r="1" spans="1:29" ht="17.45" customHeight="1" thickBot="1" x14ac:dyDescent="0.35">
      <c r="A1" s="3"/>
      <c r="B1" s="105" t="s">
        <v>194</v>
      </c>
      <c r="C1" s="106"/>
      <c r="D1" s="115" t="s">
        <v>193</v>
      </c>
      <c r="E1" s="116"/>
      <c r="F1" s="116"/>
      <c r="G1" s="116"/>
      <c r="H1" s="117"/>
      <c r="I1" s="113" t="s">
        <v>192</v>
      </c>
      <c r="J1" s="37">
        <v>43282</v>
      </c>
      <c r="W1" s="1" t="s">
        <v>191</v>
      </c>
    </row>
    <row r="2" spans="1:29" ht="18.75" customHeight="1" thickTop="1" x14ac:dyDescent="0.3">
      <c r="A2" s="3"/>
      <c r="B2" s="107" t="str">
        <f>CONCATENATE(C3,C4,"_",C5,C6)</f>
        <v>18DCI_TS9</v>
      </c>
      <c r="C2" s="108"/>
      <c r="D2" s="118" t="s">
        <v>195</v>
      </c>
      <c r="E2" s="119"/>
      <c r="F2" s="119"/>
      <c r="G2" s="119"/>
      <c r="H2" s="120"/>
      <c r="I2" s="114" t="s">
        <v>185</v>
      </c>
      <c r="J2" s="36"/>
      <c r="W2" s="1" t="s">
        <v>190</v>
      </c>
      <c r="X2" s="38" t="s">
        <v>189</v>
      </c>
      <c r="Y2" s="1" t="s">
        <v>188</v>
      </c>
      <c r="Z2" s="1" t="s">
        <v>187</v>
      </c>
      <c r="AA2" s="1" t="s">
        <v>186</v>
      </c>
      <c r="AC2" s="1" t="s">
        <v>185</v>
      </c>
    </row>
    <row r="3" spans="1:29" ht="17.25" customHeight="1" x14ac:dyDescent="0.3">
      <c r="A3" s="3"/>
      <c r="B3" s="109" t="s">
        <v>184</v>
      </c>
      <c r="C3" s="110">
        <v>18</v>
      </c>
      <c r="D3" s="118" t="s">
        <v>196</v>
      </c>
      <c r="E3" s="119"/>
      <c r="F3" s="119"/>
      <c r="G3" s="119"/>
      <c r="H3" s="120"/>
      <c r="I3" s="35">
        <v>43281</v>
      </c>
      <c r="J3" s="34"/>
      <c r="X3" s="38">
        <v>16</v>
      </c>
      <c r="Y3" s="38" t="s">
        <v>183</v>
      </c>
      <c r="Z3" s="38" t="s">
        <v>110</v>
      </c>
      <c r="AA3" s="39">
        <v>1</v>
      </c>
      <c r="AC3" s="1" t="s">
        <v>182</v>
      </c>
    </row>
    <row r="4" spans="1:29" ht="17.25" hidden="1" x14ac:dyDescent="0.3">
      <c r="A4" s="3"/>
      <c r="B4" s="109" t="s">
        <v>181</v>
      </c>
      <c r="C4" s="110" t="s">
        <v>180</v>
      </c>
      <c r="D4" s="121" t="s">
        <v>197</v>
      </c>
      <c r="E4" s="119"/>
      <c r="F4" s="119"/>
      <c r="G4" s="119"/>
      <c r="H4" s="120"/>
      <c r="I4" s="33"/>
      <c r="J4" s="33"/>
      <c r="X4" s="38">
        <v>17</v>
      </c>
      <c r="Y4" s="38" t="s">
        <v>180</v>
      </c>
      <c r="Z4" s="38" t="s">
        <v>106</v>
      </c>
      <c r="AA4" s="39">
        <v>2</v>
      </c>
      <c r="AC4" s="1" t="s">
        <v>179</v>
      </c>
    </row>
    <row r="5" spans="1:29" ht="12.75" hidden="1" customHeight="1" x14ac:dyDescent="0.25">
      <c r="A5" s="3"/>
      <c r="B5" s="109" t="s">
        <v>178</v>
      </c>
      <c r="C5" s="110" t="s">
        <v>103</v>
      </c>
      <c r="D5" s="122"/>
      <c r="E5" s="123"/>
      <c r="F5" s="123"/>
      <c r="G5" s="123"/>
      <c r="H5" s="124"/>
      <c r="I5" s="2"/>
      <c r="J5" s="2"/>
      <c r="X5" s="38">
        <v>18</v>
      </c>
      <c r="Y5" s="38" t="s">
        <v>177</v>
      </c>
      <c r="Z5" s="38" t="s">
        <v>103</v>
      </c>
      <c r="AA5" s="39">
        <v>3</v>
      </c>
      <c r="AC5" s="1" t="s">
        <v>176</v>
      </c>
    </row>
    <row r="6" spans="1:29" ht="7.5" customHeight="1" x14ac:dyDescent="0.25">
      <c r="A6" s="32"/>
      <c r="B6" s="111" t="s">
        <v>175</v>
      </c>
      <c r="C6" s="112">
        <v>9</v>
      </c>
      <c r="D6" s="125"/>
      <c r="E6" s="126"/>
      <c r="F6" s="126"/>
      <c r="G6" s="126"/>
      <c r="H6" s="127"/>
      <c r="I6" s="29"/>
      <c r="J6" s="29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X6" s="38">
        <v>19</v>
      </c>
      <c r="Y6" s="38" t="s">
        <v>174</v>
      </c>
      <c r="Z6" s="38" t="s">
        <v>100</v>
      </c>
      <c r="AA6" s="39">
        <v>4</v>
      </c>
      <c r="AC6" s="1" t="s">
        <v>173</v>
      </c>
    </row>
    <row r="7" spans="1:29" ht="30.6" hidden="1" customHeight="1" x14ac:dyDescent="0.4">
      <c r="A7" s="40"/>
      <c r="B7" s="41" t="s">
        <v>172</v>
      </c>
      <c r="C7" s="42"/>
      <c r="D7" s="42"/>
      <c r="E7" s="42"/>
      <c r="F7" s="42"/>
      <c r="G7" s="42"/>
      <c r="H7" s="42"/>
      <c r="I7" s="42"/>
      <c r="J7" s="42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X7" s="38">
        <v>20</v>
      </c>
      <c r="Y7" s="38" t="s">
        <v>171</v>
      </c>
      <c r="Z7" s="38" t="s">
        <v>97</v>
      </c>
      <c r="AA7" s="39">
        <v>5</v>
      </c>
    </row>
    <row r="8" spans="1:29" ht="15" hidden="1" customHeight="1" x14ac:dyDescent="0.25">
      <c r="A8" s="43"/>
      <c r="B8" s="44" t="s">
        <v>170</v>
      </c>
      <c r="C8" s="44"/>
      <c r="D8" s="44"/>
      <c r="E8" s="44"/>
      <c r="F8" s="44"/>
      <c r="G8" s="44"/>
      <c r="H8" s="44"/>
      <c r="I8" s="44"/>
      <c r="J8" s="44"/>
      <c r="K8" s="43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X8" s="38">
        <v>21</v>
      </c>
      <c r="Y8" s="38" t="s">
        <v>169</v>
      </c>
      <c r="Z8" s="38" t="s">
        <v>95</v>
      </c>
      <c r="AA8" s="39">
        <v>6</v>
      </c>
    </row>
    <row r="9" spans="1:29" hidden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X9" s="38">
        <v>22</v>
      </c>
      <c r="Y9" s="38" t="s">
        <v>168</v>
      </c>
      <c r="Z9" s="38"/>
      <c r="AA9" s="39">
        <v>7</v>
      </c>
    </row>
    <row r="10" spans="1:29" x14ac:dyDescent="0.25">
      <c r="A10" s="3"/>
      <c r="B10" s="46" t="s">
        <v>167</v>
      </c>
      <c r="C10" s="46"/>
      <c r="D10" s="46" t="s">
        <v>166</v>
      </c>
      <c r="E10" s="46"/>
      <c r="F10" s="46" t="s">
        <v>165</v>
      </c>
      <c r="G10" s="46"/>
      <c r="H10" s="46"/>
      <c r="I10" s="46" t="s">
        <v>164</v>
      </c>
      <c r="J10" s="46"/>
      <c r="X10" s="38">
        <v>23</v>
      </c>
      <c r="Y10" s="38" t="s">
        <v>163</v>
      </c>
      <c r="Z10" s="38"/>
      <c r="AA10" s="39">
        <v>8</v>
      </c>
    </row>
    <row r="11" spans="1:29" ht="18" customHeight="1" x14ac:dyDescent="0.25">
      <c r="A11" s="3"/>
      <c r="B11" s="47" t="s">
        <v>162</v>
      </c>
      <c r="C11" s="47"/>
      <c r="D11" s="47" t="s">
        <v>161</v>
      </c>
      <c r="E11" s="47"/>
      <c r="F11" s="48" t="s">
        <v>160</v>
      </c>
      <c r="G11" s="48"/>
      <c r="H11" s="48"/>
      <c r="I11" s="30" t="s">
        <v>155</v>
      </c>
      <c r="J11" s="49">
        <f>IF($I$2=$AC$2,IF($J$128&gt;0,$D$92*($D$128/($D$128+$D$140)),),)+IF($I$2=$AC$3,IF($J$128&gt;0,$E$92*($E$128/($E$128+$E$140)),),)</f>
        <v>859182</v>
      </c>
      <c r="X11" s="38">
        <v>24</v>
      </c>
      <c r="Y11" s="38"/>
      <c r="AA11" s="39">
        <v>9</v>
      </c>
    </row>
    <row r="12" spans="1:29" ht="18" customHeight="1" x14ac:dyDescent="0.25">
      <c r="A12" s="3"/>
      <c r="B12" s="47"/>
      <c r="C12" s="47"/>
      <c r="D12" s="47"/>
      <c r="E12" s="47"/>
      <c r="F12" s="48" t="s">
        <v>159</v>
      </c>
      <c r="G12" s="48"/>
      <c r="H12" s="48"/>
      <c r="I12" s="30" t="s">
        <v>154</v>
      </c>
      <c r="J12" s="49">
        <f>IF($J$128&gt;0,SUM($D$92:$I$92)*(SUM($D$128:$I$128)/(SUM($D$128:$I$128,$D$140:$I$140))),)</f>
        <v>5488228.4178795097</v>
      </c>
      <c r="X12" s="38">
        <v>25</v>
      </c>
      <c r="Y12" s="38"/>
      <c r="AA12" s="39">
        <v>10</v>
      </c>
    </row>
    <row r="13" spans="1:29" x14ac:dyDescent="0.25">
      <c r="A13" s="3"/>
      <c r="B13" s="46" t="s">
        <v>158</v>
      </c>
      <c r="C13" s="46"/>
      <c r="D13" s="46" t="s">
        <v>157</v>
      </c>
      <c r="E13" s="46"/>
      <c r="F13" s="46" t="s">
        <v>198</v>
      </c>
      <c r="G13" s="46"/>
      <c r="H13" s="46"/>
      <c r="I13" s="46" t="s">
        <v>156</v>
      </c>
      <c r="J13" s="46"/>
      <c r="AA13" s="39">
        <v>11</v>
      </c>
    </row>
    <row r="14" spans="1:29" ht="15.75" customHeight="1" x14ac:dyDescent="0.25">
      <c r="A14" s="3"/>
      <c r="B14" s="50">
        <v>43327</v>
      </c>
      <c r="C14" s="51"/>
      <c r="D14" s="50">
        <v>45473</v>
      </c>
      <c r="E14" s="51"/>
      <c r="F14" s="52" t="s">
        <v>199</v>
      </c>
      <c r="G14" s="52"/>
      <c r="H14" s="52"/>
      <c r="I14" s="30" t="s">
        <v>155</v>
      </c>
      <c r="J14" s="49">
        <f>IF($I$2=$AC$2,IF($J$140&gt;0,$D$92*($D$140/($D$128+$D$140)),),)+IF($I$2=$AC$3,IF($J$140&gt;0,$E$92*($E$140/($E$128+$E$140)),),)</f>
        <v>0</v>
      </c>
      <c r="AA14" s="39">
        <v>12</v>
      </c>
    </row>
    <row r="15" spans="1:29" ht="15.75" customHeight="1" x14ac:dyDescent="0.25">
      <c r="A15" s="3"/>
      <c r="B15" s="128"/>
      <c r="C15" s="129"/>
      <c r="D15" s="128"/>
      <c r="E15" s="129"/>
      <c r="F15" s="130"/>
      <c r="G15" s="130"/>
      <c r="H15" s="130"/>
      <c r="I15" s="131" t="s">
        <v>154</v>
      </c>
      <c r="J15" s="132">
        <f>IF($J$140&gt;0,SUM($D$92:$I$92)*(SUM($D$140:$I$140)/(SUM($D$128:$I$128,$D$140:$I$140))),)</f>
        <v>0</v>
      </c>
      <c r="AA15" s="39">
        <v>13</v>
      </c>
    </row>
    <row r="16" spans="1:29" ht="24" customHeight="1" x14ac:dyDescent="0.25">
      <c r="A16" s="3"/>
      <c r="B16" s="133" t="s">
        <v>153</v>
      </c>
      <c r="C16" s="134"/>
      <c r="D16" s="135" t="s">
        <v>197</v>
      </c>
      <c r="E16" s="135"/>
      <c r="F16" s="135"/>
      <c r="G16" s="135"/>
      <c r="H16" s="135"/>
      <c r="I16" s="135"/>
      <c r="J16" s="136"/>
      <c r="AA16" s="39">
        <v>14</v>
      </c>
    </row>
    <row r="17" spans="1:27" ht="45" customHeight="1" x14ac:dyDescent="0.25">
      <c r="A17" s="3"/>
      <c r="B17" s="137" t="s">
        <v>152</v>
      </c>
      <c r="C17" s="138"/>
      <c r="D17" s="138"/>
      <c r="E17" s="138"/>
      <c r="F17" s="138"/>
      <c r="G17" s="138"/>
      <c r="H17" s="138"/>
      <c r="I17" s="138"/>
      <c r="J17" s="139"/>
      <c r="AA17" s="1">
        <v>15</v>
      </c>
    </row>
    <row r="18" spans="1:27" hidden="1" x14ac:dyDescent="0.25">
      <c r="A18" s="3"/>
      <c r="B18" s="29"/>
      <c r="C18" s="29"/>
      <c r="D18" s="29"/>
      <c r="E18" s="29"/>
      <c r="F18" s="29"/>
      <c r="G18" s="29"/>
      <c r="H18" s="29"/>
      <c r="I18" s="29"/>
      <c r="J18" s="29"/>
    </row>
    <row r="19" spans="1:27" s="5" customFormat="1" ht="17.25" hidden="1" customHeight="1" x14ac:dyDescent="0.25">
      <c r="A19" s="19"/>
      <c r="B19" s="54" t="s">
        <v>151</v>
      </c>
      <c r="C19" s="2"/>
      <c r="D19" s="2"/>
      <c r="E19" s="2"/>
      <c r="F19" s="2"/>
      <c r="G19" s="2"/>
      <c r="H19" s="2"/>
      <c r="I19" s="2"/>
      <c r="J19" s="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55" t="s">
        <v>150</v>
      </c>
      <c r="X19" s="55" t="b">
        <v>1</v>
      </c>
    </row>
    <row r="20" spans="1:27" ht="15" hidden="1" customHeight="1" x14ac:dyDescent="0.25">
      <c r="A20" s="6" t="s">
        <v>149</v>
      </c>
      <c r="B20" s="27" t="s">
        <v>148</v>
      </c>
      <c r="C20" s="27"/>
      <c r="D20" s="27"/>
      <c r="E20" s="27"/>
      <c r="F20" s="27"/>
      <c r="G20" s="27"/>
      <c r="H20" s="27"/>
      <c r="I20" s="27"/>
      <c r="J20" s="27"/>
      <c r="W20" s="55" t="s">
        <v>147</v>
      </c>
      <c r="X20" s="55" t="b">
        <v>0</v>
      </c>
    </row>
    <row r="21" spans="1:27" ht="16.7" customHeight="1" x14ac:dyDescent="0.25">
      <c r="A21" s="6"/>
      <c r="B21" s="140" t="s">
        <v>146</v>
      </c>
      <c r="C21" s="141"/>
      <c r="D21" s="142" t="s">
        <v>145</v>
      </c>
      <c r="E21" s="143"/>
      <c r="F21" s="144"/>
      <c r="G21" s="142" t="s">
        <v>144</v>
      </c>
      <c r="H21" s="145"/>
      <c r="I21" s="143"/>
      <c r="J21" s="144"/>
      <c r="W21" s="55" t="s">
        <v>143</v>
      </c>
      <c r="X21" s="56" t="b">
        <v>0</v>
      </c>
    </row>
    <row r="22" spans="1:27" ht="16.5" customHeight="1" x14ac:dyDescent="0.25">
      <c r="A22" s="6"/>
      <c r="B22" s="146" t="s">
        <v>114</v>
      </c>
      <c r="C22" s="147"/>
      <c r="D22" s="147"/>
      <c r="E22" s="147"/>
      <c r="F22" s="147"/>
      <c r="G22" s="147"/>
      <c r="H22" s="147"/>
      <c r="I22" s="147"/>
      <c r="J22" s="148"/>
      <c r="W22" s="55" t="s">
        <v>142</v>
      </c>
      <c r="X22" s="60" t="b">
        <v>0</v>
      </c>
    </row>
    <row r="23" spans="1:27" hidden="1" x14ac:dyDescent="0.25">
      <c r="A23" s="6"/>
      <c r="B23" s="2"/>
      <c r="C23" s="2"/>
      <c r="D23" s="2"/>
      <c r="E23" s="2"/>
      <c r="F23" s="2"/>
      <c r="G23" s="2"/>
      <c r="H23" s="2"/>
      <c r="I23" s="2"/>
      <c r="J23" s="2"/>
      <c r="W23" s="55" t="s">
        <v>141</v>
      </c>
      <c r="X23" s="60" t="b">
        <v>1</v>
      </c>
    </row>
    <row r="24" spans="1:27" hidden="1" x14ac:dyDescent="0.25">
      <c r="A24" s="6" t="s">
        <v>140</v>
      </c>
      <c r="B24" s="27" t="s">
        <v>139</v>
      </c>
      <c r="C24" s="27"/>
      <c r="D24" s="2"/>
      <c r="E24" s="2"/>
      <c r="F24" s="2"/>
      <c r="G24" s="2"/>
      <c r="H24" s="2"/>
      <c r="I24" s="2"/>
      <c r="J24" s="2"/>
      <c r="W24" s="55" t="s">
        <v>138</v>
      </c>
      <c r="X24" s="56" t="b">
        <v>0</v>
      </c>
    </row>
    <row r="25" spans="1:27" ht="15" hidden="1" customHeight="1" x14ac:dyDescent="0.25">
      <c r="A25" s="6"/>
      <c r="B25" s="28"/>
      <c r="C25" s="28"/>
      <c r="D25" s="28"/>
      <c r="E25" s="28"/>
      <c r="F25" s="28"/>
      <c r="G25" s="28"/>
      <c r="H25" s="28"/>
      <c r="I25" s="28"/>
      <c r="J25" s="28"/>
      <c r="W25" s="55" t="s">
        <v>137</v>
      </c>
      <c r="X25" s="56" t="b">
        <v>0</v>
      </c>
    </row>
    <row r="26" spans="1:27" ht="15" hidden="1" customHeight="1" x14ac:dyDescent="0.25">
      <c r="A26" s="6" t="s">
        <v>136</v>
      </c>
      <c r="B26" s="27" t="s">
        <v>135</v>
      </c>
      <c r="C26" s="27"/>
      <c r="D26" s="27"/>
      <c r="E26" s="27"/>
      <c r="F26" s="27"/>
      <c r="G26" s="27"/>
      <c r="H26" s="27"/>
      <c r="I26" s="27"/>
      <c r="J26" s="27"/>
      <c r="W26" s="55" t="s">
        <v>134</v>
      </c>
      <c r="X26" s="56" t="b">
        <v>0</v>
      </c>
    </row>
    <row r="27" spans="1:27" ht="26.25" hidden="1" customHeight="1" x14ac:dyDescent="0.25">
      <c r="A27" s="6"/>
      <c r="B27" s="27"/>
      <c r="C27" s="27"/>
      <c r="D27" s="27"/>
      <c r="E27" s="27"/>
      <c r="F27" s="27"/>
      <c r="G27" s="27"/>
      <c r="H27" s="27"/>
      <c r="I27" s="27"/>
      <c r="J27" s="27"/>
      <c r="W27" s="55" t="s">
        <v>133</v>
      </c>
      <c r="X27" s="60" t="b">
        <v>0</v>
      </c>
    </row>
    <row r="28" spans="1:27" hidden="1" x14ac:dyDescent="0.25">
      <c r="A28" s="6"/>
      <c r="B28" s="2"/>
      <c r="C28" s="2"/>
      <c r="D28" s="2"/>
      <c r="E28" s="2"/>
      <c r="F28" s="2"/>
      <c r="G28" s="2"/>
      <c r="H28" s="2"/>
      <c r="I28" s="2"/>
      <c r="J28" s="2"/>
    </row>
    <row r="29" spans="1:27" hidden="1" x14ac:dyDescent="0.25">
      <c r="A29" s="6" t="s">
        <v>132</v>
      </c>
      <c r="B29" s="20" t="s">
        <v>131</v>
      </c>
      <c r="C29" s="20"/>
      <c r="D29" s="20"/>
      <c r="E29" s="2"/>
      <c r="F29" s="2"/>
      <c r="G29" s="2"/>
      <c r="H29" s="2"/>
      <c r="I29" s="2"/>
      <c r="J29" s="26"/>
      <c r="W29" s="55" t="s">
        <v>130</v>
      </c>
      <c r="X29" s="60" t="b">
        <v>1</v>
      </c>
    </row>
    <row r="30" spans="1:27" hidden="1" x14ac:dyDescent="0.25">
      <c r="A30" s="6"/>
      <c r="B30" s="2"/>
      <c r="C30" s="2"/>
      <c r="D30" s="2"/>
      <c r="E30" s="2"/>
      <c r="F30" s="2"/>
      <c r="G30" s="2"/>
      <c r="H30" s="2"/>
      <c r="I30" s="2"/>
      <c r="J30" s="2"/>
      <c r="W30" s="55" t="s">
        <v>129</v>
      </c>
      <c r="X30" s="60" t="b">
        <v>0</v>
      </c>
    </row>
    <row r="31" spans="1:27" ht="26.25" hidden="1" x14ac:dyDescent="0.4">
      <c r="A31" s="40"/>
      <c r="B31" s="41" t="s">
        <v>128</v>
      </c>
      <c r="C31" s="42"/>
      <c r="D31" s="42"/>
      <c r="E31" s="42"/>
      <c r="F31" s="42"/>
      <c r="G31" s="42"/>
      <c r="H31" s="42"/>
      <c r="I31" s="42"/>
      <c r="J31" s="42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55" t="s">
        <v>127</v>
      </c>
      <c r="X31" s="56" t="b">
        <v>1</v>
      </c>
    </row>
    <row r="32" spans="1:27" ht="16.5" hidden="1" customHeight="1" x14ac:dyDescent="0.4">
      <c r="A32" s="40"/>
      <c r="B32" s="42"/>
      <c r="C32" s="42"/>
      <c r="D32" s="42"/>
      <c r="E32" s="42"/>
      <c r="F32" s="42"/>
      <c r="G32" s="42"/>
      <c r="H32" s="42"/>
      <c r="I32" s="42"/>
      <c r="J32" s="42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55" t="s">
        <v>126</v>
      </c>
      <c r="X32" s="56" t="b">
        <v>0</v>
      </c>
    </row>
    <row r="33" spans="1:34" ht="16.5" hidden="1" customHeight="1" x14ac:dyDescent="0.4">
      <c r="A33" s="6"/>
      <c r="B33" s="25"/>
      <c r="C33" s="2"/>
      <c r="D33" s="2"/>
      <c r="E33" s="2"/>
      <c r="F33" s="2"/>
      <c r="G33" s="2"/>
      <c r="H33" s="2"/>
      <c r="I33" s="2"/>
      <c r="J33" s="2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55" t="s">
        <v>125</v>
      </c>
      <c r="X33" s="56" t="b">
        <v>0</v>
      </c>
    </row>
    <row r="34" spans="1:34" ht="15.75" customHeight="1" x14ac:dyDescent="0.4">
      <c r="A34" s="14" t="s">
        <v>124</v>
      </c>
      <c r="B34" s="7" t="s">
        <v>123</v>
      </c>
      <c r="C34" s="2"/>
      <c r="D34" s="2"/>
      <c r="E34" s="2"/>
      <c r="F34" s="2"/>
      <c r="G34" s="2"/>
      <c r="H34" s="2"/>
      <c r="I34" s="2"/>
      <c r="J34" s="2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56"/>
      <c r="X34" s="56"/>
    </row>
    <row r="35" spans="1:34" ht="15.75" x14ac:dyDescent="0.25">
      <c r="A35" s="6"/>
      <c r="B35" s="25"/>
      <c r="C35" s="2"/>
      <c r="D35" s="2"/>
      <c r="E35" s="2"/>
      <c r="F35" s="2"/>
      <c r="G35" s="2"/>
      <c r="H35" s="2"/>
      <c r="I35" s="2"/>
      <c r="J35" s="2"/>
      <c r="W35" s="55" t="s">
        <v>39</v>
      </c>
      <c r="X35" s="55" t="b">
        <v>1</v>
      </c>
    </row>
    <row r="36" spans="1:34" ht="16.7" customHeight="1" x14ac:dyDescent="0.25">
      <c r="A36" s="14" t="s">
        <v>122</v>
      </c>
      <c r="B36" s="15" t="s">
        <v>121</v>
      </c>
      <c r="C36" s="15"/>
      <c r="D36" s="15"/>
      <c r="E36" s="15"/>
      <c r="F36" s="15"/>
      <c r="G36" s="15"/>
      <c r="W36" s="55" t="s">
        <v>37</v>
      </c>
      <c r="X36" s="55" t="b">
        <v>0</v>
      </c>
    </row>
    <row r="37" spans="1:34" ht="30" hidden="1" customHeight="1" x14ac:dyDescent="0.25">
      <c r="A37" s="14"/>
      <c r="B37" s="24" t="s">
        <v>120</v>
      </c>
      <c r="C37" s="24"/>
      <c r="D37" s="24"/>
      <c r="E37" s="24"/>
      <c r="F37" s="24"/>
      <c r="G37" s="24"/>
      <c r="H37" s="24"/>
      <c r="I37" s="24"/>
      <c r="J37" s="24"/>
    </row>
    <row r="38" spans="1:34" ht="33" hidden="1" customHeight="1" x14ac:dyDescent="0.25">
      <c r="A38" s="14"/>
      <c r="B38" s="61"/>
      <c r="C38" s="62"/>
      <c r="D38" s="62"/>
      <c r="E38" s="62"/>
      <c r="F38" s="62"/>
      <c r="G38" s="62"/>
      <c r="H38" s="62"/>
      <c r="I38" s="62"/>
      <c r="J38" s="63"/>
    </row>
    <row r="39" spans="1:34" hidden="1" x14ac:dyDescent="0.25">
      <c r="A39" s="14"/>
      <c r="B39" s="23"/>
      <c r="C39" s="23"/>
      <c r="D39" s="23"/>
      <c r="E39" s="23"/>
      <c r="F39" s="23"/>
      <c r="G39" s="23"/>
      <c r="H39" s="23"/>
      <c r="I39" s="23"/>
      <c r="J39" s="23"/>
    </row>
    <row r="40" spans="1:34" s="5" customFormat="1" ht="15" customHeight="1" x14ac:dyDescent="0.25">
      <c r="A40" s="14" t="s">
        <v>119</v>
      </c>
      <c r="B40" s="15" t="s">
        <v>118</v>
      </c>
      <c r="C40" s="15"/>
      <c r="D40" s="15"/>
      <c r="E40" s="15"/>
      <c r="F40" s="15"/>
      <c r="G40" s="15"/>
      <c r="H40" s="15"/>
      <c r="I40" s="15"/>
      <c r="J40" s="15"/>
    </row>
    <row r="41" spans="1:34" hidden="1" x14ac:dyDescent="0.25">
      <c r="A41" s="14"/>
      <c r="B41" s="2"/>
      <c r="C41" s="2"/>
      <c r="D41" s="2"/>
      <c r="E41" s="2"/>
      <c r="F41" s="2"/>
      <c r="G41" s="2"/>
      <c r="H41" s="2"/>
      <c r="I41" s="2"/>
      <c r="J41" s="2"/>
      <c r="W41" s="1" t="s">
        <v>117</v>
      </c>
      <c r="X41" s="1" t="b">
        <v>0</v>
      </c>
    </row>
    <row r="42" spans="1:34" s="5" customFormat="1" ht="15" customHeight="1" x14ac:dyDescent="0.25">
      <c r="A42" s="14" t="s">
        <v>113</v>
      </c>
      <c r="B42" s="15" t="s">
        <v>116</v>
      </c>
      <c r="C42" s="15"/>
      <c r="D42" s="15"/>
      <c r="E42" s="15"/>
      <c r="F42" s="15"/>
      <c r="G42" s="15"/>
      <c r="H42" s="15"/>
      <c r="I42" s="15"/>
      <c r="J42" s="15"/>
      <c r="W42" s="1" t="s">
        <v>115</v>
      </c>
      <c r="X42" s="5" t="b">
        <v>1</v>
      </c>
    </row>
    <row r="43" spans="1:34" ht="23.25" customHeight="1" x14ac:dyDescent="0.25">
      <c r="A43" s="14"/>
      <c r="B43" s="57" t="s">
        <v>114</v>
      </c>
      <c r="C43" s="58"/>
      <c r="D43" s="58"/>
      <c r="E43" s="58"/>
      <c r="F43" s="58"/>
      <c r="G43" s="58"/>
      <c r="H43" s="58"/>
      <c r="I43" s="58"/>
      <c r="J43" s="59"/>
    </row>
    <row r="44" spans="1:34" s="5" customFormat="1" x14ac:dyDescent="0.25">
      <c r="A44" s="14" t="s">
        <v>113</v>
      </c>
      <c r="B44" s="15" t="s">
        <v>112</v>
      </c>
      <c r="C44" s="15"/>
      <c r="D44" s="15"/>
      <c r="E44" s="15"/>
      <c r="F44" s="15"/>
      <c r="G44" s="15"/>
      <c r="H44" s="15"/>
      <c r="I44" s="15"/>
      <c r="J44" s="15"/>
    </row>
    <row r="45" spans="1:34" ht="11.25" customHeight="1" x14ac:dyDescent="0.25">
      <c r="A45" s="14"/>
      <c r="B45" s="57" t="s">
        <v>111</v>
      </c>
      <c r="C45" s="58"/>
      <c r="D45" s="58"/>
      <c r="E45" s="58"/>
      <c r="F45" s="58"/>
      <c r="G45" s="58"/>
      <c r="H45" s="58"/>
      <c r="I45" s="58"/>
      <c r="J45" s="59"/>
    </row>
    <row r="46" spans="1:34" x14ac:dyDescent="0.25">
      <c r="A46" s="14"/>
      <c r="B46" s="23"/>
      <c r="C46" s="23"/>
      <c r="D46" s="23"/>
      <c r="E46" s="23"/>
      <c r="F46" s="23"/>
      <c r="G46" s="23"/>
      <c r="H46" s="23"/>
      <c r="I46" s="23"/>
      <c r="J46" s="23"/>
      <c r="Z46" s="38" t="s">
        <v>110</v>
      </c>
      <c r="AA46" s="64" t="s">
        <v>109</v>
      </c>
    </row>
    <row r="47" spans="1:34" s="5" customFormat="1" ht="10.5" customHeight="1" x14ac:dyDescent="0.25">
      <c r="A47" s="14" t="s">
        <v>108</v>
      </c>
      <c r="B47" s="15" t="s">
        <v>107</v>
      </c>
      <c r="C47" s="15"/>
      <c r="D47" s="15"/>
      <c r="E47" s="15"/>
      <c r="F47" s="15"/>
      <c r="G47" s="15"/>
      <c r="H47" s="15"/>
      <c r="I47" s="15"/>
      <c r="J47" s="15"/>
      <c r="Z47" s="38" t="s">
        <v>106</v>
      </c>
      <c r="AA47" s="64" t="s">
        <v>105</v>
      </c>
    </row>
    <row r="48" spans="1:34" ht="21" customHeight="1" x14ac:dyDescent="0.25">
      <c r="A48" s="22" t="s">
        <v>104</v>
      </c>
      <c r="B48" s="65" t="s">
        <v>87</v>
      </c>
      <c r="C48" s="66"/>
      <c r="D48" s="67"/>
      <c r="E48" s="67"/>
      <c r="F48" s="67"/>
      <c r="G48" s="67"/>
      <c r="H48" s="67"/>
      <c r="I48" s="67"/>
      <c r="J48" s="68"/>
      <c r="Z48" s="38" t="s">
        <v>103</v>
      </c>
      <c r="AA48" s="64" t="s">
        <v>102</v>
      </c>
      <c r="AB48" s="64"/>
      <c r="AC48" s="64"/>
      <c r="AD48" s="64"/>
      <c r="AE48" s="64"/>
      <c r="AF48" s="64"/>
      <c r="AG48" s="64"/>
      <c r="AH48" s="64"/>
    </row>
    <row r="49" spans="1:34" ht="21" customHeight="1" x14ac:dyDescent="0.25">
      <c r="A49" s="22" t="s">
        <v>101</v>
      </c>
      <c r="B49" s="65" t="s">
        <v>84</v>
      </c>
      <c r="C49" s="66"/>
      <c r="D49" s="67"/>
      <c r="E49" s="67"/>
      <c r="F49" s="67"/>
      <c r="G49" s="67"/>
      <c r="H49" s="67"/>
      <c r="I49" s="67"/>
      <c r="J49" s="68"/>
      <c r="Z49" s="38" t="s">
        <v>100</v>
      </c>
      <c r="AA49" s="64" t="s">
        <v>99</v>
      </c>
      <c r="AB49" s="64"/>
      <c r="AC49" s="64"/>
      <c r="AD49" s="64"/>
      <c r="AE49" s="64"/>
      <c r="AF49" s="64"/>
      <c r="AG49" s="64"/>
      <c r="AH49" s="64"/>
    </row>
    <row r="50" spans="1:34" ht="12.75" customHeight="1" x14ac:dyDescent="0.25">
      <c r="A50" s="22" t="s">
        <v>98</v>
      </c>
      <c r="B50" s="65" t="s">
        <v>83</v>
      </c>
      <c r="C50" s="66"/>
      <c r="D50" s="67"/>
      <c r="E50" s="67"/>
      <c r="F50" s="67"/>
      <c r="G50" s="67"/>
      <c r="H50" s="67"/>
      <c r="I50" s="67"/>
      <c r="J50" s="68"/>
      <c r="Z50" s="38" t="s">
        <v>97</v>
      </c>
      <c r="AA50" s="1" t="s">
        <v>96</v>
      </c>
      <c r="AB50" s="64"/>
      <c r="AC50" s="64"/>
      <c r="AD50" s="64"/>
      <c r="AE50" s="64"/>
      <c r="AF50" s="64"/>
      <c r="AG50" s="64"/>
      <c r="AH50" s="64"/>
    </row>
    <row r="51" spans="1:34" ht="21" hidden="1" customHeight="1" x14ac:dyDescent="0.25">
      <c r="Z51" s="38" t="s">
        <v>95</v>
      </c>
      <c r="AA51" s="64" t="s">
        <v>94</v>
      </c>
    </row>
    <row r="52" spans="1:34" ht="26.25" hidden="1" customHeight="1" x14ac:dyDescent="0.4">
      <c r="A52" s="40"/>
      <c r="B52" s="41" t="s">
        <v>93</v>
      </c>
      <c r="C52" s="42"/>
      <c r="D52" s="42"/>
      <c r="E52" s="42"/>
      <c r="F52" s="42"/>
      <c r="G52" s="42"/>
      <c r="H52" s="42"/>
      <c r="I52" s="42"/>
      <c r="J52" s="42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AA52" s="64" t="s">
        <v>92</v>
      </c>
    </row>
    <row r="53" spans="1:34" ht="5.25" hidden="1" customHeight="1" x14ac:dyDescent="0.4">
      <c r="A53" s="40"/>
      <c r="B53" s="42"/>
      <c r="C53" s="42"/>
      <c r="D53" s="42"/>
      <c r="E53" s="42"/>
      <c r="F53" s="42"/>
      <c r="G53" s="42"/>
      <c r="H53" s="42"/>
      <c r="I53" s="42"/>
      <c r="J53" s="42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AA53" s="64" t="s">
        <v>91</v>
      </c>
    </row>
    <row r="54" spans="1:34" hidden="1" x14ac:dyDescent="0.25">
      <c r="A54" s="19"/>
      <c r="B54" s="2"/>
      <c r="C54" s="2"/>
      <c r="D54" s="2"/>
      <c r="E54" s="2"/>
      <c r="F54" s="2"/>
      <c r="G54" s="2"/>
      <c r="H54" s="2"/>
      <c r="I54" s="2"/>
      <c r="J54" s="2"/>
      <c r="AA54" s="64" t="s">
        <v>90</v>
      </c>
    </row>
    <row r="55" spans="1:34" hidden="1" outlineLevel="1" x14ac:dyDescent="0.25">
      <c r="A55" s="19"/>
      <c r="B55" s="54" t="s">
        <v>89</v>
      </c>
      <c r="C55" s="2"/>
      <c r="D55" s="2"/>
      <c r="E55" s="2"/>
      <c r="F55" s="2"/>
      <c r="G55" s="2"/>
      <c r="H55" s="2"/>
      <c r="I55" s="2"/>
      <c r="J55" s="2"/>
      <c r="AA55" s="64" t="s">
        <v>88</v>
      </c>
    </row>
    <row r="56" spans="1:34" hidden="1" outlineLevel="1" x14ac:dyDescent="0.25">
      <c r="A56" s="19"/>
      <c r="B56" s="21"/>
      <c r="C56" s="2"/>
      <c r="D56" s="2"/>
      <c r="E56" s="2"/>
      <c r="F56" s="2"/>
      <c r="G56" s="2"/>
      <c r="H56" s="2"/>
      <c r="I56" s="2"/>
      <c r="J56" s="2"/>
      <c r="AA56" s="64" t="s">
        <v>87</v>
      </c>
    </row>
    <row r="57" spans="1:34" hidden="1" outlineLevel="1" x14ac:dyDescent="0.25">
      <c r="A57" s="14" t="s">
        <v>86</v>
      </c>
      <c r="B57" s="18" t="s">
        <v>85</v>
      </c>
      <c r="C57" s="18"/>
      <c r="D57" s="18"/>
      <c r="E57" s="18"/>
      <c r="F57" s="18"/>
      <c r="G57" s="18"/>
      <c r="H57" s="18"/>
      <c r="I57" s="18"/>
      <c r="J57" s="18"/>
      <c r="AA57" s="64" t="s">
        <v>84</v>
      </c>
    </row>
    <row r="58" spans="1:34" ht="63.75" hidden="1" customHeight="1" outlineLevel="1" x14ac:dyDescent="0.25">
      <c r="B58" s="61"/>
      <c r="C58" s="62"/>
      <c r="D58" s="62"/>
      <c r="E58" s="62"/>
      <c r="F58" s="62"/>
      <c r="G58" s="62"/>
      <c r="H58" s="62"/>
      <c r="I58" s="62"/>
      <c r="J58" s="63"/>
      <c r="AA58" s="64" t="s">
        <v>83</v>
      </c>
    </row>
    <row r="59" spans="1:34" hidden="1" collapsed="1" x14ac:dyDescent="0.25">
      <c r="AA59" s="1" t="s">
        <v>82</v>
      </c>
    </row>
    <row r="60" spans="1:34" hidden="1" outlineLevel="1" x14ac:dyDescent="0.25">
      <c r="A60" s="19"/>
      <c r="B60" s="54" t="s">
        <v>81</v>
      </c>
      <c r="C60" s="2"/>
      <c r="D60" s="2"/>
      <c r="E60" s="2"/>
      <c r="F60" s="2"/>
      <c r="G60" s="2"/>
      <c r="H60" s="2"/>
      <c r="I60" s="2"/>
      <c r="J60" s="2"/>
      <c r="AA60" s="64" t="s">
        <v>80</v>
      </c>
    </row>
    <row r="61" spans="1:34" hidden="1" outlineLevel="1" x14ac:dyDescent="0.25">
      <c r="A61" s="19"/>
      <c r="B61" s="21"/>
      <c r="C61" s="2"/>
      <c r="D61" s="2"/>
      <c r="E61" s="2"/>
      <c r="F61" s="2"/>
      <c r="G61" s="2"/>
      <c r="H61" s="2"/>
      <c r="I61" s="2"/>
      <c r="J61" s="2"/>
      <c r="AA61" s="64" t="s">
        <v>79</v>
      </c>
    </row>
    <row r="62" spans="1:34" outlineLevel="1" x14ac:dyDescent="0.25">
      <c r="A62" s="14" t="s">
        <v>78</v>
      </c>
      <c r="B62" s="18" t="s">
        <v>77</v>
      </c>
      <c r="C62" s="18"/>
      <c r="D62" s="18"/>
      <c r="E62" s="18"/>
      <c r="F62" s="18"/>
      <c r="G62" s="18"/>
      <c r="H62" s="18"/>
      <c r="I62" s="18"/>
      <c r="J62" s="18"/>
      <c r="AA62" s="64" t="s">
        <v>76</v>
      </c>
    </row>
    <row r="63" spans="1:34" ht="15" customHeight="1" outlineLevel="1" x14ac:dyDescent="0.25">
      <c r="A63" s="14"/>
      <c r="B63" s="61" t="s">
        <v>75</v>
      </c>
      <c r="C63" s="62"/>
      <c r="D63" s="62"/>
      <c r="E63" s="62"/>
      <c r="F63" s="62"/>
      <c r="G63" s="62"/>
      <c r="H63" s="62"/>
      <c r="I63" s="62"/>
      <c r="J63" s="63"/>
      <c r="AA63" s="1" t="s">
        <v>74</v>
      </c>
    </row>
    <row r="64" spans="1:34" hidden="1" outlineLevel="1" x14ac:dyDescent="0.25">
      <c r="A64" s="14"/>
      <c r="B64" s="21"/>
      <c r="C64" s="2"/>
      <c r="D64" s="2"/>
      <c r="E64" s="2"/>
      <c r="F64" s="2"/>
      <c r="G64" s="2"/>
      <c r="H64" s="2"/>
      <c r="I64" s="2"/>
      <c r="J64" s="2"/>
      <c r="AA64" s="64" t="s">
        <v>73</v>
      </c>
    </row>
    <row r="65" spans="1:27" s="5" customFormat="1" ht="14.45" customHeight="1" outlineLevel="1" x14ac:dyDescent="0.25">
      <c r="A65" s="14" t="s">
        <v>72</v>
      </c>
      <c r="B65" s="18" t="s">
        <v>71</v>
      </c>
      <c r="C65" s="18"/>
      <c r="D65" s="18"/>
      <c r="E65" s="18"/>
      <c r="F65" s="18"/>
      <c r="G65" s="18"/>
      <c r="H65" s="18"/>
      <c r="I65" s="18"/>
      <c r="J65" s="18"/>
      <c r="AA65" s="64" t="s">
        <v>70</v>
      </c>
    </row>
    <row r="66" spans="1:27" ht="15" customHeight="1" outlineLevel="1" x14ac:dyDescent="0.25">
      <c r="A66" s="14"/>
      <c r="B66" s="16"/>
      <c r="C66" s="53" t="s">
        <v>69</v>
      </c>
      <c r="D66" s="53"/>
      <c r="E66" s="53"/>
      <c r="F66" s="69">
        <v>43327</v>
      </c>
      <c r="G66" s="70"/>
      <c r="H66" s="70"/>
      <c r="I66" s="70"/>
      <c r="J66" s="70"/>
    </row>
    <row r="67" spans="1:27" ht="15" customHeight="1" outlineLevel="1" x14ac:dyDescent="0.25">
      <c r="A67" s="14"/>
      <c r="B67" s="16"/>
      <c r="C67" s="53" t="s">
        <v>68</v>
      </c>
      <c r="D67" s="53"/>
      <c r="E67" s="53"/>
      <c r="F67" s="71"/>
      <c r="G67" s="71"/>
      <c r="H67" s="71"/>
      <c r="I67" s="71"/>
      <c r="J67" s="71"/>
    </row>
    <row r="68" spans="1:27" ht="15" customHeight="1" outlineLevel="1" x14ac:dyDescent="0.25">
      <c r="A68" s="14"/>
      <c r="B68" s="16"/>
      <c r="C68" s="53" t="s">
        <v>67</v>
      </c>
      <c r="D68" s="53"/>
      <c r="E68" s="53"/>
      <c r="F68" s="71"/>
      <c r="G68" s="71"/>
      <c r="H68" s="71"/>
      <c r="I68" s="71"/>
      <c r="J68" s="71"/>
    </row>
    <row r="69" spans="1:27" ht="15" customHeight="1" outlineLevel="1" x14ac:dyDescent="0.25">
      <c r="A69" s="14"/>
      <c r="B69" s="16"/>
      <c r="C69" s="53" t="s">
        <v>66</v>
      </c>
      <c r="D69" s="53"/>
      <c r="E69" s="53"/>
      <c r="F69" s="71"/>
      <c r="G69" s="71"/>
      <c r="H69" s="71"/>
      <c r="I69" s="71"/>
      <c r="J69" s="71"/>
    </row>
    <row r="70" spans="1:27" ht="15" customHeight="1" outlineLevel="1" x14ac:dyDescent="0.25">
      <c r="A70" s="14"/>
      <c r="B70" s="16"/>
      <c r="C70" s="53" t="s">
        <v>65</v>
      </c>
      <c r="D70" s="53"/>
      <c r="E70" s="53"/>
      <c r="F70" s="71"/>
      <c r="G70" s="71"/>
      <c r="H70" s="71"/>
      <c r="I70" s="71"/>
      <c r="J70" s="71"/>
    </row>
    <row r="71" spans="1:27" ht="15" customHeight="1" outlineLevel="1" x14ac:dyDescent="0.25">
      <c r="A71" s="14"/>
      <c r="B71" s="16"/>
      <c r="C71" s="53" t="s">
        <v>64</v>
      </c>
      <c r="D71" s="53"/>
      <c r="E71" s="53"/>
      <c r="F71" s="71"/>
      <c r="G71" s="71"/>
      <c r="H71" s="71"/>
      <c r="I71" s="71"/>
      <c r="J71" s="71"/>
    </row>
    <row r="72" spans="1:27" ht="15" customHeight="1" outlineLevel="1" x14ac:dyDescent="0.25">
      <c r="A72" s="14"/>
      <c r="B72" s="16"/>
      <c r="C72" s="53" t="s">
        <v>63</v>
      </c>
      <c r="D72" s="53"/>
      <c r="E72" s="53"/>
      <c r="F72" s="71"/>
      <c r="G72" s="71"/>
      <c r="H72" s="71"/>
      <c r="I72" s="71"/>
      <c r="J72" s="71"/>
    </row>
    <row r="73" spans="1:27" hidden="1" outlineLevel="1" x14ac:dyDescent="0.25">
      <c r="A73" s="14"/>
      <c r="B73" s="2"/>
      <c r="C73" s="2"/>
      <c r="D73" s="2"/>
      <c r="E73" s="2"/>
      <c r="F73" s="2"/>
      <c r="G73" s="2"/>
      <c r="H73" s="2"/>
      <c r="I73" s="2"/>
      <c r="J73" s="2"/>
    </row>
    <row r="74" spans="1:27" s="5" customFormat="1" outlineLevel="1" x14ac:dyDescent="0.25">
      <c r="A74" s="14" t="s">
        <v>62</v>
      </c>
      <c r="B74" s="20" t="s">
        <v>61</v>
      </c>
      <c r="C74" s="20"/>
      <c r="D74" s="20"/>
      <c r="E74" s="20"/>
      <c r="F74" s="20"/>
      <c r="G74" s="20"/>
      <c r="H74" s="20"/>
      <c r="I74" s="20"/>
      <c r="J74" s="20"/>
    </row>
    <row r="75" spans="1:27" ht="18" customHeight="1" outlineLevel="1" x14ac:dyDescent="0.25">
      <c r="A75" s="14"/>
      <c r="B75" s="61" t="s">
        <v>0</v>
      </c>
      <c r="C75" s="62"/>
      <c r="D75" s="62"/>
      <c r="E75" s="62"/>
      <c r="F75" s="62"/>
      <c r="G75" s="62"/>
      <c r="H75" s="62"/>
      <c r="I75" s="62"/>
      <c r="J75" s="63"/>
    </row>
    <row r="76" spans="1:27" hidden="1" x14ac:dyDescent="0.25">
      <c r="A76" s="19"/>
      <c r="C76" s="2"/>
      <c r="D76" s="2"/>
      <c r="E76" s="2"/>
      <c r="F76" s="2"/>
      <c r="G76" s="2"/>
      <c r="H76" s="2"/>
      <c r="I76" s="2"/>
      <c r="J76" s="2"/>
    </row>
    <row r="77" spans="1:27" hidden="1" outlineLevel="1" x14ac:dyDescent="0.25">
      <c r="A77" s="19"/>
      <c r="B77" s="54" t="s">
        <v>60</v>
      </c>
      <c r="C77" s="2"/>
      <c r="D77" s="2"/>
      <c r="E77" s="2"/>
      <c r="F77" s="2"/>
      <c r="G77" s="2"/>
      <c r="H77" s="2"/>
      <c r="I77" s="2"/>
      <c r="J77" s="2"/>
    </row>
    <row r="78" spans="1:27" s="5" customFormat="1" ht="38.450000000000003" hidden="1" customHeight="1" outlineLevel="1" x14ac:dyDescent="0.25">
      <c r="A78" s="14" t="s">
        <v>59</v>
      </c>
      <c r="B78" s="18" t="s">
        <v>58</v>
      </c>
      <c r="C78" s="18"/>
      <c r="D78" s="18"/>
      <c r="E78" s="18"/>
      <c r="F78" s="18"/>
      <c r="G78" s="18"/>
      <c r="H78" s="18"/>
      <c r="I78" s="18"/>
      <c r="J78" s="18"/>
    </row>
    <row r="79" spans="1:27" ht="27.75" hidden="1" customHeight="1" outlineLevel="1" x14ac:dyDescent="0.25">
      <c r="A79" s="17"/>
      <c r="B79" s="61"/>
      <c r="C79" s="62"/>
      <c r="D79" s="62"/>
      <c r="E79" s="62"/>
      <c r="F79" s="62"/>
      <c r="G79" s="62"/>
      <c r="H79" s="62"/>
      <c r="I79" s="62"/>
      <c r="J79" s="63"/>
    </row>
    <row r="80" spans="1:27" hidden="1" collapsed="1" x14ac:dyDescent="0.25">
      <c r="A80" s="17"/>
      <c r="B80" s="16"/>
      <c r="C80" s="16"/>
      <c r="D80" s="16"/>
      <c r="E80" s="16"/>
      <c r="F80" s="16"/>
      <c r="G80" s="16"/>
      <c r="H80" s="16"/>
      <c r="I80" s="16"/>
      <c r="J80" s="16"/>
    </row>
    <row r="81" spans="1:22" ht="5.25" hidden="1" customHeight="1" x14ac:dyDescent="0.4">
      <c r="A81" s="40"/>
      <c r="B81" s="42"/>
      <c r="C81" s="42"/>
      <c r="D81" s="42"/>
      <c r="E81" s="42"/>
      <c r="F81" s="42"/>
      <c r="G81" s="42"/>
      <c r="H81" s="42"/>
      <c r="I81" s="42"/>
      <c r="J81" s="42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</row>
    <row r="82" spans="1:22" s="3" customFormat="1" hidden="1" x14ac:dyDescent="0.25">
      <c r="B82" s="16"/>
      <c r="C82" s="16"/>
      <c r="D82" s="16"/>
      <c r="E82" s="16"/>
      <c r="F82" s="16"/>
      <c r="G82" s="16"/>
      <c r="H82" s="16"/>
      <c r="I82" s="16"/>
      <c r="J82" s="16"/>
    </row>
    <row r="83" spans="1:22" s="5" customFormat="1" x14ac:dyDescent="0.25">
      <c r="A83" s="6" t="s">
        <v>57</v>
      </c>
      <c r="B83" s="15" t="s">
        <v>56</v>
      </c>
      <c r="C83" s="15"/>
      <c r="D83" s="15"/>
      <c r="E83" s="15"/>
      <c r="F83" s="15"/>
      <c r="G83" s="15"/>
      <c r="H83" s="15"/>
      <c r="I83" s="15"/>
      <c r="J83" s="15"/>
    </row>
    <row r="84" spans="1:22" ht="17.25" customHeight="1" x14ac:dyDescent="0.25">
      <c r="A84" s="3"/>
      <c r="B84" s="61" t="s">
        <v>0</v>
      </c>
      <c r="C84" s="62"/>
      <c r="D84" s="62"/>
      <c r="E84" s="62"/>
      <c r="F84" s="62"/>
      <c r="G84" s="62"/>
      <c r="H84" s="62"/>
      <c r="I84" s="62"/>
      <c r="J84" s="63"/>
    </row>
    <row r="85" spans="1:22" hidden="1" x14ac:dyDescent="0.25">
      <c r="A85" s="3"/>
      <c r="B85" s="2"/>
      <c r="C85" s="2"/>
      <c r="D85" s="2"/>
      <c r="E85" s="2"/>
      <c r="F85" s="2"/>
      <c r="G85" s="2"/>
      <c r="H85" s="2"/>
      <c r="I85" s="2"/>
      <c r="J85" s="2"/>
    </row>
    <row r="86" spans="1:22" ht="26.25" hidden="1" x14ac:dyDescent="0.4">
      <c r="A86" s="40"/>
      <c r="B86" s="41" t="s">
        <v>55</v>
      </c>
      <c r="C86" s="42"/>
      <c r="D86" s="42"/>
      <c r="E86" s="42"/>
      <c r="F86" s="42"/>
      <c r="G86" s="42"/>
      <c r="H86" s="42"/>
      <c r="I86" s="42"/>
      <c r="J86" s="42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</row>
    <row r="87" spans="1:22" ht="5.25" hidden="1" customHeight="1" x14ac:dyDescent="0.4">
      <c r="A87" s="40"/>
      <c r="B87" s="42"/>
      <c r="C87" s="42"/>
      <c r="D87" s="42"/>
      <c r="E87" s="42"/>
      <c r="F87" s="42"/>
      <c r="G87" s="42"/>
      <c r="H87" s="42"/>
      <c r="I87" s="42"/>
      <c r="J87" s="42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</row>
    <row r="88" spans="1:22" s="5" customFormat="1" hidden="1" x14ac:dyDescent="0.25">
      <c r="A88" s="6" t="s">
        <v>54</v>
      </c>
      <c r="B88" s="15" t="s">
        <v>53</v>
      </c>
      <c r="C88" s="15"/>
      <c r="D88" s="15"/>
      <c r="E88" s="15"/>
      <c r="F88" s="15"/>
      <c r="G88" s="15"/>
      <c r="H88" s="15"/>
      <c r="I88" s="15"/>
      <c r="J88" s="15"/>
    </row>
    <row r="89" spans="1:22" ht="27.75" hidden="1" customHeight="1" x14ac:dyDescent="0.25">
      <c r="A89" s="2"/>
      <c r="B89" s="13" t="s">
        <v>52</v>
      </c>
      <c r="C89" s="13"/>
      <c r="D89" s="13"/>
      <c r="E89" s="13"/>
      <c r="F89" s="13"/>
      <c r="G89" s="13"/>
      <c r="H89" s="13"/>
      <c r="I89" s="13"/>
      <c r="J89" s="13"/>
    </row>
    <row r="90" spans="1:22" hidden="1" x14ac:dyDescent="0.25">
      <c r="A90" s="2"/>
      <c r="B90" s="72" t="s">
        <v>51</v>
      </c>
      <c r="C90" s="72"/>
      <c r="D90" s="72"/>
      <c r="E90" s="72"/>
      <c r="F90" s="72"/>
      <c r="G90" s="72"/>
      <c r="H90" s="72"/>
      <c r="I90" s="72"/>
      <c r="J90" s="72"/>
    </row>
    <row r="91" spans="1:22" x14ac:dyDescent="0.25">
      <c r="A91" s="2"/>
      <c r="B91" s="73" t="s">
        <v>201</v>
      </c>
      <c r="C91" s="73"/>
      <c r="D91" s="74" t="str">
        <f>D$112</f>
        <v>FY19</v>
      </c>
      <c r="E91" s="74" t="str">
        <f>E$112</f>
        <v>FY20</v>
      </c>
      <c r="F91" s="74" t="str">
        <f>F$112</f>
        <v>FY21</v>
      </c>
      <c r="G91" s="74" t="str">
        <f>G$112</f>
        <v>FY22</v>
      </c>
      <c r="H91" s="74" t="str">
        <f>H$112</f>
        <v>FY23</v>
      </c>
      <c r="I91" s="74" t="str">
        <f>I$112</f>
        <v>FY24</v>
      </c>
      <c r="J91" s="74" t="s">
        <v>10</v>
      </c>
    </row>
    <row r="92" spans="1:22" ht="15" customHeight="1" x14ac:dyDescent="0.25">
      <c r="A92" s="2"/>
      <c r="B92" s="75" t="s">
        <v>200</v>
      </c>
      <c r="C92" s="75"/>
      <c r="D92" s="76">
        <f>(D128+D140)-SUM(D102)</f>
        <v>859182</v>
      </c>
      <c r="E92" s="76">
        <f>(E128+E140)-SUM(E102)</f>
        <v>880661.54999999993</v>
      </c>
      <c r="F92" s="76">
        <f>(F128+F140)-SUM(F102)</f>
        <v>902678.08874999988</v>
      </c>
      <c r="G92" s="76">
        <f>(G128+G140)-SUM(G102)</f>
        <v>925245.04096874979</v>
      </c>
      <c r="H92" s="76">
        <f>(H128+H140)-SUM(H102)</f>
        <v>948376.16699296841</v>
      </c>
      <c r="I92" s="76">
        <f>(I128+I140)-SUM(I102)</f>
        <v>972085.57116779254</v>
      </c>
      <c r="J92" s="77">
        <f>SUM(D92:I92)</f>
        <v>5488228.4178795097</v>
      </c>
    </row>
    <row r="93" spans="1:22" ht="15" customHeight="1" x14ac:dyDescent="0.25">
      <c r="A93" s="2"/>
      <c r="B93" s="149" t="s">
        <v>202</v>
      </c>
      <c r="C93" s="150"/>
      <c r="D93" s="76">
        <f>D95/2</f>
        <v>859317</v>
      </c>
      <c r="E93" s="76">
        <f t="shared" ref="E93:J93" si="0">E95/2</f>
        <v>879802.5</v>
      </c>
      <c r="F93" s="76">
        <f t="shared" si="0"/>
        <v>900403</v>
      </c>
      <c r="G93" s="76">
        <f t="shared" si="0"/>
        <v>0</v>
      </c>
      <c r="H93" s="76">
        <f t="shared" si="0"/>
        <v>0</v>
      </c>
      <c r="I93" s="76">
        <f t="shared" si="0"/>
        <v>0</v>
      </c>
      <c r="J93" s="76">
        <f t="shared" si="0"/>
        <v>2639522.5</v>
      </c>
    </row>
    <row r="94" spans="1:22" ht="15" customHeight="1" outlineLevel="1" x14ac:dyDescent="0.25">
      <c r="A94" s="2"/>
      <c r="B94" s="78" t="s">
        <v>50</v>
      </c>
      <c r="C94" s="79"/>
      <c r="D94" s="80">
        <v>0</v>
      </c>
      <c r="E94" s="80">
        <v>0</v>
      </c>
      <c r="F94" s="80">
        <v>0</v>
      </c>
      <c r="G94" s="80">
        <v>0</v>
      </c>
      <c r="H94" s="80">
        <v>0</v>
      </c>
      <c r="I94" s="80">
        <v>0</v>
      </c>
      <c r="J94" s="77">
        <f>SUM(D94:I94)</f>
        <v>0</v>
      </c>
    </row>
    <row r="95" spans="1:22" ht="15" customHeight="1" outlineLevel="1" x14ac:dyDescent="0.25">
      <c r="A95" s="2"/>
      <c r="B95" s="78" t="s">
        <v>205</v>
      </c>
      <c r="C95" s="79"/>
      <c r="D95" s="80">
        <v>1718634</v>
      </c>
      <c r="E95" s="80">
        <v>1759605</v>
      </c>
      <c r="F95" s="80">
        <v>1800806</v>
      </c>
      <c r="G95" s="80">
        <v>0</v>
      </c>
      <c r="H95" s="80">
        <v>0</v>
      </c>
      <c r="I95" s="80">
        <v>0</v>
      </c>
      <c r="J95" s="77">
        <f>SUM(D95:I95)</f>
        <v>5279045</v>
      </c>
    </row>
    <row r="96" spans="1:22" ht="15" customHeight="1" outlineLevel="1" x14ac:dyDescent="0.25">
      <c r="A96" s="2"/>
      <c r="B96" s="78" t="s">
        <v>49</v>
      </c>
      <c r="C96" s="79"/>
      <c r="D96" s="80">
        <v>0</v>
      </c>
      <c r="E96" s="80">
        <v>0</v>
      </c>
      <c r="F96" s="80">
        <v>0</v>
      </c>
      <c r="G96" s="80">
        <v>0</v>
      </c>
      <c r="H96" s="80">
        <v>0</v>
      </c>
      <c r="I96" s="80">
        <v>0</v>
      </c>
      <c r="J96" s="77">
        <f>SUM(D96:I96)</f>
        <v>0</v>
      </c>
    </row>
    <row r="97" spans="1:24" ht="15" customHeight="1" outlineLevel="1" x14ac:dyDescent="0.25">
      <c r="A97" s="2"/>
      <c r="B97" s="78" t="s">
        <v>48</v>
      </c>
      <c r="C97" s="79"/>
      <c r="D97" s="80">
        <v>0</v>
      </c>
      <c r="E97" s="80">
        <v>0</v>
      </c>
      <c r="F97" s="80">
        <v>0</v>
      </c>
      <c r="G97" s="80">
        <v>0</v>
      </c>
      <c r="H97" s="80">
        <v>0</v>
      </c>
      <c r="I97" s="80">
        <v>0</v>
      </c>
      <c r="J97" s="77">
        <f>SUM(D97:I97)</f>
        <v>0</v>
      </c>
    </row>
    <row r="98" spans="1:24" ht="15" customHeight="1" x14ac:dyDescent="0.25">
      <c r="A98" s="2"/>
      <c r="B98" s="73" t="s">
        <v>47</v>
      </c>
      <c r="C98" s="73"/>
      <c r="D98" s="81"/>
      <c r="E98" s="81"/>
      <c r="F98" s="82"/>
      <c r="G98" s="82"/>
      <c r="H98" s="82"/>
      <c r="I98" s="82"/>
      <c r="J98" s="83"/>
    </row>
    <row r="99" spans="1:24" hidden="1" x14ac:dyDescent="0.25">
      <c r="A99" s="2"/>
      <c r="B99" s="75" t="s">
        <v>46</v>
      </c>
      <c r="C99" s="75"/>
      <c r="D99" s="84"/>
      <c r="E99" s="84"/>
      <c r="F99" s="84"/>
      <c r="G99" s="84"/>
      <c r="H99" s="84"/>
      <c r="I99" s="84"/>
      <c r="J99" s="77">
        <f>SUM(D99:I99)</f>
        <v>0</v>
      </c>
    </row>
    <row r="100" spans="1:24" hidden="1" x14ac:dyDescent="0.25">
      <c r="A100" s="2"/>
      <c r="B100" s="75" t="s">
        <v>45</v>
      </c>
      <c r="C100" s="75"/>
      <c r="D100" s="85"/>
      <c r="E100" s="84"/>
      <c r="F100" s="84"/>
      <c r="G100" s="84"/>
      <c r="H100" s="84"/>
      <c r="I100" s="84"/>
      <c r="J100" s="77">
        <f>SUM(D100:I100)</f>
        <v>0</v>
      </c>
    </row>
    <row r="101" spans="1:24" hidden="1" x14ac:dyDescent="0.25">
      <c r="A101" s="2"/>
      <c r="B101" s="86" t="s">
        <v>44</v>
      </c>
      <c r="C101" s="87"/>
      <c r="D101" s="85"/>
      <c r="E101" s="85"/>
      <c r="F101" s="85"/>
      <c r="G101" s="85"/>
      <c r="H101" s="85"/>
      <c r="I101" s="85"/>
      <c r="J101" s="77">
        <f>SUM(D101:I101)</f>
        <v>0</v>
      </c>
    </row>
    <row r="102" spans="1:24" x14ac:dyDescent="0.25">
      <c r="A102" s="2"/>
      <c r="B102" s="73" t="s">
        <v>43</v>
      </c>
      <c r="C102" s="73"/>
      <c r="D102" s="76">
        <f>SUM(D99:D101)</f>
        <v>0</v>
      </c>
      <c r="E102" s="76">
        <f>SUM(E99:E101)</f>
        <v>0</v>
      </c>
      <c r="F102" s="76">
        <f>SUM(F99:F101)</f>
        <v>0</v>
      </c>
      <c r="G102" s="76">
        <f>SUM(G99:G101)</f>
        <v>0</v>
      </c>
      <c r="H102" s="76">
        <f>SUM(H99:H101)</f>
        <v>0</v>
      </c>
      <c r="I102" s="76">
        <f>SUM(I99:I101)</f>
        <v>0</v>
      </c>
      <c r="J102" s="77">
        <f>SUM(D102:I102)</f>
        <v>0</v>
      </c>
    </row>
    <row r="103" spans="1:24" s="5" customFormat="1" ht="15.75" thickBot="1" x14ac:dyDescent="0.3">
      <c r="A103" s="6"/>
      <c r="B103" s="88" t="s">
        <v>42</v>
      </c>
      <c r="C103" s="88"/>
      <c r="D103" s="89">
        <f>SUM(D92:D97)+D102</f>
        <v>3437133</v>
      </c>
      <c r="E103" s="89">
        <f>SUM(E92:E97)+E102</f>
        <v>3520069.05</v>
      </c>
      <c r="F103" s="89">
        <f>SUM(F92:F97)+F102</f>
        <v>3603887.0887500001</v>
      </c>
      <c r="G103" s="89">
        <f>SUM(G92:G97)+G102</f>
        <v>925245.04096874979</v>
      </c>
      <c r="H103" s="89">
        <f>SUM(H92:H97)+H102</f>
        <v>948376.16699296841</v>
      </c>
      <c r="I103" s="89">
        <f>SUM(I92:I97)+I102</f>
        <v>972085.57116779254</v>
      </c>
      <c r="J103" s="89">
        <f>SUM(J92:J97)+J102</f>
        <v>13406795.917879511</v>
      </c>
    </row>
    <row r="104" spans="1:24" ht="7.5" customHeight="1" thickTop="1" x14ac:dyDescent="0.25">
      <c r="A104" s="2"/>
      <c r="B104" s="9"/>
      <c r="C104" s="2"/>
      <c r="D104" s="2"/>
      <c r="E104" s="2"/>
      <c r="F104" s="2"/>
      <c r="G104" s="2"/>
      <c r="H104" s="2"/>
      <c r="I104" s="2"/>
      <c r="J104" s="2"/>
    </row>
    <row r="105" spans="1:24" s="160" customFormat="1" ht="23.25" customHeight="1" x14ac:dyDescent="0.25">
      <c r="A105" s="158" t="s">
        <v>41</v>
      </c>
      <c r="B105" s="159" t="s">
        <v>40</v>
      </c>
      <c r="C105" s="159"/>
      <c r="D105" s="159"/>
      <c r="E105" s="159"/>
      <c r="F105" s="159"/>
      <c r="G105" s="159"/>
      <c r="H105" s="159"/>
      <c r="I105" s="159"/>
      <c r="J105" s="159"/>
      <c r="W105" s="161" t="s">
        <v>39</v>
      </c>
      <c r="X105" s="161" t="b">
        <v>1</v>
      </c>
    </row>
    <row r="106" spans="1:24" ht="15" customHeight="1" x14ac:dyDescent="0.25">
      <c r="A106" s="2"/>
      <c r="B106" s="13" t="s">
        <v>38</v>
      </c>
      <c r="C106" s="13"/>
      <c r="D106" s="13"/>
      <c r="E106" s="13"/>
      <c r="F106" s="13"/>
      <c r="G106" s="13"/>
      <c r="H106" s="162">
        <v>831235</v>
      </c>
      <c r="I106" s="163"/>
      <c r="W106" s="55" t="s">
        <v>37</v>
      </c>
      <c r="X106" s="55" t="b">
        <v>0</v>
      </c>
    </row>
    <row r="107" spans="1:24" ht="15" customHeight="1" x14ac:dyDescent="0.25">
      <c r="A107" s="2"/>
      <c r="B107" s="151" t="s">
        <v>207</v>
      </c>
      <c r="C107" s="152"/>
      <c r="D107" s="152"/>
      <c r="E107" s="152"/>
      <c r="F107" s="152"/>
      <c r="G107" s="153"/>
      <c r="H107" s="5"/>
      <c r="I107" s="5"/>
      <c r="W107" s="55"/>
      <c r="X107" s="55"/>
    </row>
    <row r="108" spans="1:24" x14ac:dyDescent="0.25">
      <c r="A108" s="2"/>
      <c r="B108" s="154" t="s">
        <v>203</v>
      </c>
      <c r="C108" s="155">
        <f>1624470/2</f>
        <v>812235</v>
      </c>
      <c r="D108" s="156"/>
      <c r="E108" s="156"/>
      <c r="F108" s="156"/>
      <c r="G108" s="157"/>
      <c r="H108" s="6" t="s">
        <v>208</v>
      </c>
      <c r="I108" s="164">
        <f>1676453/2</f>
        <v>838226.5</v>
      </c>
      <c r="J108" s="2"/>
    </row>
    <row r="109" spans="1:24" s="5" customFormat="1" ht="15" hidden="1" customHeight="1" outlineLevel="1" x14ac:dyDescent="0.25">
      <c r="A109" s="6" t="s">
        <v>36</v>
      </c>
      <c r="B109" s="10" t="s">
        <v>35</v>
      </c>
      <c r="C109" s="10"/>
      <c r="D109" s="10"/>
      <c r="E109" s="10"/>
      <c r="F109" s="10"/>
      <c r="G109" s="10"/>
      <c r="H109" s="10"/>
      <c r="I109" s="10"/>
      <c r="J109" s="10"/>
    </row>
    <row r="110" spans="1:24" ht="30.75" hidden="1" customHeight="1" outlineLevel="1" x14ac:dyDescent="0.25">
      <c r="A110" s="2"/>
      <c r="B110" s="13" t="s">
        <v>34</v>
      </c>
      <c r="C110" s="13"/>
      <c r="D110" s="13"/>
      <c r="E110" s="13"/>
      <c r="F110" s="13"/>
      <c r="G110" s="13"/>
      <c r="H110" s="13"/>
      <c r="I110" s="13"/>
      <c r="J110" s="13"/>
    </row>
    <row r="111" spans="1:24" hidden="1" outlineLevel="1" x14ac:dyDescent="0.25">
      <c r="A111" s="2"/>
      <c r="B111" s="90" t="s">
        <v>18</v>
      </c>
      <c r="C111" s="72"/>
      <c r="D111" s="72"/>
      <c r="E111" s="72"/>
      <c r="F111" s="72"/>
      <c r="G111" s="72"/>
      <c r="H111" s="72"/>
      <c r="I111" s="72"/>
      <c r="J111" s="72"/>
    </row>
    <row r="112" spans="1:24" ht="15.75" outlineLevel="1" thickBot="1" x14ac:dyDescent="0.3">
      <c r="A112" s="2"/>
      <c r="B112" s="91" t="s">
        <v>33</v>
      </c>
      <c r="C112" s="91"/>
      <c r="D112" s="74" t="s">
        <v>16</v>
      </c>
      <c r="E112" s="92" t="s">
        <v>15</v>
      </c>
      <c r="F112" s="92" t="s">
        <v>14</v>
      </c>
      <c r="G112" s="92" t="s">
        <v>13</v>
      </c>
      <c r="H112" s="92" t="s">
        <v>12</v>
      </c>
      <c r="I112" s="92" t="s">
        <v>11</v>
      </c>
      <c r="J112" s="74" t="s">
        <v>10</v>
      </c>
    </row>
    <row r="113" spans="1:10" ht="15.75" outlineLevel="1" thickBot="1" x14ac:dyDescent="0.3">
      <c r="A113" s="2"/>
      <c r="B113" s="93" t="s">
        <v>32</v>
      </c>
      <c r="C113" s="93"/>
      <c r="D113" s="77"/>
      <c r="E113" s="12">
        <v>2.5000000000000001E-2</v>
      </c>
      <c r="F113" s="12">
        <v>2.5000000000000001E-2</v>
      </c>
      <c r="G113" s="12">
        <f>$F113</f>
        <v>2.5000000000000001E-2</v>
      </c>
      <c r="H113" s="12">
        <f>$F113</f>
        <v>2.5000000000000001E-2</v>
      </c>
      <c r="I113" s="12">
        <f>$F113</f>
        <v>2.5000000000000001E-2</v>
      </c>
      <c r="J113" s="12"/>
    </row>
    <row r="114" spans="1:10" hidden="1" outlineLevel="1" x14ac:dyDescent="0.25">
      <c r="A114" s="2"/>
      <c r="B114" s="93" t="s">
        <v>31</v>
      </c>
      <c r="C114" s="93"/>
      <c r="D114" s="85"/>
      <c r="E114" s="85"/>
      <c r="F114" s="94">
        <f>E114*(1+$G$113)</f>
        <v>0</v>
      </c>
      <c r="G114" s="94">
        <f>F114*(1+$G$113)</f>
        <v>0</v>
      </c>
      <c r="H114" s="94">
        <f>G114*(1+$H$113)</f>
        <v>0</v>
      </c>
      <c r="I114" s="94">
        <f>H114*(1+$I$113)</f>
        <v>0</v>
      </c>
      <c r="J114" s="95">
        <f>SUM(D114:I114)</f>
        <v>0</v>
      </c>
    </row>
    <row r="115" spans="1:10" ht="15.95" hidden="1" customHeight="1" outlineLevel="1" x14ac:dyDescent="0.25">
      <c r="A115" s="2"/>
      <c r="B115" s="96" t="s">
        <v>30</v>
      </c>
      <c r="C115" s="96"/>
      <c r="D115" s="85"/>
      <c r="E115" s="85"/>
      <c r="F115" s="97">
        <f>E115*(1+$G$113)</f>
        <v>0</v>
      </c>
      <c r="G115" s="97">
        <f>F115*(1+$G$113)</f>
        <v>0</v>
      </c>
      <c r="H115" s="97">
        <f>G115*(1+$H$113)</f>
        <v>0</v>
      </c>
      <c r="I115" s="97">
        <f>H115*(1+$I$113)</f>
        <v>0</v>
      </c>
      <c r="J115" s="95">
        <f>SUM(D115:I115)</f>
        <v>0</v>
      </c>
    </row>
    <row r="116" spans="1:10" hidden="1" outlineLevel="1" x14ac:dyDescent="0.25">
      <c r="A116" s="2"/>
      <c r="B116" s="93" t="s">
        <v>29</v>
      </c>
      <c r="C116" s="93"/>
      <c r="D116" s="98"/>
      <c r="E116" s="98"/>
      <c r="F116" s="99"/>
      <c r="G116" s="99"/>
      <c r="H116" s="99"/>
      <c r="I116" s="99"/>
      <c r="J116" s="99"/>
    </row>
    <row r="117" spans="1:10" hidden="1" outlineLevel="1" x14ac:dyDescent="0.25">
      <c r="A117" s="2"/>
      <c r="B117" s="93" t="s">
        <v>28</v>
      </c>
      <c r="C117" s="93"/>
      <c r="D117" s="85"/>
      <c r="E117" s="85"/>
      <c r="F117" s="97">
        <f>E117</f>
        <v>0</v>
      </c>
      <c r="G117" s="97">
        <f>F117</f>
        <v>0</v>
      </c>
      <c r="H117" s="97">
        <f>G117</f>
        <v>0</v>
      </c>
      <c r="I117" s="97">
        <f>H117</f>
        <v>0</v>
      </c>
      <c r="J117" s="95"/>
    </row>
    <row r="118" spans="1:10" hidden="1" outlineLevel="1" x14ac:dyDescent="0.25">
      <c r="A118" s="2"/>
      <c r="B118" s="93" t="s">
        <v>27</v>
      </c>
      <c r="C118" s="93"/>
      <c r="D118" s="85"/>
      <c r="E118" s="85"/>
      <c r="F118" s="97">
        <f>ROUND(E118*(1+F113),0)</f>
        <v>0</v>
      </c>
      <c r="G118" s="97">
        <f>ROUND(F118*(1+G113),0)</f>
        <v>0</v>
      </c>
      <c r="H118" s="97">
        <f>ROUND(G118*(1+H113),0)</f>
        <v>0</v>
      </c>
      <c r="I118" s="97">
        <f>ROUND(H118*(1+I113),0)</f>
        <v>0</v>
      </c>
      <c r="J118" s="95"/>
    </row>
    <row r="119" spans="1:10" hidden="1" outlineLevel="1" x14ac:dyDescent="0.25">
      <c r="A119" s="2"/>
      <c r="B119" s="93" t="s">
        <v>26</v>
      </c>
      <c r="C119" s="93"/>
      <c r="D119" s="97">
        <f>D117*D118</f>
        <v>0</v>
      </c>
      <c r="E119" s="97">
        <f>E117*E118</f>
        <v>0</v>
      </c>
      <c r="F119" s="97">
        <f>F117*F118</f>
        <v>0</v>
      </c>
      <c r="G119" s="97">
        <f>G117*G118</f>
        <v>0</v>
      </c>
      <c r="H119" s="97">
        <f>H117*H118</f>
        <v>0</v>
      </c>
      <c r="I119" s="97">
        <f>I117*I118</f>
        <v>0</v>
      </c>
      <c r="J119" s="95">
        <f>SUM(D119:I119)</f>
        <v>0</v>
      </c>
    </row>
    <row r="120" spans="1:10" hidden="1" outlineLevel="1" x14ac:dyDescent="0.25">
      <c r="A120" s="2"/>
      <c r="B120" s="93" t="s">
        <v>25</v>
      </c>
      <c r="C120" s="93"/>
      <c r="D120" s="85"/>
      <c r="E120" s="85"/>
      <c r="F120" s="97">
        <f>E120*(1+$G$113)</f>
        <v>0</v>
      </c>
      <c r="G120" s="97">
        <f>F120*(1+$G$113)</f>
        <v>0</v>
      </c>
      <c r="H120" s="97">
        <f>G120*(1+$H$113)</f>
        <v>0</v>
      </c>
      <c r="I120" s="97">
        <f>H120*(1+$I$113)</f>
        <v>0</v>
      </c>
      <c r="J120" s="95"/>
    </row>
    <row r="121" spans="1:10" hidden="1" outlineLevel="1" x14ac:dyDescent="0.25">
      <c r="A121" s="2"/>
      <c r="B121" s="93" t="s">
        <v>24</v>
      </c>
      <c r="C121" s="93"/>
      <c r="D121" s="85"/>
      <c r="E121" s="85"/>
      <c r="F121" s="97">
        <f>E121*(1+$G$113)</f>
        <v>0</v>
      </c>
      <c r="G121" s="97">
        <f>F121*(1+$G$113)</f>
        <v>0</v>
      </c>
      <c r="H121" s="97">
        <f>G121*(1+$H$113)</f>
        <v>0</v>
      </c>
      <c r="I121" s="97">
        <f>H121*(1+$I$113)</f>
        <v>0</v>
      </c>
      <c r="J121" s="95"/>
    </row>
    <row r="122" spans="1:10" hidden="1" outlineLevel="1" x14ac:dyDescent="0.25">
      <c r="A122" s="2"/>
      <c r="B122" s="86" t="s">
        <v>23</v>
      </c>
      <c r="C122" s="87"/>
      <c r="D122" s="85"/>
      <c r="E122" s="85"/>
      <c r="F122" s="97">
        <f>E122*(1+$G$113)</f>
        <v>0</v>
      </c>
      <c r="G122" s="97">
        <f>F122*(1+$G$113)</f>
        <v>0</v>
      </c>
      <c r="H122" s="97">
        <f>G122*(1+$H$113)</f>
        <v>0</v>
      </c>
      <c r="I122" s="97">
        <f>H122*(1+$I$113)</f>
        <v>0</v>
      </c>
      <c r="J122" s="95"/>
    </row>
    <row r="123" spans="1:10" hidden="1" outlineLevel="1" x14ac:dyDescent="0.25">
      <c r="A123" s="2"/>
      <c r="B123" s="86" t="s">
        <v>23</v>
      </c>
      <c r="C123" s="87"/>
      <c r="D123" s="85"/>
      <c r="E123" s="85"/>
      <c r="F123" s="97">
        <f>E123*(1+$G$113)</f>
        <v>0</v>
      </c>
      <c r="G123" s="97">
        <f>F123*(1+$G$113)</f>
        <v>0</v>
      </c>
      <c r="H123" s="97">
        <f>G123*(1+$H$113)</f>
        <v>0</v>
      </c>
      <c r="I123" s="97">
        <f>H123*(1+$I$113)</f>
        <v>0</v>
      </c>
      <c r="J123" s="95"/>
    </row>
    <row r="124" spans="1:10" outlineLevel="1" x14ac:dyDescent="0.25">
      <c r="A124" s="2"/>
      <c r="B124" s="93" t="s">
        <v>22</v>
      </c>
      <c r="C124" s="93"/>
      <c r="D124" s="76">
        <f>SUM(D119:D123)</f>
        <v>0</v>
      </c>
      <c r="E124" s="76">
        <f>SUM(E119:E123)</f>
        <v>0</v>
      </c>
      <c r="F124" s="76">
        <f>SUM(F119:F123)</f>
        <v>0</v>
      </c>
      <c r="G124" s="76">
        <f>SUM(G119:G123)</f>
        <v>0</v>
      </c>
      <c r="H124" s="76">
        <f>SUM(H119:H123)</f>
        <v>0</v>
      </c>
      <c r="I124" s="76">
        <f>SUM(I119:I123)</f>
        <v>0</v>
      </c>
      <c r="J124" s="77">
        <f>SUM(D124:I124)</f>
        <v>0</v>
      </c>
    </row>
    <row r="125" spans="1:10" ht="15" customHeight="1" outlineLevel="1" x14ac:dyDescent="0.25">
      <c r="A125" s="2"/>
      <c r="B125" s="86" t="s">
        <v>206</v>
      </c>
      <c r="C125" s="87"/>
      <c r="D125" s="76">
        <v>859182</v>
      </c>
      <c r="E125" s="76">
        <f>D125*(1+E113)</f>
        <v>880661.54999999993</v>
      </c>
      <c r="F125" s="76">
        <f>E125*(1+$G$113)</f>
        <v>902678.08874999988</v>
      </c>
      <c r="G125" s="76">
        <f>F125*(1+$G$113)</f>
        <v>925245.04096874979</v>
      </c>
      <c r="H125" s="76">
        <f>G125*(1+$H$113)</f>
        <v>948376.16699296841</v>
      </c>
      <c r="I125" s="76">
        <f>H125*(1+$I$113)</f>
        <v>972085.57116779254</v>
      </c>
      <c r="J125" s="77">
        <f>SUM(D125:I125)</f>
        <v>5488228.4178795097</v>
      </c>
    </row>
    <row r="126" spans="1:10" ht="15" hidden="1" customHeight="1" outlineLevel="1" x14ac:dyDescent="0.25">
      <c r="A126" s="2"/>
      <c r="B126" s="86" t="s">
        <v>4</v>
      </c>
      <c r="C126" s="87"/>
      <c r="D126" s="84"/>
      <c r="E126" s="84"/>
      <c r="F126" s="165">
        <f>E126*(1+$G$113)</f>
        <v>0</v>
      </c>
      <c r="G126" s="165">
        <f>F126*(1+$G$113)</f>
        <v>0</v>
      </c>
      <c r="H126" s="165">
        <f>G126*(1+$H$113)</f>
        <v>0</v>
      </c>
      <c r="I126" s="165">
        <f>H126*(1+$I$113)</f>
        <v>0</v>
      </c>
      <c r="J126" s="101">
        <f>SUM(D126:I126)</f>
        <v>0</v>
      </c>
    </row>
    <row r="127" spans="1:10" ht="15" hidden="1" customHeight="1" outlineLevel="1" x14ac:dyDescent="0.25">
      <c r="A127" s="2"/>
      <c r="B127" s="86" t="s">
        <v>4</v>
      </c>
      <c r="C127" s="87"/>
      <c r="D127" s="84"/>
      <c r="E127" s="84"/>
      <c r="F127" s="165">
        <f>E127*(1+$G$113)</f>
        <v>0</v>
      </c>
      <c r="G127" s="165">
        <f>F127*(1+$G$113)</f>
        <v>0</v>
      </c>
      <c r="H127" s="165">
        <f>G127*(1+$H$113)</f>
        <v>0</v>
      </c>
      <c r="I127" s="165">
        <f>H127*(1+$I$113)</f>
        <v>0</v>
      </c>
      <c r="J127" s="101">
        <f>SUM(D127:I127)</f>
        <v>0</v>
      </c>
    </row>
    <row r="128" spans="1:10" s="5" customFormat="1" ht="15.75" outlineLevel="1" thickBot="1" x14ac:dyDescent="0.3">
      <c r="A128" s="6"/>
      <c r="B128" s="88" t="s">
        <v>21</v>
      </c>
      <c r="C128" s="88"/>
      <c r="D128" s="103">
        <f>D114+D115+D124+D125+D127+D126</f>
        <v>859182</v>
      </c>
      <c r="E128" s="103">
        <f>E114+E115+E124+E125+E127+E126</f>
        <v>880661.54999999993</v>
      </c>
      <c r="F128" s="103">
        <f>F114+F115+F124+F125+F127+F126</f>
        <v>902678.08874999988</v>
      </c>
      <c r="G128" s="103">
        <f>G114+G115+G124+G125+G127+G126</f>
        <v>925245.04096874979</v>
      </c>
      <c r="H128" s="103">
        <f>H114+H115+H124+H125+H127+H126</f>
        <v>948376.16699296841</v>
      </c>
      <c r="I128" s="103">
        <f>I114+I115+I124+I125+I127+I126</f>
        <v>972085.57116779254</v>
      </c>
      <c r="J128" s="103">
        <f>J114+J115+J124+J125+J127+J126</f>
        <v>5488228.4178795097</v>
      </c>
    </row>
    <row r="129" spans="1:10" ht="15.75" hidden="1" outlineLevel="1" thickTop="1" x14ac:dyDescent="0.25">
      <c r="A129" s="2"/>
      <c r="B129" s="9"/>
      <c r="C129" s="2"/>
      <c r="D129" s="2"/>
      <c r="E129" s="2"/>
      <c r="F129" s="2"/>
      <c r="G129" s="2"/>
      <c r="H129" s="2"/>
      <c r="I129" s="2"/>
      <c r="J129" s="11"/>
    </row>
    <row r="130" spans="1:10" hidden="1" x14ac:dyDescent="0.25">
      <c r="A130" s="2"/>
      <c r="B130" s="9"/>
      <c r="C130" s="2"/>
      <c r="D130" s="2"/>
      <c r="E130" s="2"/>
      <c r="F130" s="2"/>
      <c r="G130" s="2"/>
      <c r="H130" s="2"/>
      <c r="I130" s="2"/>
      <c r="J130" s="11"/>
    </row>
    <row r="131" spans="1:10" s="5" customFormat="1" ht="15" hidden="1" customHeight="1" outlineLevel="1" x14ac:dyDescent="0.25">
      <c r="A131" s="6" t="s">
        <v>20</v>
      </c>
      <c r="B131" s="10" t="s">
        <v>19</v>
      </c>
      <c r="C131" s="10"/>
      <c r="D131" s="10"/>
      <c r="E131" s="10"/>
      <c r="F131" s="10"/>
      <c r="G131" s="10"/>
      <c r="H131" s="10"/>
      <c r="I131" s="10"/>
      <c r="J131" s="10"/>
    </row>
    <row r="132" spans="1:10" hidden="1" outlineLevel="1" x14ac:dyDescent="0.25">
      <c r="A132" s="2"/>
      <c r="B132" s="90" t="s">
        <v>18</v>
      </c>
      <c r="C132" s="72"/>
      <c r="D132" s="72"/>
      <c r="E132" s="72"/>
      <c r="F132" s="72"/>
      <c r="G132" s="72"/>
      <c r="H132" s="72"/>
      <c r="I132" s="72"/>
      <c r="J132" s="72"/>
    </row>
    <row r="133" spans="1:10" hidden="1" outlineLevel="1" x14ac:dyDescent="0.25">
      <c r="A133" s="2"/>
      <c r="B133" s="91" t="s">
        <v>17</v>
      </c>
      <c r="C133" s="91"/>
      <c r="D133" s="74" t="s">
        <v>16</v>
      </c>
      <c r="E133" s="92" t="s">
        <v>15</v>
      </c>
      <c r="F133" s="92" t="s">
        <v>14</v>
      </c>
      <c r="G133" s="92" t="s">
        <v>13</v>
      </c>
      <c r="H133" s="92" t="s">
        <v>12</v>
      </c>
      <c r="I133" s="92" t="s">
        <v>11</v>
      </c>
      <c r="J133" s="92" t="s">
        <v>10</v>
      </c>
    </row>
    <row r="134" spans="1:10" hidden="1" outlineLevel="1" x14ac:dyDescent="0.25">
      <c r="A134" s="2"/>
      <c r="B134" s="100" t="s">
        <v>9</v>
      </c>
      <c r="C134" s="100"/>
      <c r="D134" s="84"/>
      <c r="E134" s="84"/>
      <c r="F134" s="84"/>
      <c r="G134" s="84"/>
      <c r="H134" s="84"/>
      <c r="I134" s="84"/>
      <c r="J134" s="101">
        <f>SUM(D134:I134)</f>
        <v>0</v>
      </c>
    </row>
    <row r="135" spans="1:10" hidden="1" outlineLevel="1" x14ac:dyDescent="0.25">
      <c r="A135" s="2"/>
      <c r="B135" s="100" t="s">
        <v>8</v>
      </c>
      <c r="C135" s="100"/>
      <c r="D135" s="84"/>
      <c r="E135" s="84"/>
      <c r="F135" s="84"/>
      <c r="G135" s="84"/>
      <c r="H135" s="84"/>
      <c r="I135" s="84"/>
      <c r="J135" s="101">
        <f>SUM(D135:I135)</f>
        <v>0</v>
      </c>
    </row>
    <row r="136" spans="1:10" hidden="1" outlineLevel="1" x14ac:dyDescent="0.25">
      <c r="A136" s="2"/>
      <c r="B136" s="100" t="s">
        <v>7</v>
      </c>
      <c r="C136" s="100"/>
      <c r="D136" s="84"/>
      <c r="E136" s="84"/>
      <c r="F136" s="84"/>
      <c r="G136" s="84"/>
      <c r="H136" s="84"/>
      <c r="I136" s="84"/>
      <c r="J136" s="101">
        <f>SUM(D136:I136)</f>
        <v>0</v>
      </c>
    </row>
    <row r="137" spans="1:10" hidden="1" outlineLevel="1" x14ac:dyDescent="0.25">
      <c r="A137" s="2"/>
      <c r="B137" s="100" t="s">
        <v>6</v>
      </c>
      <c r="C137" s="100"/>
      <c r="D137" s="84"/>
      <c r="E137" s="84"/>
      <c r="F137" s="84"/>
      <c r="G137" s="84"/>
      <c r="H137" s="84"/>
      <c r="I137" s="84"/>
      <c r="J137" s="101">
        <f>SUM(D137:I137)</f>
        <v>0</v>
      </c>
    </row>
    <row r="138" spans="1:10" hidden="1" outlineLevel="1" x14ac:dyDescent="0.25">
      <c r="A138" s="2"/>
      <c r="B138" s="100" t="s">
        <v>5</v>
      </c>
      <c r="C138" s="100"/>
      <c r="D138" s="84"/>
      <c r="E138" s="84"/>
      <c r="F138" s="84"/>
      <c r="G138" s="84"/>
      <c r="H138" s="84"/>
      <c r="I138" s="84"/>
      <c r="J138" s="101">
        <f>SUM(D138:I138)</f>
        <v>0</v>
      </c>
    </row>
    <row r="139" spans="1:10" hidden="1" outlineLevel="1" x14ac:dyDescent="0.25">
      <c r="A139" s="2"/>
      <c r="B139" s="86" t="s">
        <v>4</v>
      </c>
      <c r="C139" s="87"/>
      <c r="D139" s="84"/>
      <c r="E139" s="84"/>
      <c r="F139" s="84"/>
      <c r="G139" s="84"/>
      <c r="H139" s="84"/>
      <c r="I139" s="84"/>
      <c r="J139" s="101">
        <f>SUM(D139:I139)</f>
        <v>0</v>
      </c>
    </row>
    <row r="140" spans="1:10" s="5" customFormat="1" ht="15.75" hidden="1" outlineLevel="1" thickBot="1" x14ac:dyDescent="0.3">
      <c r="A140" s="6"/>
      <c r="B140" s="102" t="s">
        <v>3</v>
      </c>
      <c r="C140" s="102"/>
      <c r="D140" s="103">
        <f>SUM(D134:D139)</f>
        <v>0</v>
      </c>
      <c r="E140" s="103">
        <f>SUM(E134:E139)</f>
        <v>0</v>
      </c>
      <c r="F140" s="103">
        <f>SUM(F134:F139)</f>
        <v>0</v>
      </c>
      <c r="G140" s="103">
        <f>SUM(G134:G139)</f>
        <v>0</v>
      </c>
      <c r="H140" s="103">
        <f>SUM(H134:H139)</f>
        <v>0</v>
      </c>
      <c r="I140" s="103">
        <f>SUM(I134:I139)</f>
        <v>0</v>
      </c>
      <c r="J140" s="103">
        <f>SUM(J134:J139)</f>
        <v>0</v>
      </c>
    </row>
    <row r="141" spans="1:10" hidden="1" outlineLevel="1" x14ac:dyDescent="0.25">
      <c r="A141" s="2"/>
      <c r="B141" s="9"/>
      <c r="C141" s="2"/>
      <c r="D141" s="2"/>
      <c r="E141" s="2"/>
      <c r="F141" s="2"/>
      <c r="G141" s="2"/>
      <c r="H141" s="2"/>
      <c r="I141" s="2"/>
      <c r="J141" s="2"/>
    </row>
    <row r="142" spans="1:10" hidden="1" collapsed="1" x14ac:dyDescent="0.25">
      <c r="A142" s="2"/>
      <c r="B142" s="9"/>
      <c r="C142" s="2"/>
      <c r="D142" s="2"/>
      <c r="E142" s="2"/>
      <c r="F142" s="2"/>
      <c r="G142" s="2"/>
      <c r="H142" s="2"/>
      <c r="I142" s="2"/>
      <c r="J142" s="2"/>
    </row>
    <row r="143" spans="1:10" hidden="1" x14ac:dyDescent="0.25">
      <c r="A143" s="2"/>
      <c r="B143" s="8" t="s">
        <v>2</v>
      </c>
      <c r="C143" s="2"/>
      <c r="D143" s="2"/>
      <c r="E143" s="2"/>
      <c r="F143" s="2"/>
      <c r="G143" s="2"/>
      <c r="H143" s="2"/>
      <c r="I143" s="2"/>
      <c r="J143" s="2"/>
    </row>
    <row r="144" spans="1:10" hidden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s="5" customFormat="1" ht="15.75" thickTop="1" x14ac:dyDescent="0.25">
      <c r="A145" s="6" t="s">
        <v>1</v>
      </c>
      <c r="B145" s="7" t="s">
        <v>209</v>
      </c>
      <c r="C145" s="6"/>
      <c r="D145" s="6"/>
      <c r="E145" s="6"/>
      <c r="F145" s="6"/>
      <c r="G145" s="6"/>
      <c r="H145" s="6"/>
      <c r="I145" s="6"/>
      <c r="J145" s="6"/>
    </row>
    <row r="146" spans="1:10" ht="23.25" customHeight="1" x14ac:dyDescent="0.25">
      <c r="A146" s="2"/>
      <c r="B146" s="61" t="s">
        <v>204</v>
      </c>
      <c r="C146" s="62"/>
      <c r="D146" s="62"/>
      <c r="E146" s="62"/>
      <c r="F146" s="62"/>
      <c r="G146" s="62"/>
      <c r="H146" s="62"/>
      <c r="I146" s="62"/>
      <c r="J146" s="63"/>
    </row>
    <row r="147" spans="1:10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x14ac:dyDescent="0.25">
      <c r="A148" s="2"/>
      <c r="B148" s="4"/>
      <c r="C148" s="2"/>
      <c r="D148" s="2"/>
      <c r="E148" s="2"/>
      <c r="F148" s="2"/>
      <c r="G148" s="2"/>
      <c r="H148" s="2"/>
      <c r="I148" s="2"/>
      <c r="J148" s="2"/>
    </row>
    <row r="149" spans="1:10" ht="54" customHeight="1" x14ac:dyDescent="0.25">
      <c r="A149" s="2"/>
      <c r="B149" s="4"/>
      <c r="C149" s="2"/>
      <c r="D149" s="4"/>
      <c r="E149" s="2"/>
      <c r="F149" s="4"/>
      <c r="G149" s="2"/>
      <c r="H149" s="2"/>
      <c r="I149" s="2"/>
      <c r="J149" s="2"/>
    </row>
    <row r="150" spans="1:10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x14ac:dyDescent="0.25">
      <c r="A151" s="3"/>
      <c r="B151" s="2"/>
      <c r="C151" s="2"/>
      <c r="D151" s="2"/>
      <c r="E151" s="2"/>
      <c r="F151" s="2"/>
      <c r="G151" s="2"/>
      <c r="H151" s="2"/>
      <c r="I151" s="2"/>
      <c r="J151" s="2"/>
    </row>
    <row r="152" spans="1:10" x14ac:dyDescent="0.25">
      <c r="B152" s="2"/>
      <c r="C152" s="2"/>
      <c r="D152" s="2"/>
      <c r="E152" s="2"/>
      <c r="F152" s="2"/>
      <c r="G152" s="2"/>
      <c r="H152" s="2"/>
      <c r="I152" s="2"/>
      <c r="J152" s="2"/>
    </row>
    <row r="153" spans="1:10" x14ac:dyDescent="0.25">
      <c r="B153" s="2"/>
      <c r="C153" s="2"/>
      <c r="D153" s="2"/>
      <c r="E153" s="2"/>
      <c r="F153" s="2"/>
      <c r="G153" s="2"/>
      <c r="H153" s="2"/>
      <c r="I153" s="2"/>
      <c r="J153" s="2"/>
    </row>
    <row r="154" spans="1:10" x14ac:dyDescent="0.25">
      <c r="B154" s="2"/>
      <c r="C154" s="2"/>
      <c r="D154" s="2"/>
      <c r="E154" s="2"/>
      <c r="F154" s="2"/>
      <c r="G154" s="2"/>
      <c r="H154" s="2"/>
      <c r="I154" s="2"/>
      <c r="J154" s="2"/>
    </row>
    <row r="155" spans="1:10" x14ac:dyDescent="0.25">
      <c r="B155" s="104"/>
      <c r="C155" s="104"/>
      <c r="D155" s="104"/>
      <c r="E155" s="104"/>
      <c r="F155" s="104"/>
      <c r="G155" s="104"/>
      <c r="H155" s="104"/>
      <c r="I155" s="104"/>
      <c r="J155" s="104"/>
    </row>
    <row r="156" spans="1:10" x14ac:dyDescent="0.25">
      <c r="B156" s="104"/>
      <c r="C156" s="104"/>
      <c r="D156" s="104"/>
      <c r="E156" s="104"/>
      <c r="F156" s="104"/>
      <c r="G156" s="104"/>
      <c r="H156" s="104"/>
      <c r="I156" s="104"/>
      <c r="J156" s="104"/>
    </row>
    <row r="157" spans="1:10" x14ac:dyDescent="0.25">
      <c r="B157" s="104"/>
      <c r="C157" s="104"/>
      <c r="D157" s="104"/>
      <c r="E157" s="104"/>
      <c r="F157" s="104"/>
      <c r="G157" s="104"/>
      <c r="H157" s="104"/>
      <c r="I157" s="104"/>
      <c r="J157" s="104"/>
    </row>
    <row r="158" spans="1:10" x14ac:dyDescent="0.25">
      <c r="B158" s="104"/>
      <c r="C158" s="104"/>
      <c r="D158" s="104"/>
      <c r="E158" s="104"/>
      <c r="F158" s="104"/>
      <c r="G158" s="104"/>
      <c r="H158" s="104"/>
      <c r="I158" s="104"/>
      <c r="J158" s="104"/>
    </row>
    <row r="159" spans="1:10" x14ac:dyDescent="0.25">
      <c r="B159" s="104"/>
      <c r="C159" s="104"/>
      <c r="D159" s="104"/>
      <c r="E159" s="104"/>
      <c r="F159" s="104"/>
      <c r="G159" s="104"/>
      <c r="H159" s="104"/>
      <c r="I159" s="104"/>
      <c r="J159" s="104"/>
    </row>
    <row r="160" spans="1:10" x14ac:dyDescent="0.25">
      <c r="B160" s="104"/>
      <c r="C160" s="104"/>
      <c r="D160" s="104"/>
      <c r="E160" s="104"/>
      <c r="F160" s="104"/>
      <c r="G160" s="104"/>
      <c r="H160" s="104"/>
      <c r="I160" s="104"/>
      <c r="J160" s="104"/>
    </row>
    <row r="161" spans="2:10" x14ac:dyDescent="0.25">
      <c r="B161" s="104"/>
      <c r="C161" s="104"/>
      <c r="D161" s="104"/>
      <c r="E161" s="104"/>
      <c r="F161" s="104"/>
      <c r="G161" s="104"/>
      <c r="H161" s="104"/>
      <c r="I161" s="104"/>
      <c r="J161" s="104"/>
    </row>
    <row r="162" spans="2:10" x14ac:dyDescent="0.25">
      <c r="B162" s="104"/>
      <c r="C162" s="104"/>
      <c r="D162" s="104"/>
      <c r="E162" s="104"/>
      <c r="F162" s="104"/>
      <c r="G162" s="104"/>
      <c r="H162" s="104"/>
      <c r="I162" s="104"/>
      <c r="J162" s="104"/>
    </row>
    <row r="163" spans="2:10" x14ac:dyDescent="0.25">
      <c r="B163" s="104"/>
      <c r="C163" s="104"/>
      <c r="D163" s="104"/>
      <c r="E163" s="104"/>
      <c r="F163" s="104"/>
      <c r="G163" s="104"/>
      <c r="H163" s="104"/>
      <c r="I163" s="104"/>
      <c r="J163" s="104"/>
    </row>
    <row r="164" spans="2:10" x14ac:dyDescent="0.25">
      <c r="B164" s="104"/>
      <c r="C164" s="104"/>
      <c r="D164" s="104"/>
      <c r="E164" s="104"/>
      <c r="F164" s="104"/>
      <c r="G164" s="104"/>
      <c r="H164" s="104"/>
      <c r="I164" s="104"/>
      <c r="J164" s="104"/>
    </row>
    <row r="165" spans="2:10" x14ac:dyDescent="0.25">
      <c r="B165" s="104"/>
      <c r="C165" s="104"/>
      <c r="D165" s="104"/>
      <c r="E165" s="104"/>
      <c r="F165" s="104"/>
      <c r="G165" s="104"/>
      <c r="H165" s="104"/>
      <c r="I165" s="104"/>
      <c r="J165" s="104"/>
    </row>
    <row r="166" spans="2:10" x14ac:dyDescent="0.25">
      <c r="B166" s="104"/>
      <c r="C166" s="104"/>
      <c r="D166" s="104"/>
      <c r="E166" s="104"/>
      <c r="F166" s="104"/>
      <c r="G166" s="104"/>
      <c r="H166" s="104"/>
      <c r="I166" s="104"/>
      <c r="J166" s="104"/>
    </row>
    <row r="167" spans="2:10" x14ac:dyDescent="0.25">
      <c r="B167" s="104"/>
      <c r="C167" s="104"/>
      <c r="D167" s="104"/>
      <c r="E167" s="104"/>
      <c r="F167" s="104"/>
      <c r="G167" s="104"/>
      <c r="H167" s="104"/>
      <c r="I167" s="104"/>
      <c r="J167" s="104"/>
    </row>
  </sheetData>
  <sheetProtection insertColumns="0" insertRows="0" deleteColumns="0" deleteRows="0" selectLockedCells="1" sort="0" autoFilter="0" selectUnlockedCells="1"/>
  <protectedRanges>
    <protectedRange sqref="B11:C12" name="Range22"/>
    <protectedRange sqref="B17:J17" name="Range20"/>
    <protectedRange sqref="B38:J38" name="Range18"/>
    <protectedRange sqref="B45:J45" name="Range16"/>
    <protectedRange sqref="B58:J58" name="Range14"/>
    <protectedRange sqref="F66:J72" name="Range12"/>
    <protectedRange sqref="B79:J79" name="Range10"/>
    <protectedRange sqref="B101:I101" name="Range8"/>
    <protectedRange sqref="D99:I100" name="Range7"/>
    <protectedRange sqref="D134:I139" name="Range5"/>
    <protectedRange sqref="D114:E115" name="Range1"/>
    <protectedRange sqref="D117:E118" name="Range2"/>
    <protectedRange sqref="D120:E121" name="Range3"/>
    <protectedRange sqref="B122:E123" name="Range4"/>
    <protectedRange sqref="B146:J146" name="Range6"/>
    <protectedRange sqref="B84:J84" name="Range9"/>
    <protectedRange sqref="B75:J75" name="Range11"/>
    <protectedRange sqref="B63:J63" name="Range13"/>
    <protectedRange sqref="D48:J50" name="Range15"/>
    <protectedRange sqref="B43:J43" name="Range17"/>
    <protectedRange sqref="B22:J22" name="Range19"/>
    <protectedRange sqref="C3:C6" name="Range23"/>
    <protectedRange sqref="D14:H15" name="Range21_1"/>
    <protectedRange sqref="B48:C50" name="Range15_1"/>
    <protectedRange sqref="B14:C15" name="Range21_3"/>
    <protectedRange sqref="D11:H12" name="Range22_1"/>
  </protectedRanges>
  <mergeCells count="115">
    <mergeCell ref="B1:C1"/>
    <mergeCell ref="D1:H1"/>
    <mergeCell ref="B2:C2"/>
    <mergeCell ref="D2:H2"/>
    <mergeCell ref="I2:J2"/>
    <mergeCell ref="D3:H3"/>
    <mergeCell ref="D4:H4"/>
    <mergeCell ref="B8:J8"/>
    <mergeCell ref="B10:C10"/>
    <mergeCell ref="D10:E10"/>
    <mergeCell ref="F10:H10"/>
    <mergeCell ref="I10:J10"/>
    <mergeCell ref="B11:C12"/>
    <mergeCell ref="D11:E12"/>
    <mergeCell ref="F11:H11"/>
    <mergeCell ref="F12:H12"/>
    <mergeCell ref="B13:C13"/>
    <mergeCell ref="D13:E13"/>
    <mergeCell ref="F13:H13"/>
    <mergeCell ref="I13:J13"/>
    <mergeCell ref="B14:C15"/>
    <mergeCell ref="D14:E15"/>
    <mergeCell ref="F14:H15"/>
    <mergeCell ref="B16:C16"/>
    <mergeCell ref="D16:J16"/>
    <mergeCell ref="B17:J17"/>
    <mergeCell ref="B22:J22"/>
    <mergeCell ref="B29:D29"/>
    <mergeCell ref="B36:G36"/>
    <mergeCell ref="B37:J37"/>
    <mergeCell ref="B38:J38"/>
    <mergeCell ref="B40:J40"/>
    <mergeCell ref="B42:J42"/>
    <mergeCell ref="B43:J43"/>
    <mergeCell ref="B44:J44"/>
    <mergeCell ref="B45:J45"/>
    <mergeCell ref="B47:J47"/>
    <mergeCell ref="B48:C48"/>
    <mergeCell ref="D48:J48"/>
    <mergeCell ref="B49:C49"/>
    <mergeCell ref="D49:J49"/>
    <mergeCell ref="B50:C50"/>
    <mergeCell ref="D50:J50"/>
    <mergeCell ref="B57:J57"/>
    <mergeCell ref="B58:J58"/>
    <mergeCell ref="B62:J62"/>
    <mergeCell ref="B63:J63"/>
    <mergeCell ref="B65:J65"/>
    <mergeCell ref="C66:E66"/>
    <mergeCell ref="F66:J66"/>
    <mergeCell ref="C67:E67"/>
    <mergeCell ref="F67:J67"/>
    <mergeCell ref="C68:E68"/>
    <mergeCell ref="F68:J68"/>
    <mergeCell ref="C69:E69"/>
    <mergeCell ref="F69:J69"/>
    <mergeCell ref="C70:E70"/>
    <mergeCell ref="F70:J70"/>
    <mergeCell ref="C71:E71"/>
    <mergeCell ref="F71:J71"/>
    <mergeCell ref="C72:E72"/>
    <mergeCell ref="F72:J72"/>
    <mergeCell ref="B74:J74"/>
    <mergeCell ref="B75:J75"/>
    <mergeCell ref="B78:J78"/>
    <mergeCell ref="B79:J79"/>
    <mergeCell ref="B83:J83"/>
    <mergeCell ref="B84:J84"/>
    <mergeCell ref="B88:J88"/>
    <mergeCell ref="B89:J89"/>
    <mergeCell ref="B91:C91"/>
    <mergeCell ref="B92:C92"/>
    <mergeCell ref="B94:C94"/>
    <mergeCell ref="B95:C95"/>
    <mergeCell ref="B96:C96"/>
    <mergeCell ref="B97:C97"/>
    <mergeCell ref="B98:C98"/>
    <mergeCell ref="B99:C99"/>
    <mergeCell ref="B100:C100"/>
    <mergeCell ref="B101:C101"/>
    <mergeCell ref="B102:C102"/>
    <mergeCell ref="B103:C103"/>
    <mergeCell ref="B105:J105"/>
    <mergeCell ref="B106:G106"/>
    <mergeCell ref="H106:I106"/>
    <mergeCell ref="B107:G107"/>
    <mergeCell ref="B109:J109"/>
    <mergeCell ref="B110:J110"/>
    <mergeCell ref="B112:C112"/>
    <mergeCell ref="B113:C113"/>
    <mergeCell ref="B114:C114"/>
    <mergeCell ref="B115:C115"/>
    <mergeCell ref="B116:C116"/>
    <mergeCell ref="B117:C117"/>
    <mergeCell ref="B118:C118"/>
    <mergeCell ref="B119:C119"/>
    <mergeCell ref="B120:C120"/>
    <mergeCell ref="B121:C121"/>
    <mergeCell ref="B136:C136"/>
    <mergeCell ref="B122:C122"/>
    <mergeCell ref="B123:C123"/>
    <mergeCell ref="B124:C124"/>
    <mergeCell ref="B125:C125"/>
    <mergeCell ref="B126:C126"/>
    <mergeCell ref="B127:C127"/>
    <mergeCell ref="B137:C137"/>
    <mergeCell ref="B138:C138"/>
    <mergeCell ref="B139:C139"/>
    <mergeCell ref="B140:C140"/>
    <mergeCell ref="B146:J146"/>
    <mergeCell ref="B128:C128"/>
    <mergeCell ref="B131:J131"/>
    <mergeCell ref="B133:C133"/>
    <mergeCell ref="B134:C134"/>
    <mergeCell ref="B135:C135"/>
  </mergeCells>
  <dataValidations count="6">
    <dataValidation type="list" allowBlank="1" showInputMessage="1" showErrorMessage="1" sqref="C3">
      <formula1>$X$3:$X$12</formula1>
    </dataValidation>
    <dataValidation type="list" allowBlank="1" showInputMessage="1" showErrorMessage="1" sqref="C6">
      <formula1>$AA$3:$AA$17</formula1>
    </dataValidation>
    <dataValidation type="list" allowBlank="1" showInputMessage="1" showErrorMessage="1" sqref="C5">
      <formula1>$Z$3:$Z$9</formula1>
    </dataValidation>
    <dataValidation type="list" allowBlank="1" showInputMessage="1" showErrorMessage="1" sqref="I2:J2">
      <formula1>$AC$2:$AC$6</formula1>
    </dataValidation>
    <dataValidation type="list" allowBlank="1" showInputMessage="1" showErrorMessage="1" sqref="B48:C50">
      <formula1>$AA$46:$AA$65</formula1>
    </dataValidation>
    <dataValidation type="list" allowBlank="1" showInputMessage="1" showErrorMessage="1" sqref="C4">
      <formula1>$Y$3:$Y$9</formula1>
    </dataValidation>
  </dataValidations>
  <hyperlinks>
    <hyperlink ref="F12" r:id="rId1" display="npittman@townofchapelhill.org"/>
  </hyperlinks>
  <printOptions horizontalCentered="1"/>
  <pageMargins left="0.25" right="0.25" top="0.75" bottom="0.75" header="0.3" footer="0.3"/>
  <pageSetup scale="62" orientation="portrait" r:id="rId2"/>
  <headerFooter>
    <oddHeader xml:space="preserve">&amp;L&amp;"-,Italic"&amp;10&amp;K00-049FY 2019 Durham - Orange Transit Work Plan&amp;"Times New Roman,Regular"&amp;12&amp;K01+000
</oddHeader>
    <oddFooter>&amp;L&amp;"+,Regular"&amp;10&amp;K01+022Tax District Transit Budget and Reporting  &amp;C&amp;"+,Regular"&amp;9&amp;K01+022Page &amp;P of &amp;N&amp;R&amp;"+,Regular"&amp;10&amp;K02-049Project Request Form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6</xdr:col>
                    <xdr:colOff>1076325</xdr:colOff>
                    <xdr:row>34</xdr:row>
                    <xdr:rowOff>161925</xdr:rowOff>
                  </from>
                  <to>
                    <xdr:col>8</xdr:col>
                    <xdr:colOff>19050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5</xdr:col>
                    <xdr:colOff>495300</xdr:colOff>
                    <xdr:row>34</xdr:row>
                    <xdr:rowOff>161925</xdr:rowOff>
                  </from>
                  <to>
                    <xdr:col>6</xdr:col>
                    <xdr:colOff>771525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4</xdr:col>
                    <xdr:colOff>314325</xdr:colOff>
                    <xdr:row>22</xdr:row>
                    <xdr:rowOff>9525</xdr:rowOff>
                  </from>
                  <to>
                    <xdr:col>5</xdr:col>
                    <xdr:colOff>1019175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8" name="Check Box 4">
              <controlPr defaultSize="0" autoFill="0" autoLine="0" autoPict="0">
                <anchor moveWithCells="1">
                  <from>
                    <xdr:col>5</xdr:col>
                    <xdr:colOff>1209675</xdr:colOff>
                    <xdr:row>22</xdr:row>
                    <xdr:rowOff>9525</xdr:rowOff>
                  </from>
                  <to>
                    <xdr:col>7</xdr:col>
                    <xdr:colOff>571500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9" name="Check Box 5">
              <controlPr defaultSize="0" autoFill="0" autoLine="0" autoPict="0">
                <anchor moveWithCells="1">
                  <from>
                    <xdr:col>7</xdr:col>
                    <xdr:colOff>781050</xdr:colOff>
                    <xdr:row>22</xdr:row>
                    <xdr:rowOff>9525</xdr:rowOff>
                  </from>
                  <to>
                    <xdr:col>9</xdr:col>
                    <xdr:colOff>133350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10" name="Check Box 6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371475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Check Box 7">
              <controlPr defaultSize="0" autoFill="0" autoLine="0" autoPict="0">
                <anchor moveWithCells="1">
                  <from>
                    <xdr:col>4</xdr:col>
                    <xdr:colOff>219075</xdr:colOff>
                    <xdr:row>22</xdr:row>
                    <xdr:rowOff>0</xdr:rowOff>
                  </from>
                  <to>
                    <xdr:col>5</xdr:col>
                    <xdr:colOff>361950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Check Box 8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361950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3" name="Check Box 9">
              <controlPr defaultSize="0" autoFill="0" autoLine="0" autoPict="0">
                <anchor moveWithCells="1">
                  <from>
                    <xdr:col>5</xdr:col>
                    <xdr:colOff>933450</xdr:colOff>
                    <xdr:row>22</xdr:row>
                    <xdr:rowOff>0</xdr:rowOff>
                  </from>
                  <to>
                    <xdr:col>6</xdr:col>
                    <xdr:colOff>1085850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4" name="Check Box 10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0</xdr:rowOff>
                  </from>
                  <to>
                    <xdr:col>8</xdr:col>
                    <xdr:colOff>866775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5" name="Check Box 11">
              <controlPr defaultSize="0" autoFill="0" autoLine="0" autoPict="0">
                <anchor moveWithCells="1">
                  <from>
                    <xdr:col>4</xdr:col>
                    <xdr:colOff>209550</xdr:colOff>
                    <xdr:row>22</xdr:row>
                    <xdr:rowOff>0</xdr:rowOff>
                  </from>
                  <to>
                    <xdr:col>5</xdr:col>
                    <xdr:colOff>361950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6" name="Check Box 12">
              <controlPr defaultSize="0" autoFill="0" autoLine="0" autoPict="0">
                <anchor moveWithCells="1">
                  <from>
                    <xdr:col>7</xdr:col>
                    <xdr:colOff>714375</xdr:colOff>
                    <xdr:row>22</xdr:row>
                    <xdr:rowOff>0</xdr:rowOff>
                  </from>
                  <to>
                    <xdr:col>8</xdr:col>
                    <xdr:colOff>876300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7" name="Check Box 13">
              <controlPr defaultSize="0" autoFill="0" autoLine="0" autoPict="0">
                <anchor moveWithCells="1">
                  <from>
                    <xdr:col>7</xdr:col>
                    <xdr:colOff>704850</xdr:colOff>
                    <xdr:row>22</xdr:row>
                    <xdr:rowOff>0</xdr:rowOff>
                  </from>
                  <to>
                    <xdr:col>8</xdr:col>
                    <xdr:colOff>857250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8" name="Check Box 14">
              <controlPr defaultSize="0" autoFill="0" autoLine="0" autoPict="0">
                <anchor moveWithCells="1">
                  <from>
                    <xdr:col>5</xdr:col>
                    <xdr:colOff>952500</xdr:colOff>
                    <xdr:row>22</xdr:row>
                    <xdr:rowOff>0</xdr:rowOff>
                  </from>
                  <to>
                    <xdr:col>6</xdr:col>
                    <xdr:colOff>1085850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9" name="Check Box 15">
              <controlPr defaultSize="0" autoFill="0" autoLine="0" autoPict="0">
                <anchor moveWithCells="1">
                  <from>
                    <xdr:col>5</xdr:col>
                    <xdr:colOff>942975</xdr:colOff>
                    <xdr:row>22</xdr:row>
                    <xdr:rowOff>0</xdr:rowOff>
                  </from>
                  <to>
                    <xdr:col>6</xdr:col>
                    <xdr:colOff>1085850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20" name="Check Box 16">
              <controlPr defaultSize="0" autoFill="0" autoLine="0" autoPict="0">
                <anchor moveWithCells="1">
                  <from>
                    <xdr:col>5</xdr:col>
                    <xdr:colOff>933450</xdr:colOff>
                    <xdr:row>22</xdr:row>
                    <xdr:rowOff>0</xdr:rowOff>
                  </from>
                  <to>
                    <xdr:col>6</xdr:col>
                    <xdr:colOff>1095375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1" name="Check Box 17">
              <controlPr defaultSize="0" autoFill="0" autoLine="0" autoPict="0">
                <anchor moveWithCells="1">
                  <from>
                    <xdr:col>5</xdr:col>
                    <xdr:colOff>266700</xdr:colOff>
                    <xdr:row>36</xdr:row>
                    <xdr:rowOff>0</xdr:rowOff>
                  </from>
                  <to>
                    <xdr:col>6</xdr:col>
                    <xdr:colOff>1095375</xdr:colOff>
                    <xdr:row>39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2" name="Check Box 18">
              <controlPr defaultSize="0" autoFill="0" autoLine="0" autoPict="0">
                <anchor moveWithCells="1">
                  <from>
                    <xdr:col>6</xdr:col>
                    <xdr:colOff>1238250</xdr:colOff>
                    <xdr:row>36</xdr:row>
                    <xdr:rowOff>0</xdr:rowOff>
                  </from>
                  <to>
                    <xdr:col>8</xdr:col>
                    <xdr:colOff>723900</xdr:colOff>
                    <xdr:row>39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3" name="Check Box 19">
              <controlPr defaultSize="0" autoFill="0" autoLine="0" autoPict="0">
                <anchor moveWithCells="1">
                  <from>
                    <xdr:col>7</xdr:col>
                    <xdr:colOff>1276350</xdr:colOff>
                    <xdr:row>104</xdr:row>
                    <xdr:rowOff>9525</xdr:rowOff>
                  </from>
                  <to>
                    <xdr:col>9</xdr:col>
                    <xdr:colOff>171450</xdr:colOff>
                    <xdr:row>104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4" name="Check Box 20">
              <controlPr defaultSize="0" autoFill="0" autoLine="0" autoPict="0">
                <anchor moveWithCells="1">
                  <from>
                    <xdr:col>6</xdr:col>
                    <xdr:colOff>762000</xdr:colOff>
                    <xdr:row>104</xdr:row>
                    <xdr:rowOff>9525</xdr:rowOff>
                  </from>
                  <to>
                    <xdr:col>7</xdr:col>
                    <xdr:colOff>990600</xdr:colOff>
                    <xdr:row>104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6</vt:i4>
      </vt:variant>
    </vt:vector>
  </HeadingPairs>
  <TitlesOfParts>
    <vt:vector size="7" baseType="lpstr">
      <vt:lpstr>GoD ICES</vt:lpstr>
      <vt:lpstr>'GoD ICES'!Added_notes_as_appropriate</vt:lpstr>
      <vt:lpstr>'GoD ICES'!End_Date</vt:lpstr>
      <vt:lpstr>'GoD ICES'!Print_Area</vt:lpstr>
      <vt:lpstr>'GoD ICES'!Project_Name</vt:lpstr>
      <vt:lpstr>'GoD ICES'!Requesting_Agency</vt:lpstr>
      <vt:lpstr>'GoD ICES'!Start_Date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cp:lastPrinted>2018-03-17T16:26:57Z</cp:lastPrinted>
  <dcterms:created xsi:type="dcterms:W3CDTF">2018-03-17T16:16:12Z</dcterms:created>
  <dcterms:modified xsi:type="dcterms:W3CDTF">2018-03-17T16:38:37Z</dcterms:modified>
</cp:coreProperties>
</file>