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userNames.xml" ContentType="application/vnd.openxmlformats-officedocument.spreadsheetml.userNames+xml"/>
  <Override PartName="/xl/revisions/revisionHeaders.xml" ContentType="application/vnd.openxmlformats-officedocument.spreadsheetml.revisionHeader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1.xml" ContentType="application/vnd.openxmlformats-officedocument.spreadsheetml.revisionLog+xml"/>
  <Override PartName="/xl/revisions/revisionLog16.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1819 Public Consumption\FY19 Orange Projects\"/>
    </mc:Choice>
  </mc:AlternateContent>
  <workbookProtection revisionsAlgorithmName="SHA-512" revisionsHashValue="zbpM3EFpPyeofAug0LBiq9ek8dBd213xElZ3l0O0mfMEYQ+KmhruszMAKcbc9Flv+TyVw/flMGE15jMsvdWFiQ==" revisionsSaltValue="/qK8vii1p655Zc+5BFtsRg==" revisionsSpinCount="100000" lockRevision="1"/>
  <bookViews>
    <workbookView xWindow="0" yWindow="0" windowWidth="19200" windowHeight="11295"/>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'!$A$1:$K$150</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0A882C2C_5FC0_4744_8D63_6A8347FA4A5C_.wvu.Cols" localSheetId="2" hidden="1">'Exhibit A'!$V:$AC</definedName>
    <definedName name="Z_0A882C2C_5FC0_4744_8D63_6A8347FA4A5C_.wvu.Cols" localSheetId="1" hidden="1">'FY19 Project Reporting'!$V:$AD</definedName>
    <definedName name="Z_0A882C2C_5FC0_4744_8D63_6A8347FA4A5C_.wvu.Cols" localSheetId="0" hidden="1">'FY19 Project Request '!$A:$A,'FY19 Project Request '!$K:$K</definedName>
    <definedName name="Z_0A882C2C_5FC0_4744_8D63_6A8347FA4A5C_.wvu.FilterData" localSheetId="0" hidden="1">'FY19 Project Request '!$X$3:$X$12</definedName>
    <definedName name="Z_0A882C2C_5FC0_4744_8D63_6A8347FA4A5C_.wvu.PrintArea" localSheetId="2" hidden="1">'Exhibit A'!$A$1:$K$44</definedName>
    <definedName name="Z_0A882C2C_5FC0_4744_8D63_6A8347FA4A5C_.wvu.PrintArea" localSheetId="5" hidden="1">'FY19 Exhibit A - Draft'!$A$1:$K$63</definedName>
    <definedName name="Z_0A882C2C_5FC0_4744_8D63_6A8347FA4A5C_.wvu.PrintArea" localSheetId="1" hidden="1">'FY19 Project Reporting'!$A$1:$K$65</definedName>
    <definedName name="Z_0A882C2C_5FC0_4744_8D63_6A8347FA4A5C_.wvu.PrintArea" localSheetId="0" hidden="1">'FY19 Project Request '!$A$1:$K$150</definedName>
    <definedName name="Z_0A882C2C_5FC0_4744_8D63_6A8347FA4A5C_.wvu.PrintArea" localSheetId="4" hidden="1">'ProjReport Instructions'!$A$1:$C$62</definedName>
    <definedName name="Z_0A882C2C_5FC0_4744_8D63_6A8347FA4A5C_.wvu.PrintArea" localSheetId="3" hidden="1">'ProjReq Instructions'!$A$1:$C$192</definedName>
    <definedName name="Z_0A882C2C_5FC0_4744_8D63_6A8347FA4A5C_.wvu.Rows" localSheetId="6" hidden="1">'End-of-Year Reconciliations'!$22:$27</definedName>
    <definedName name="Z_0A882C2C_5FC0_4744_8D63_6A8347FA4A5C_.wvu.Rows" localSheetId="0" hidden="1">'FY19 Project Request '!$5:$9,'FY19 Project Request '!$18:$20,'FY19 Project Request '!$23:$33,'FY19 Project Request '!$35:$35,'FY19 Project Request '!$37:$43,'FY19 Project Request '!$46:$46,'FY19 Project Request '!$49:$78,'FY19 Project Request '!$80:$82,'FY19 Project Request '!$85:$90,'FY19 Project Request '!$94:$98,'FY19 Project Request '!$108:$112,'FY19 Project Request '!$117:$125,'FY19 Project Request '!$127:$128,'FY19 Project Request '!$130:$145,'FY19 Project Request '!$148:$150</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'!$A$1:$K$150</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'!$55:$58,'FY19 Project Request '!$60:$75,'FY19 Project Request '!$94:$97,'FY19 Project Request '!$132:$142</definedName>
    <definedName name="Z_BEAD99FF_3AF4_436B_94A0_F6804BFBAA9B_.wvu.Cols" localSheetId="2" hidden="1">'Exhibit A'!$V:$AC</definedName>
    <definedName name="Z_BEAD99FF_3AF4_436B_94A0_F6804BFBAA9B_.wvu.Cols" localSheetId="1" hidden="1">'FY19 Project Reporting'!$V:$AD</definedName>
    <definedName name="Z_BEAD99FF_3AF4_436B_94A0_F6804BFBAA9B_.wvu.FilterData" localSheetId="0" hidden="1">'FY19 Project Request '!$X$3:$X$12</definedName>
    <definedName name="Z_BEAD99FF_3AF4_436B_94A0_F6804BFBAA9B_.wvu.PrintArea" localSheetId="2" hidden="1">'Exhibit A'!$A$1:$K$44</definedName>
    <definedName name="Z_BEAD99FF_3AF4_436B_94A0_F6804BFBAA9B_.wvu.PrintArea" localSheetId="5" hidden="1">'FY19 Exhibit A - Draft'!$A$1:$K$63</definedName>
    <definedName name="Z_BEAD99FF_3AF4_436B_94A0_F6804BFBAA9B_.wvu.PrintArea" localSheetId="1" hidden="1">'FY19 Project Reporting'!$A$1:$K$65</definedName>
    <definedName name="Z_BEAD99FF_3AF4_436B_94A0_F6804BFBAA9B_.wvu.PrintArea" localSheetId="0" hidden="1">'FY19 Project Request '!$A$1:$K$150</definedName>
    <definedName name="Z_BEAD99FF_3AF4_436B_94A0_F6804BFBAA9B_.wvu.PrintArea" localSheetId="4" hidden="1">'ProjReport Instructions'!$A$1:$C$62</definedName>
    <definedName name="Z_BEAD99FF_3AF4_436B_94A0_F6804BFBAA9B_.wvu.PrintArea" localSheetId="3" hidden="1">'ProjReq Instructions'!$A$1:$C$192</definedName>
    <definedName name="Z_BEAD99FF_3AF4_436B_94A0_F6804BFBAA9B_.wvu.Rows" localSheetId="6" hidden="1">'End-of-Year Reconciliations'!$22:$27</definedName>
    <definedName name="Z_BEAD99FF_3AF4_436B_94A0_F6804BFBAA9B_.wvu.Rows" localSheetId="0" hidden="1">'FY19 Project Request '!$94:$97</definedName>
  </definedNames>
  <calcPr calcId="152511"/>
  <customWorkbookViews>
    <customWorkbookView name="Lenovo User - Personal View" guid="{0A882C2C-5FC0-4744-8D63-6A8347FA4A5C}" mergeInterval="0" personalView="1" maximized="1" xWindow="1672" yWindow="-8" windowWidth="1696" windowHeight="1066" activeSheetId="1"/>
    <customWorkbookView name="Praveen Sridharan - Personal View" guid="{A57ED495-A8F1-41AA-920B-D492B709C260}" mergeInterval="0" personalView="1" maximized="1" xWindow="941" yWindow="-1032" windowWidth="1296" windowHeight="1040" activeSheetId="1"/>
    <customWorkbookView name="Scully, Margaret - Personal View" guid="{BEAD99FF-3AF4-436B-94A0-F6804BFBAA9B}" mergeInterval="0" personalView="1" maximized="1" windowWidth="1609" windowHeight="847"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2" i="1" l="1"/>
  <c r="H107" i="1"/>
  <c r="E102" i="1" l="1"/>
  <c r="F102" i="1" s="1"/>
  <c r="G102" i="1" s="1"/>
  <c r="D93" i="1"/>
  <c r="D92" i="1" s="1"/>
  <c r="E93" i="1" l="1"/>
  <c r="E92" i="1" s="1"/>
  <c r="H102" i="1"/>
  <c r="G93" i="1"/>
  <c r="G92" i="1" s="1"/>
  <c r="F93" i="1"/>
  <c r="F92" i="1" s="1"/>
  <c r="I102" i="1" l="1"/>
  <c r="I93" i="1" s="1"/>
  <c r="I92" i="1" s="1"/>
  <c r="H93" i="1"/>
  <c r="H92" i="1" s="1"/>
  <c r="D44" i="2"/>
  <c r="C31" i="3" l="1"/>
  <c r="C30" i="3"/>
  <c r="C29" i="3"/>
  <c r="Y21" i="3"/>
  <c r="X21" i="3"/>
  <c r="G21" i="3"/>
  <c r="D21" i="3"/>
  <c r="B21" i="3"/>
  <c r="Y20" i="3"/>
  <c r="X20" i="3"/>
  <c r="Y19" i="3"/>
  <c r="X19" i="3"/>
  <c r="Y18" i="3"/>
  <c r="X18" i="3"/>
  <c r="Y17" i="3"/>
  <c r="X17" i="3"/>
  <c r="E17" i="3"/>
  <c r="B16" i="3"/>
  <c r="D13" i="3"/>
  <c r="B13" i="3"/>
  <c r="F11" i="3"/>
  <c r="F10" i="3"/>
  <c r="D10" i="3"/>
  <c r="B10" i="3"/>
  <c r="I2" i="3"/>
  <c r="C29" i="2"/>
  <c r="J94" i="1" l="1"/>
  <c r="J95" i="1"/>
  <c r="J96" i="1"/>
  <c r="J97" i="1"/>
  <c r="B48" i="2" l="1"/>
  <c r="B58" i="2"/>
  <c r="J140" i="1"/>
  <c r="J139" i="1"/>
  <c r="J138" i="1"/>
  <c r="J137" i="1"/>
  <c r="J136" i="1"/>
  <c r="J135" i="1"/>
  <c r="J102" i="1"/>
  <c r="J101" i="1"/>
  <c r="J100" i="1"/>
  <c r="C31" i="6" l="1"/>
  <c r="C30" i="6"/>
  <c r="C29" i="6"/>
  <c r="Y21" i="6"/>
  <c r="X21" i="6"/>
  <c r="G21" i="6"/>
  <c r="D21" i="6"/>
  <c r="B21" i="6"/>
  <c r="Y20" i="6"/>
  <c r="X20" i="6"/>
  <c r="Y19" i="6"/>
  <c r="X19" i="6"/>
  <c r="Y18" i="6"/>
  <c r="X18" i="6"/>
  <c r="Y17" i="6"/>
  <c r="X17" i="6"/>
  <c r="E17" i="6"/>
  <c r="B16" i="6"/>
  <c r="D13" i="6"/>
  <c r="B13" i="6"/>
  <c r="F11" i="6"/>
  <c r="F10" i="6"/>
  <c r="D10" i="6"/>
  <c r="B10" i="6"/>
  <c r="F118" i="1" l="1"/>
  <c r="F119" i="1"/>
  <c r="I91" i="1"/>
  <c r="H91" i="1"/>
  <c r="G91" i="1"/>
  <c r="F91" i="1"/>
  <c r="E91" i="1"/>
  <c r="D91" i="1"/>
  <c r="F120" i="1" l="1"/>
  <c r="E120" i="1"/>
  <c r="B2" i="1" l="1"/>
  <c r="B2" i="6" l="1"/>
  <c r="B2" i="3"/>
  <c r="E17" i="2"/>
  <c r="Y17" i="2" l="1"/>
  <c r="Y18" i="2"/>
  <c r="Y19" i="2"/>
  <c r="Y20" i="2"/>
  <c r="Y21" i="2"/>
  <c r="X18" i="2"/>
  <c r="X19" i="2"/>
  <c r="X20" i="2"/>
  <c r="X21" i="2"/>
  <c r="X17" i="2"/>
  <c r="C31" i="2"/>
  <c r="C30" i="2"/>
  <c r="G21" i="2"/>
  <c r="D13" i="2"/>
  <c r="B13" i="2"/>
  <c r="D10" i="2"/>
  <c r="B10" i="2"/>
  <c r="F10" i="2"/>
  <c r="F11" i="2"/>
  <c r="B16" i="2"/>
  <c r="D141" i="1" l="1"/>
  <c r="D21" i="2" l="1"/>
  <c r="B21" i="2"/>
  <c r="B2" i="2"/>
  <c r="K21" i="7" l="1"/>
  <c r="K20" i="7"/>
  <c r="K19" i="7"/>
  <c r="K18" i="7"/>
  <c r="K17" i="7"/>
  <c r="K28" i="7" l="1"/>
  <c r="D103" i="1" l="1"/>
  <c r="D120" i="1"/>
  <c r="D125" i="1" s="1"/>
  <c r="F103" i="1" l="1"/>
  <c r="G103" i="1"/>
  <c r="H103" i="1"/>
  <c r="I103" i="1"/>
  <c r="E103" i="1"/>
  <c r="J103" i="1" l="1"/>
  <c r="G118" i="1"/>
  <c r="H118" i="1" l="1"/>
  <c r="I118" i="1" s="1"/>
  <c r="E125" i="1"/>
  <c r="G114" i="1" l="1"/>
  <c r="I114" i="1"/>
  <c r="H114" i="1"/>
  <c r="F128" i="1" l="1"/>
  <c r="F127" i="1"/>
  <c r="F126" i="1"/>
  <c r="G126" i="1" s="1"/>
  <c r="H126" i="1" s="1"/>
  <c r="I126" i="1" s="1"/>
  <c r="F123" i="1"/>
  <c r="G123" i="1" s="1"/>
  <c r="H123" i="1" s="1"/>
  <c r="I123" i="1" s="1"/>
  <c r="F124" i="1"/>
  <c r="G124" i="1" s="1"/>
  <c r="H124" i="1" s="1"/>
  <c r="I124" i="1" s="1"/>
  <c r="F116" i="1"/>
  <c r="F121" i="1"/>
  <c r="G121" i="1" s="1"/>
  <c r="H121" i="1" s="1"/>
  <c r="I121" i="1" s="1"/>
  <c r="F122" i="1"/>
  <c r="G122" i="1" s="1"/>
  <c r="H122" i="1" s="1"/>
  <c r="I122" i="1" s="1"/>
  <c r="G119" i="1"/>
  <c r="G116" i="1" l="1"/>
  <c r="H116" i="1" s="1"/>
  <c r="I116" i="1" s="1"/>
  <c r="J126" i="1"/>
  <c r="G127" i="1"/>
  <c r="H127" i="1" s="1"/>
  <c r="I127" i="1" s="1"/>
  <c r="G128" i="1"/>
  <c r="H128" i="1" s="1"/>
  <c r="I128" i="1" s="1"/>
  <c r="F125" i="1"/>
  <c r="H119" i="1"/>
  <c r="G120" i="1"/>
  <c r="J116" i="1" l="1"/>
  <c r="J128" i="1"/>
  <c r="G125" i="1"/>
  <c r="J127" i="1"/>
  <c r="I119" i="1"/>
  <c r="H120" i="1"/>
  <c r="H125"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20" i="1"/>
  <c r="J120"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1" i="1"/>
  <c r="J14" i="1" s="1"/>
  <c r="I141" i="1"/>
  <c r="H141" i="1"/>
  <c r="H104" i="1" s="1"/>
  <c r="G141" i="1"/>
  <c r="G104" i="1" s="1"/>
  <c r="F141" i="1"/>
  <c r="E141" i="1"/>
  <c r="E104" i="1" s="1"/>
  <c r="D60" i="2" l="1"/>
  <c r="E59" i="2" s="1"/>
  <c r="F104" i="1"/>
  <c r="D57" i="6"/>
  <c r="I46" i="9"/>
  <c r="I63" i="10"/>
  <c r="I125" i="1"/>
  <c r="I62" i="10"/>
  <c r="I71" i="10"/>
  <c r="I77" i="10" s="1"/>
  <c r="I78" i="10" s="1"/>
  <c r="D64" i="10"/>
  <c r="E60" i="10"/>
  <c r="E71" i="11"/>
  <c r="D77" i="11"/>
  <c r="D64" i="11"/>
  <c r="E60" i="11"/>
  <c r="I62" i="11"/>
  <c r="I63" i="11"/>
  <c r="I67" i="9"/>
  <c r="I60" i="9"/>
  <c r="I59" i="9"/>
  <c r="D70" i="9"/>
  <c r="E66" i="9"/>
  <c r="F83" i="9"/>
  <c r="G77" i="9"/>
  <c r="I68" i="9"/>
  <c r="J13" i="3" l="1"/>
  <c r="J125" i="1"/>
  <c r="D61" i="2"/>
  <c r="D58" i="6"/>
  <c r="E56" i="6"/>
  <c r="E64" i="10"/>
  <c r="F60" i="10"/>
  <c r="E77" i="11"/>
  <c r="E64" i="11"/>
  <c r="F60" i="11"/>
  <c r="H77" i="9"/>
  <c r="H83" i="9" s="1"/>
  <c r="G83" i="9"/>
  <c r="E70" i="9"/>
  <c r="F66" i="9"/>
  <c r="G60" i="10" l="1"/>
  <c r="F64" i="10"/>
  <c r="G60" i="11"/>
  <c r="F64" i="11"/>
  <c r="F77" i="11"/>
  <c r="G66" i="9"/>
  <c r="F70" i="9"/>
  <c r="I77" i="9"/>
  <c r="I83" i="9" s="1"/>
  <c r="J13" i="2" l="1"/>
  <c r="J13" i="6"/>
  <c r="I104" i="1"/>
  <c r="J92" i="1"/>
  <c r="J104"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 r="D104" i="1" l="1"/>
  <c r="E105" i="1" l="1"/>
  <c r="D115" i="1"/>
  <c r="E115" i="1" l="1"/>
  <c r="K115" i="1"/>
  <c r="D129" i="1"/>
  <c r="E129" i="1" l="1"/>
  <c r="D48" i="6" s="1"/>
  <c r="F115" i="1"/>
  <c r="G115" i="1" l="1"/>
  <c r="F129" i="1"/>
  <c r="E47" i="6"/>
  <c r="D49" i="6"/>
  <c r="H115" i="1" l="1"/>
  <c r="G129" i="1"/>
  <c r="I115" i="1" l="1"/>
  <c r="I129" i="1" s="1"/>
  <c r="J15" i="1" s="1"/>
  <c r="H129" i="1"/>
  <c r="J115" i="1"/>
  <c r="J129" i="1" s="1"/>
  <c r="J11" i="1" l="1"/>
  <c r="F14" i="1" s="1"/>
  <c r="J12" i="1"/>
  <c r="J14" i="3"/>
  <c r="J14" i="2"/>
  <c r="J14" i="6"/>
  <c r="F13" i="3" l="1"/>
  <c r="F13" i="6"/>
  <c r="F13" i="2"/>
  <c r="J11" i="3"/>
  <c r="J11" i="6"/>
  <c r="J11" i="2"/>
  <c r="D50" i="2"/>
  <c r="J10" i="6"/>
  <c r="J10" i="3"/>
  <c r="J10" i="2"/>
  <c r="D51" i="2" l="1"/>
  <c r="E49" i="2"/>
</calcChain>
</file>

<file path=xl/comments1.xml><?xml version="1.0" encoding="utf-8"?>
<comments xmlns="http://schemas.openxmlformats.org/spreadsheetml/2006/main">
  <authors>
    <author>Praveen Sridharan</author>
  </authors>
  <commentList>
    <comment ref="B10" authorId="0" guid="{8CDF503C-5D1B-4BAB-BDCE-A6BE9AC5F37A}" shapeId="0">
      <text>
        <r>
          <rPr>
            <b/>
            <sz val="9"/>
            <color indexed="81"/>
            <rFont val="Tahoma"/>
            <family val="2"/>
          </rPr>
          <t>Praveen Sridharan:</t>
        </r>
        <r>
          <rPr>
            <sz val="9"/>
            <color indexed="81"/>
            <rFont val="Tahoma"/>
            <family val="2"/>
          </rPr>
          <t xml:space="preserve">
Replicated from Request Form</t>
        </r>
      </text>
    </comment>
    <comment ref="D10" authorId="0" guid="{9A9F024E-B6F3-4A9E-AE63-F317DB3AA66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F1AE8F76-EDCF-470B-A6D4-D02A84D2E46B}" shapeId="0">
      <text>
        <r>
          <rPr>
            <b/>
            <sz val="9"/>
            <color indexed="81"/>
            <rFont val="Tahoma"/>
            <family val="2"/>
          </rPr>
          <t>Praveen Sridharan:</t>
        </r>
        <r>
          <rPr>
            <sz val="9"/>
            <color indexed="81"/>
            <rFont val="Tahoma"/>
            <family val="2"/>
          </rPr>
          <t xml:space="preserve">
Replicated from Request Form</t>
        </r>
      </text>
    </comment>
    <comment ref="D10" authorId="0" guid="{038CAA17-38A2-4EBF-AB76-5EF3A45EC8A1}"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32E8DD24-43AA-49B0-BF55-6C629E424773}" shapeId="0">
      <text>
        <r>
          <rPr>
            <b/>
            <sz val="9"/>
            <color indexed="81"/>
            <rFont val="Tahoma"/>
            <family val="2"/>
          </rPr>
          <t>Praveen Sridharan:</t>
        </r>
        <r>
          <rPr>
            <sz val="9"/>
            <color indexed="81"/>
            <rFont val="Tahoma"/>
            <family val="2"/>
          </rPr>
          <t xml:space="preserve">
Replicated from Request Form</t>
        </r>
      </text>
    </comment>
    <comment ref="D10" authorId="0" guid="{9EF32239-24DB-4852-AB29-5B74F0F4D531}"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42F1B5A6-0B3F-4FCE-95B0-4D9781CC5CCF}" shapeId="0">
      <text>
        <r>
          <rPr>
            <b/>
            <sz val="9"/>
            <color indexed="81"/>
            <rFont val="Tahoma"/>
            <family val="2"/>
          </rPr>
          <t>Ren Wiles:</t>
        </r>
        <r>
          <rPr>
            <sz val="9"/>
            <color indexed="81"/>
            <rFont val="Tahoma"/>
            <family val="2"/>
          </rPr>
          <t xml:space="preserve">
Linked to cell below. 
</t>
        </r>
      </text>
    </comment>
    <comment ref="E4" authorId="0" guid="{6E8EB3A6-8260-486C-B666-2574BF550924}" shapeId="0">
      <text>
        <r>
          <rPr>
            <b/>
            <sz val="9"/>
            <color indexed="81"/>
            <rFont val="Tahoma"/>
            <family val="2"/>
          </rPr>
          <t>Ren Wiles:</t>
        </r>
        <r>
          <rPr>
            <sz val="9"/>
            <color indexed="81"/>
            <rFont val="Tahoma"/>
            <family val="2"/>
          </rPr>
          <t xml:space="preserve">
Enter Contact E-mail
</t>
        </r>
      </text>
    </comment>
    <comment ref="E6" authorId="0" guid="{73689086-7282-40EA-BC54-DC9D5A91FCA5}" shapeId="0">
      <text>
        <r>
          <rPr>
            <b/>
            <sz val="9"/>
            <color indexed="81"/>
            <rFont val="Tahoma"/>
            <family val="2"/>
          </rPr>
          <t>Ren Wiles:</t>
        </r>
        <r>
          <rPr>
            <sz val="9"/>
            <color indexed="81"/>
            <rFont val="Tahoma"/>
            <family val="2"/>
          </rPr>
          <t xml:space="preserve">
Add Notes.</t>
        </r>
      </text>
    </comment>
    <comment ref="A8" authorId="0" guid="{834A0F92-3244-44AC-9C22-A15AB10B61BB}" shapeId="0">
      <text>
        <r>
          <rPr>
            <b/>
            <sz val="9"/>
            <color indexed="81"/>
            <rFont val="Tahoma"/>
            <family val="2"/>
          </rPr>
          <t>Ren Wiles:</t>
        </r>
        <r>
          <rPr>
            <sz val="9"/>
            <color indexed="81"/>
            <rFont val="Tahoma"/>
            <family val="2"/>
          </rPr>
          <t xml:space="preserve">
Insert narrative description of project</t>
        </r>
      </text>
    </comment>
    <comment ref="C64" authorId="0" guid="{F49F4675-14A9-4D5F-8188-34FFF1EEC2BD}" shapeId="0">
      <text>
        <r>
          <rPr>
            <b/>
            <sz val="9"/>
            <color indexed="81"/>
            <rFont val="Tahoma"/>
            <family val="2"/>
          </rPr>
          <t>Ren Wiles:</t>
        </r>
        <r>
          <rPr>
            <sz val="9"/>
            <color indexed="81"/>
            <rFont val="Tahoma"/>
            <family val="2"/>
          </rPr>
          <t xml:space="preserve">
Allows for growth rate from Year 2 to 4.</t>
        </r>
      </text>
    </comment>
    <comment ref="F64" authorId="0" guid="{27422550-D3FE-4035-ADB0-BD01ACA21959}"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4E1458D3-4B98-4638-A9E6-4A306B86F324}" shapeId="0">
      <text>
        <r>
          <rPr>
            <b/>
            <sz val="9"/>
            <color indexed="81"/>
            <rFont val="Tahoma"/>
            <family val="2"/>
          </rPr>
          <t>Ren Wiles:</t>
        </r>
        <r>
          <rPr>
            <sz val="9"/>
            <color indexed="81"/>
            <rFont val="Tahoma"/>
            <family val="2"/>
          </rPr>
          <t xml:space="preserve">
Enter Contact E-mail
</t>
        </r>
      </text>
    </comment>
    <comment ref="A6" authorId="0" guid="{2A74A91B-C4C6-43F1-875B-9F21E314B60E}" shapeId="0">
      <text>
        <r>
          <rPr>
            <b/>
            <sz val="9"/>
            <color indexed="81"/>
            <rFont val="Tahoma"/>
            <family val="2"/>
          </rPr>
          <t>Ren Wiles:</t>
        </r>
        <r>
          <rPr>
            <sz val="9"/>
            <color indexed="81"/>
            <rFont val="Tahoma"/>
            <family val="2"/>
          </rPr>
          <t xml:space="preserve">
Insert narrative description of project</t>
        </r>
      </text>
    </comment>
    <comment ref="C58" authorId="0" guid="{064215D6-D7A7-4910-B812-9170D78CBC36}" shapeId="0">
      <text>
        <r>
          <rPr>
            <b/>
            <sz val="9"/>
            <color indexed="81"/>
            <rFont val="Tahoma"/>
            <family val="2"/>
          </rPr>
          <t>Ren Wiles:</t>
        </r>
        <r>
          <rPr>
            <sz val="9"/>
            <color indexed="81"/>
            <rFont val="Tahoma"/>
            <family val="2"/>
          </rPr>
          <t xml:space="preserve">
Allows for growth rate from Year 2 to 4.</t>
        </r>
      </text>
    </comment>
    <comment ref="F58" authorId="0" guid="{C3418306-CD0A-49EA-A611-09C885A81E5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87452F95-07CA-499C-B6BA-075762CABE30}" shapeId="0">
      <text>
        <r>
          <rPr>
            <b/>
            <sz val="9"/>
            <color indexed="81"/>
            <rFont val="Tahoma"/>
            <family val="2"/>
          </rPr>
          <t>Ren Wiles:</t>
        </r>
        <r>
          <rPr>
            <sz val="9"/>
            <color indexed="81"/>
            <rFont val="Tahoma"/>
            <family val="2"/>
          </rPr>
          <t xml:space="preserve">
Enter Contact E-mail
</t>
        </r>
      </text>
    </comment>
    <comment ref="A6" authorId="0" guid="{24D9E440-71DD-4B40-85E6-BF2A625635FA}" shapeId="0">
      <text>
        <r>
          <rPr>
            <b/>
            <sz val="9"/>
            <color indexed="81"/>
            <rFont val="Tahoma"/>
            <family val="2"/>
          </rPr>
          <t>Ren Wiles:</t>
        </r>
        <r>
          <rPr>
            <sz val="9"/>
            <color indexed="81"/>
            <rFont val="Tahoma"/>
            <family val="2"/>
          </rPr>
          <t xml:space="preserve">
Insert narrative description of project</t>
        </r>
      </text>
    </comment>
    <comment ref="C58" authorId="0" guid="{29BB27ED-A965-421F-89F3-9911557CF4AC}" shapeId="0">
      <text>
        <r>
          <rPr>
            <b/>
            <sz val="9"/>
            <color indexed="81"/>
            <rFont val="Tahoma"/>
            <family val="2"/>
          </rPr>
          <t>Ren Wiles:</t>
        </r>
        <r>
          <rPr>
            <sz val="9"/>
            <color indexed="81"/>
            <rFont val="Tahoma"/>
            <family val="2"/>
          </rPr>
          <t xml:space="preserve">
Allows for growth rate from Year 2 to 4.</t>
        </r>
      </text>
    </comment>
    <comment ref="F58" authorId="0" guid="{3006CC47-59A3-485D-B28B-B09B6E5CC62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<sst xmlns="http://schemas.openxmlformats.org/spreadsheetml/2006/main" count="709" uniqueCount="377">
  <si>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</si>
  <si>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</si>
  <si>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</si>
  <si>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</si>
  <si>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</si>
  <si>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</si>
  <si>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</si>
  <si>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</si>
  <si>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</si>
  <si>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</si>
  <si>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</si>
  <si>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</si>
  <si>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</si>
  <si>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</si>
  <si>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</si>
  <si>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</si>
  <si>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</si>
  <si>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</si>
  <si>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</si>
  <si>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</si>
  <si>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</si>
  <si>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</si>
  <si>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</si>
  <si>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</si>
  <si>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</si>
  <si>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</si>
  <si>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</si>
  <si>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</si>
  <si>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</si>
  <si>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</si>
  <si>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</si>
  <si>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</si>
  <si>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</si>
  <si>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</si>
  <si>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</si>
  <si>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</si>
  <si>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</si>
  <si>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</si>
  <si>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</si>
  <si>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</si>
  <si>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</si>
  <si>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</si>
  <si>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</si>
  <si>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</si>
  <si>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</si>
  <si>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</si>
  <si>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</si>
  <si>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</si>
  <si>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</si>
  <si>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</si>
  <si>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</si>
  <si>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</si>
  <si>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</si>
  <si>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</si>
  <si>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</si>
  <si>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</si>
  <si>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</si>
  <si>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</si>
  <si>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</si>
  <si>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</si>
  <si>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</si>
  <si>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</si>
  <si>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</si>
  <si>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</si>
  <si>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</si>
  <si>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</si>
  <si>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</si>
  <si>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</si>
  <si>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</si>
  <si>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</si>
  <si>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</si>
  <si>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</si>
  <si>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</si>
  <si>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</si>
  <si>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</si>
  <si>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</si>
  <si>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</si>
  <si>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</si>
  <si>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</si>
  <si>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</si>
  <si>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</si>
  <si>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</si>
  <si>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</si>
  <si>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</si>
  <si>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</si>
  <si>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</si>
  <si>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</si>
  <si>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</si>
  <si>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</si>
  <si>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</si>
  <si>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</si>
  <si>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</si>
  <si>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</si>
  <si>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</si>
  <si>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</si>
  <si>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</si>
  <si>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</si>
  <si>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</si>
  <si>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</si>
  <si>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</si>
  <si>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</si>
  <si>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</si>
  <si>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</si>
  <si>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</si>
  <si>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</si>
  <si>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</si>
  <si>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</si>
  <si>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</si>
  <si>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</si>
  <si>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</si>
  <si>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</si>
  <si>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</si>
  <si>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</si>
  <si>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</si>
  <si>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Durham - Orange Transit Work Plan</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</si>
  <si>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</si>
  <si>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</si>
  <si>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</si>
  <si>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</si>
  <si>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</si>
  <si>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</si>
  <si>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</si>
  <si>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</si>
  <si>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</si>
  <si>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</si>
  <si>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</si>
  <si>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</si>
  <si>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</si>
  <si>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</si>
  <si>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</si>
  <si>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</si>
  <si>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</si>
  <si>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</si>
  <si>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</si>
  <si>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</si>
  <si>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</si>
  <si>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</si>
  <si>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</si>
  <si>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</si>
  <si>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</si>
  <si>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</si>
  <si>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</si>
  <si>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</si>
  <si>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</si>
  <si>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</si>
  <si>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</si>
  <si>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</si>
  <si>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</si>
  <si>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</si>
  <si>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</si>
  <si>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</si>
  <si>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</si>
  <si>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</si>
  <si>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</si>
  <si>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</si>
  <si>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</si>
  <si>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</si>
  <si>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</si>
  <si>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</si>
  <si>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</si>
  <si>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</si>
  <si>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</si>
  <si>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</si>
  <si>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</si>
  <si>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</si>
  <si>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</si>
  <si>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</si>
  <si>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</si>
  <si>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</si>
  <si>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</si>
  <si>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</si>
  <si>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</si>
  <si>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</si>
  <si>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</si>
  <si>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</si>
  <si>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</si>
  <si>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</si>
  <si>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</si>
  <si>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</si>
  <si>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</si>
  <si>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</si>
  <si>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</si>
  <si>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</si>
  <si>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</si>
  <si>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</si>
  <si>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</si>
  <si>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</si>
  <si>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</si>
  <si>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</si>
  <si>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</si>
  <si>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</si>
  <si>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</si>
  <si>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</si>
  <si>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</si>
  <si>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</si>
  <si>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</si>
  <si>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</si>
  <si>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</si>
  <si>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</si>
  <si>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</si>
  <si>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</si>
  <si>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</si>
  <si>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</si>
  <si>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</si>
  <si>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</si>
  <si>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</si>
  <si>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</si>
  <si>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</si>
  <si>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</si>
  <si>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</si>
  <si>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</si>
  <si>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</si>
  <si>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</si>
  <si>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</si>
  <si>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</si>
  <si>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</si>
  <si>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</si>
  <si>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</si>
  <si>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</si>
  <si>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</si>
  <si>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</si>
  <si>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</si>
  <si>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</si>
  <si>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</si>
  <si>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</si>
  <si>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</si>
  <si>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</si>
  <si>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</si>
  <si>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</si>
  <si>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</si>
  <si>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</si>
  <si>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</si>
  <si>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</si>
  <si>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</si>
  <si>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</si>
  <si>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</si>
  <si>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</si>
  <si>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</si>
  <si>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</si>
  <si>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</si>
  <si>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</si>
  <si>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</si>
  <si>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</si>
  <si>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</si>
  <si>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</si>
  <si>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</si>
  <si>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</si>
  <si>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</si>
  <si>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</si>
  <si>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</si>
  <si>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</si>
  <si>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</si>
  <si>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</si>
  <si>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</si>
  <si>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</si>
  <si>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</si>
  <si>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</si>
  <si>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</si>
  <si>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</si>
  <si>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</si>
  <si>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</si>
  <si>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</si>
  <si>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</si>
  <si>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</si>
  <si>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</si>
  <si>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</si>
  <si>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</si>
  <si>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</si>
  <si>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</si>
  <si>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</si>
  <si>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</si>
  <si>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</si>
  <si>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</si>
  <si>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</si>
  <si>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</si>
  <si>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</si>
  <si>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</si>
  <si>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</si>
  <si>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</si>
  <si>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</si>
  <si>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</si>
  <si>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</si>
  <si>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</si>
  <si>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</si>
  <si>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</si>
  <si>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</si>
  <si>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</si>
  <si>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</si>
  <si>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</si>
  <si>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</si>
  <si>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</si>
  <si>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</si>
  <si>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</si>
  <si>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</si>
  <si>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</si>
  <si>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</si>
  <si>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</si>
  <si>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</si>
  <si>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</si>
  <si>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</si>
  <si>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</si>
  <si>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</si>
  <si>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</si>
  <si>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</si>
  <si>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</si>
  <si>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</si>
  <si>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</si>
  <si>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</si>
  <si>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</si>
  <si>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</si>
  <si>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</si>
  <si>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</si>
  <si>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</si>
  <si>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</si>
  <si>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</si>
  <si>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</si>
  <si>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</si>
  <si>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</si>
  <si>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</si>
  <si>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</si>
  <si>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</si>
  <si>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</si>
  <si>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</si>
  <si>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</si>
  <si>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</si>
  <si>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</si>
  <si>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</si>
  <si>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</si>
  <si>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</si>
  <si>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</si>
  <si>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</si>
  <si>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</si>
  <si>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</si>
  <si>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</si>
  <si>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</si>
  <si>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</si>
  <si>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</si>
  <si>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</si>
  <si>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</si>
  <si>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</si>
  <si>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</si>
  <si>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</si>
  <si>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</si>
  <si>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</si>
  <si>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</si>
  <si>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</si>
  <si>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</si>
  <si>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</si>
  <si>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</si>
  <si>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</si>
  <si>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</si>
  <si>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</si>
  <si>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</si>
  <si>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</si>
  <si>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</si>
  <si>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</si>
  <si>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Staff Working Group Administrator</t>
  </si>
  <si>
    <t>DCHC MPO</t>
  </si>
  <si>
    <t>Felix Nwoko</t>
  </si>
  <si>
    <t>Felix.Nwoko@durhamnc.gov</t>
  </si>
  <si>
    <t>Durham County and Orange County</t>
  </si>
  <si>
    <t>Coordination and implementation of county transit plans.</t>
  </si>
  <si>
    <t>There will be no SWG Administrator employed by DCHC MPO.</t>
  </si>
  <si>
    <t>Expense to be shared equally by Orange County and Durham County.</t>
  </si>
  <si>
    <t>MPO match funding</t>
  </si>
  <si>
    <t>F.5</t>
  </si>
  <si>
    <t xml:space="preserve">Project cost assumes FTE salary upto FY24 and is expected to continue beyond this period. </t>
  </si>
  <si>
    <t>The SWG Administrator is a highly responsible position that will lead the implementation efforts of the Durham and Orange County Transit Plans through coordination of the SWGs. The current project costs estimated till FY24 (6 year period), however FTE costs are assumed to continue to the approved period for the county transit plans (2045).</t>
  </si>
  <si>
    <t xml:space="preserve">   Durham County Tax Revenue</t>
  </si>
  <si>
    <t xml:space="preserve">   Orange County</t>
  </si>
  <si>
    <t xml:space="preserve">Project Request  </t>
  </si>
  <si>
    <t xml:space="preserve"> Orange Transit Work Plan</t>
  </si>
  <si>
    <r>
      <rPr>
        <b/>
        <sz val="11"/>
        <color theme="1" tint="0.249977111117893"/>
        <rFont val="Calibri"/>
        <family val="2"/>
        <scheme val="minor"/>
      </rPr>
      <t>Project ID#</t>
    </r>
    <r>
      <rPr>
        <sz val="11"/>
        <color theme="1" tint="0.249977111117893"/>
        <rFont val="Calibri"/>
        <family val="2"/>
        <scheme val="minor"/>
      </rPr>
      <t xml:space="preserve"> </t>
    </r>
  </si>
  <si>
    <t>Project Location:</t>
  </si>
  <si>
    <t>Tax District Funding</t>
  </si>
  <si>
    <t>FY19 Request</t>
  </si>
  <si>
    <r>
      <rPr>
        <b/>
        <u/>
        <sz val="11"/>
        <color theme="1" tint="0.249977111117893"/>
        <rFont val="Calibri"/>
        <family val="2"/>
        <scheme val="minor"/>
      </rPr>
      <t>The key responsibilities will be:</t>
    </r>
    <r>
      <rPr>
        <sz val="11"/>
        <color theme="1" tint="0.249977111117893"/>
        <rFont val="Calibri"/>
        <family val="2"/>
        <scheme val="minor"/>
      </rPr>
      <t xml:space="preserve">
• to compile annual work plans for the SWGs by coordinating with agencies and individuals responsible for various elements of the work plans, and may have responsibility for creating some parts of the annual work plans (budget ordinances, multi-year service plans, multi-year capital programs, long-range financial plan, and project agreements);
• to provide staff support for forwarding recommendations from the SWGs to the GoTriangle Board of Directors, as well as other parties consistent with the Interlocal Implementation Agreements, and will represent the SWGs as a staff resource at those meetings as necessary;
• to compile quarterly progress reports by coordinating with agencies and individuals responsible for implementing elements of the annual work plans, and to present these reports to governing boards at each county, the MPO and GoTriangle;
• to provide staff support to SWG meetings and any SWG subcommittees and working groups, and may be called upon to assist SWG members with presentations to the public, local boards or stakeholder groups;
• to coordinate with SWG chairs to set agendas for the SWG meetings;
• to coordinate the posting of SWG documents to a public website; and,
• to coordinate with the Wake County TPAC Administrator, as needed.
The SWG Administrator will also be responsible for ensuring the SWG meetings and work products are in compliance with SWG bylaws (to be developed), policies and procedures, and making sure SWG work is carried out in a transparent fashion.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</si>
</sst>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90"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sz val="7"/>
      <color theme="0"/>
      <name val="Arial Narrow"/>
      <family val="2"/>
    </font>
    <font>
      <sz val="12"/>
      <color theme="1" tint="0.249977111117893"/>
      <name val="Calibri"/>
      <family val="2"/>
      <scheme val="minor"/>
    </font>
    <font>
      <b/>
      <u/>
      <sz val="11"/>
      <color theme="1" tint="0.249977111117893"/>
      <name val="Calibri"/>
      <family val="2"/>
      <scheme val="minor"/>
    </font>
  </fonts>
  <fills count="18">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
      <patternFill patternType="solid">
        <fgColor theme="5" tint="0.59999389629810485"/>
        <bgColor indexed="64"/>
      </patternFill>
    </fill>
  </fills>
  <borders count="73">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style="double">
        <color theme="2" tint="-0.24994659260841701"/>
      </bottom>
      <diagonal/>
    </border>
    <border>
      <left/>
      <right style="thin">
        <color indexed="64"/>
      </right>
      <top style="thin">
        <color indexed="64"/>
      </top>
      <bottom style="double">
        <color theme="2" tint="-0.24994659260841701"/>
      </bottom>
      <diagonal/>
    </border>
    <border>
      <left style="thin">
        <color indexed="64"/>
      </left>
      <right/>
      <top style="double">
        <color theme="2" tint="-0.24994659260841701"/>
      </top>
      <bottom/>
      <diagonal/>
    </border>
    <border>
      <left/>
      <right style="thin">
        <color indexed="64"/>
      </right>
      <top style="double">
        <color theme="2" tint="-0.24994659260841701"/>
      </top>
      <bottom/>
      <diagonal/>
    </border>
    <border>
      <left/>
      <right/>
      <top style="double">
        <color theme="2" tint="-0.24994659260841701"/>
      </top>
      <bottom style="thin">
        <color theme="2" tint="-0.24994659260841701"/>
      </bottom>
      <diagonal/>
    </border>
    <border>
      <left style="thin">
        <color indexed="64"/>
      </left>
      <right style="thin">
        <color theme="2" tint="-0.24994659260841701"/>
      </right>
      <top/>
      <bottom style="thin">
        <color indexed="64"/>
      </bottom>
      <diagonal/>
    </border>
    <border>
      <left style="thin">
        <color theme="2" tint="-0.24994659260841701"/>
      </left>
      <right style="thin">
        <color theme="2" tint="-0.24994659260841701"/>
      </right>
      <top/>
      <bottom style="thin">
        <color indexed="64"/>
      </bottom>
      <diagonal/>
    </border>
    <border>
      <left style="thin">
        <color theme="2" tint="-0.24994659260841701"/>
      </left>
      <right style="thin">
        <color indexed="64"/>
      </right>
      <top/>
      <bottom style="thin">
        <color indexed="64"/>
      </bottom>
      <diagonal/>
    </border>
    <border>
      <left style="thin">
        <color indexed="64"/>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style="thin">
        <color indexed="64"/>
      </right>
      <top style="thin">
        <color indexed="64"/>
      </top>
      <bottom style="thin">
        <color theme="2" tint="-0.24994659260841701"/>
      </bottom>
      <diagonal/>
    </border>
    <border>
      <left style="thin">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thin">
        <color indexed="64"/>
      </right>
      <top style="thin">
        <color theme="2" tint="-0.24994659260841701"/>
      </top>
      <bottom style="thin">
        <color theme="2" tint="-0.24994659260841701"/>
      </bottom>
      <diagonal/>
    </border>
    <border>
      <left style="thin">
        <color indexed="64"/>
      </left>
      <right style="thin">
        <color theme="2" tint="-0.24994659260841701"/>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thin">
        <color theme="2" tint="-0.24994659260841701"/>
      </left>
      <right style="thin">
        <color indexed="64"/>
      </right>
      <top style="thin">
        <color theme="2" tint="-0.24994659260841701"/>
      </top>
      <bottom style="thin">
        <color indexed="64"/>
      </bottom>
      <diagonal/>
    </border>
    <border>
      <left style="thin">
        <color indexed="64"/>
      </left>
      <right style="thin">
        <color theme="2" tint="-0.24994659260841701"/>
      </right>
      <top style="thin">
        <color theme="2" tint="-0.24994659260841701"/>
      </top>
      <bottom/>
      <diagonal/>
    </border>
    <border>
      <left style="thin">
        <color theme="2" tint="-0.24994659260841701"/>
      </left>
      <right style="thin">
        <color indexed="64"/>
      </right>
      <top style="thin">
        <color theme="2" tint="-0.24994659260841701"/>
      </top>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86">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10" fontId="39" fillId="7" borderId="18" xfId="3" applyNumberFormat="1" applyFont="1" applyFill="1" applyBorder="1" applyAlignment="1">
      <alignment horizontal="center"/>
    </xf>
    <xf numFmtId="166" fontId="38" fillId="8" borderId="20" xfId="1" applyNumberFormat="1" applyFont="1" applyFill="1" applyBorder="1"/>
    <xf numFmtId="0" fontId="38" fillId="7" borderId="0" xfId="0" applyFont="1" applyFill="1" applyBorder="1"/>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44" fillId="7" borderId="0" xfId="0" applyFont="1" applyFill="1" applyAlignment="1">
      <alignment vertical="top"/>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5" xfId="5" applyNumberFormat="1" applyFont="1" applyBorder="1" applyAlignment="1" applyProtection="1">
      <alignment horizontal="center" vertical="center"/>
      <protection locked="0"/>
    </xf>
    <xf numFmtId="1" fontId="57" fillId="13" borderId="35" xfId="5" applyNumberFormat="1" applyFont="1" applyFill="1" applyBorder="1" applyAlignment="1" applyProtection="1">
      <alignment horizontal="center" vertical="center"/>
      <protection locked="0"/>
    </xf>
    <xf numFmtId="169" fontId="57" fillId="13" borderId="35"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6"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2"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0" xfId="0" applyFont="1" applyFill="1" applyBorder="1" applyAlignment="1"/>
    <xf numFmtId="0" fontId="39" fillId="4" borderId="31" xfId="0" applyFont="1" applyFill="1" applyBorder="1" applyAlignment="1"/>
    <xf numFmtId="0" fontId="41" fillId="12" borderId="47" xfId="0" applyFont="1" applyFill="1" applyBorder="1" applyAlignment="1">
      <alignment vertical="center" wrapText="1"/>
    </xf>
    <xf numFmtId="0" fontId="38" fillId="12" borderId="47"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48" xfId="1" applyNumberFormat="1" applyFont="1" applyFill="1" applyBorder="1" applyAlignment="1"/>
    <xf numFmtId="166" fontId="39" fillId="4" borderId="49"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2" xfId="0" applyFont="1" applyFill="1" applyBorder="1" applyAlignment="1">
      <alignment horizontal="center"/>
    </xf>
    <xf numFmtId="0" fontId="39" fillId="4" borderId="17" xfId="0" applyFont="1" applyFill="1" applyBorder="1" applyAlignment="1">
      <alignment horizontal="center"/>
    </xf>
    <xf numFmtId="0" fontId="4" fillId="0" borderId="0" xfId="0" applyFont="1"/>
    <xf numFmtId="0" fontId="39" fillId="4" borderId="32"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164" fontId="41" fillId="12" borderId="17" xfId="2" applyNumberFormat="1" applyFont="1" applyFill="1" applyBorder="1" applyAlignment="1" applyProtection="1">
      <alignment vertical="center" wrapText="1"/>
      <protection locked="0"/>
    </xf>
    <xf numFmtId="0" fontId="41" fillId="12" borderId="47" xfId="0" applyFont="1" applyFill="1" applyBorder="1" applyAlignment="1" applyProtection="1">
      <alignment vertical="center" wrapText="1"/>
      <protection locked="0"/>
    </xf>
    <xf numFmtId="0" fontId="38" fillId="12" borderId="47" xfId="0" applyFont="1" applyFill="1" applyBorder="1" applyAlignment="1" applyProtection="1">
      <alignment vertical="center" wrapText="1"/>
      <protection locked="0"/>
    </xf>
    <xf numFmtId="0" fontId="1" fillId="16" borderId="0" xfId="0" applyFont="1" applyFill="1"/>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7" xfId="0" applyFont="1" applyFill="1" applyBorder="1" applyAlignment="1" applyProtection="1">
      <alignment vertical="center" wrapText="1"/>
      <protection locked="0"/>
    </xf>
    <xf numFmtId="0" fontId="84" fillId="4" borderId="0" xfId="4" applyFont="1" applyFill="1" applyAlignment="1">
      <alignment horizontal="justify" vertical="center"/>
    </xf>
    <xf numFmtId="9" fontId="8" fillId="7" borderId="0" xfId="0" applyNumberFormat="1" applyFont="1" applyFill="1"/>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38" fillId="7" borderId="0" xfId="0" applyFont="1" applyFill="1" applyBorder="1" applyAlignment="1">
      <alignment horizontal="center"/>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7" borderId="0" xfId="0" applyFont="1" applyFill="1" applyAlignment="1">
      <alignment horizontal="left" wrapText="1"/>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166" fontId="39" fillId="4" borderId="48" xfId="1" applyNumberFormat="1" applyFont="1" applyFill="1" applyBorder="1" applyAlignment="1">
      <alignment horizontal="left"/>
    </xf>
    <xf numFmtId="166" fontId="39" fillId="4" borderId="49"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39" xfId="0" applyFont="1" applyFill="1" applyBorder="1" applyAlignment="1" applyProtection="1">
      <alignment horizontal="left" vertical="top" wrapText="1"/>
      <protection locked="0"/>
    </xf>
    <xf numFmtId="0" fontId="38" fillId="7" borderId="40" xfId="0" applyFont="1" applyFill="1" applyBorder="1" applyAlignment="1" applyProtection="1">
      <alignment horizontal="left" vertical="top" wrapText="1"/>
      <protection locked="0"/>
    </xf>
    <xf numFmtId="0" fontId="64" fillId="9" borderId="41" xfId="0" applyFont="1" applyFill="1" applyBorder="1" applyAlignment="1">
      <alignment horizontal="left"/>
    </xf>
    <xf numFmtId="0" fontId="64" fillId="9" borderId="42" xfId="0" applyFont="1" applyFill="1" applyBorder="1" applyAlignment="1">
      <alignment horizontal="left"/>
    </xf>
    <xf numFmtId="0" fontId="39" fillId="4" borderId="30" xfId="0" applyFont="1" applyFill="1" applyBorder="1" applyAlignment="1">
      <alignment horizontal="center"/>
    </xf>
    <xf numFmtId="0" fontId="39" fillId="4" borderId="32" xfId="0" applyFont="1" applyFill="1" applyBorder="1" applyAlignment="1">
      <alignment horizontal="center"/>
    </xf>
    <xf numFmtId="0" fontId="50" fillId="9" borderId="33" xfId="0" applyFont="1" applyFill="1" applyBorder="1" applyAlignment="1">
      <alignment horizontal="center"/>
    </xf>
    <xf numFmtId="0" fontId="50" fillId="9" borderId="0" xfId="0" applyFont="1" applyFill="1" applyAlignment="1">
      <alignment horizontal="center"/>
    </xf>
    <xf numFmtId="0" fontId="50" fillId="9" borderId="34"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6" xfId="0" applyFont="1" applyFill="1" applyBorder="1" applyAlignment="1">
      <alignment horizontal="center" vertical="center" wrapText="1"/>
    </xf>
    <xf numFmtId="0" fontId="48" fillId="7" borderId="27" xfId="0" applyFont="1" applyFill="1" applyBorder="1" applyAlignment="1">
      <alignment horizontal="center" vertical="center" wrapText="1"/>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167" fontId="38" fillId="7" borderId="43" xfId="0" applyNumberFormat="1" applyFont="1" applyFill="1" applyBorder="1" applyAlignment="1">
      <alignment horizontal="center" vertical="center" wrapText="1"/>
    </xf>
    <xf numFmtId="167" fontId="38" fillId="7" borderId="44" xfId="0" applyNumberFormat="1" applyFont="1" applyFill="1" applyBorder="1" applyAlignment="1">
      <alignment horizontal="center" vertical="center" wrapText="1"/>
    </xf>
    <xf numFmtId="167" fontId="38" fillId="7" borderId="28" xfId="0" applyNumberFormat="1" applyFont="1" applyFill="1" applyBorder="1" applyAlignment="1">
      <alignment horizontal="center" vertical="center" wrapText="1"/>
    </xf>
    <xf numFmtId="167" fontId="38" fillId="7" borderId="29" xfId="0" applyNumberFormat="1" applyFont="1" applyFill="1" applyBorder="1" applyAlignment="1">
      <alignment horizontal="center" vertical="center" wrapText="1"/>
    </xf>
    <xf numFmtId="0" fontId="38" fillId="7" borderId="43"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4" xfId="0" applyNumberFormat="1" applyFont="1" applyFill="1" applyBorder="1" applyAlignment="1">
      <alignment horizontal="center" vertical="center" wrapText="1"/>
    </xf>
    <xf numFmtId="0" fontId="38" fillId="7" borderId="28"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29" xfId="0" applyNumberFormat="1" applyFont="1" applyFill="1" applyBorder="1" applyAlignment="1">
      <alignment horizontal="center" vertical="center" wrapText="1"/>
    </xf>
    <xf numFmtId="0" fontId="39" fillId="4" borderId="30" xfId="0" applyFont="1" applyFill="1" applyBorder="1" applyAlignment="1">
      <alignment horizontal="left" vertical="center"/>
    </xf>
    <xf numFmtId="0" fontId="39" fillId="4" borderId="32" xfId="0" applyFont="1" applyFill="1" applyBorder="1" applyAlignment="1">
      <alignment horizontal="left" vertical="center"/>
    </xf>
    <xf numFmtId="0" fontId="41" fillId="4" borderId="30" xfId="0" applyFont="1" applyFill="1" applyBorder="1" applyAlignment="1">
      <alignment horizontal="left" vertical="center" wrapText="1"/>
    </xf>
    <xf numFmtId="0" fontId="41" fillId="4" borderId="31" xfId="0" applyFont="1" applyFill="1" applyBorder="1" applyAlignment="1">
      <alignment horizontal="left" vertical="center" wrapText="1"/>
    </xf>
    <xf numFmtId="0" fontId="41" fillId="4" borderId="32" xfId="0" applyFont="1" applyFill="1" applyBorder="1" applyAlignment="1">
      <alignment horizontal="left" vertical="center" wrapText="1"/>
    </xf>
    <xf numFmtId="0" fontId="38" fillId="7" borderId="43" xfId="0" quotePrefix="1" applyNumberFormat="1" applyFont="1" applyFill="1" applyBorder="1" applyAlignment="1" applyProtection="1">
      <alignment horizontal="center" vertical="center" wrapText="1"/>
    </xf>
    <xf numFmtId="0" fontId="38" fillId="7" borderId="44" xfId="0" applyNumberFormat="1" applyFont="1" applyFill="1" applyBorder="1" applyAlignment="1" applyProtection="1">
      <alignment horizontal="center" vertical="center" wrapText="1"/>
    </xf>
    <xf numFmtId="0" fontId="38" fillId="7" borderId="28" xfId="0" applyNumberFormat="1" applyFont="1" applyFill="1" applyBorder="1" applyAlignment="1" applyProtection="1">
      <alignment horizontal="center" vertical="center" wrapText="1"/>
    </xf>
    <xf numFmtId="0" fontId="38" fillId="7" borderId="29"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0" xfId="0" applyNumberFormat="1" applyFont="1" applyFill="1" applyBorder="1" applyAlignment="1">
      <alignment horizontal="center" vertical="center" wrapText="1"/>
    </xf>
    <xf numFmtId="0" fontId="41" fillId="9" borderId="31" xfId="0" applyNumberFormat="1" applyFont="1" applyFill="1" applyBorder="1" applyAlignment="1">
      <alignment horizontal="center" vertical="center" wrapText="1"/>
    </xf>
    <xf numFmtId="0" fontId="39" fillId="4" borderId="31" xfId="0" applyFont="1" applyFill="1" applyBorder="1" applyAlignment="1">
      <alignment horizontal="center"/>
    </xf>
    <xf numFmtId="0" fontId="38" fillId="7" borderId="30" xfId="1" applyNumberFormat="1" applyFont="1" applyFill="1" applyBorder="1" applyAlignment="1">
      <alignment horizontal="left" vertical="center" wrapText="1"/>
    </xf>
    <xf numFmtId="0" fontId="38" fillId="7" borderId="31" xfId="1" applyNumberFormat="1" applyFont="1" applyFill="1" applyBorder="1" applyAlignment="1">
      <alignment horizontal="left" vertical="center" wrapText="1"/>
    </xf>
    <xf numFmtId="0" fontId="38" fillId="7" borderId="45" xfId="1" applyNumberFormat="1" applyFont="1" applyFill="1" applyBorder="1" applyAlignment="1">
      <alignment horizontal="left" vertical="center" wrapText="1"/>
    </xf>
    <xf numFmtId="0" fontId="38" fillId="7" borderId="44" xfId="1" applyNumberFormat="1" applyFont="1" applyFill="1" applyBorder="1" applyAlignment="1">
      <alignment horizontal="left" vertical="center" wrapText="1"/>
    </xf>
    <xf numFmtId="166" fontId="38" fillId="7" borderId="17" xfId="1" applyNumberFormat="1" applyFont="1" applyFill="1" applyBorder="1" applyAlignment="1">
      <alignment horizontal="center" vertical="center" wrapText="1"/>
    </xf>
    <xf numFmtId="0" fontId="38" fillId="7" borderId="36" xfId="0" applyFont="1" applyFill="1" applyBorder="1" applyAlignment="1">
      <alignment horizontal="center" vertical="center"/>
    </xf>
    <xf numFmtId="0" fontId="38" fillId="9" borderId="52" xfId="0" applyFont="1" applyFill="1" applyBorder="1" applyAlignment="1">
      <alignment horizontal="center" vertical="center"/>
    </xf>
    <xf numFmtId="0" fontId="38" fillId="9" borderId="53" xfId="0" applyFont="1" applyFill="1" applyBorder="1" applyAlignment="1">
      <alignment horizontal="center" vertical="center"/>
    </xf>
    <xf numFmtId="0" fontId="38" fillId="9" borderId="54" xfId="0" applyFont="1" applyFill="1" applyBorder="1" applyAlignment="1">
      <alignment horizontal="center" vertical="center"/>
    </xf>
    <xf numFmtId="0" fontId="38" fillId="7" borderId="50" xfId="0" applyFont="1" applyFill="1" applyBorder="1" applyAlignment="1">
      <alignment horizontal="center" vertical="center"/>
    </xf>
    <xf numFmtId="0" fontId="38" fillId="7" borderId="51" xfId="0" applyFont="1" applyFill="1" applyBorder="1" applyAlignment="1">
      <alignment horizontal="center" vertical="center"/>
    </xf>
    <xf numFmtId="0" fontId="39" fillId="7" borderId="37" xfId="0" applyFont="1" applyFill="1" applyBorder="1" applyAlignment="1">
      <alignment horizontal="center"/>
    </xf>
    <xf numFmtId="0" fontId="39" fillId="7" borderId="38" xfId="0" applyFont="1" applyFill="1" applyBorder="1" applyAlignment="1">
      <alignment horizontal="center"/>
    </xf>
    <xf numFmtId="49" fontId="38" fillId="7" borderId="30" xfId="0" applyNumberFormat="1" applyFont="1" applyFill="1" applyBorder="1" applyAlignment="1">
      <alignment horizontal="center"/>
    </xf>
    <xf numFmtId="49" fontId="38" fillId="7" borderId="31" xfId="0" applyNumberFormat="1" applyFont="1" applyFill="1" applyBorder="1" applyAlignment="1">
      <alignment horizontal="center"/>
    </xf>
    <xf numFmtId="49" fontId="38" fillId="7" borderId="32"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166" fontId="38" fillId="7" borderId="30" xfId="1" applyNumberFormat="1" applyFont="1" applyFill="1" applyBorder="1" applyAlignment="1">
      <alignment horizontal="left" vertical="center" wrapText="1"/>
    </xf>
    <xf numFmtId="166" fontId="38" fillId="7" borderId="31" xfId="1" applyNumberFormat="1" applyFont="1" applyFill="1" applyBorder="1" applyAlignment="1">
      <alignment horizontal="left" vertical="center" wrapText="1"/>
    </xf>
    <xf numFmtId="166" fontId="38" fillId="7" borderId="45" xfId="1" applyNumberFormat="1" applyFont="1" applyFill="1" applyBorder="1" applyAlignment="1">
      <alignment horizontal="left" vertical="center" wrapText="1"/>
    </xf>
    <xf numFmtId="166" fontId="38" fillId="7" borderId="44" xfId="1" applyNumberFormat="1" applyFont="1" applyFill="1" applyBorder="1" applyAlignment="1">
      <alignment horizontal="left" vertical="center" wrapText="1"/>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4" xfId="0" applyNumberFormat="1" applyFont="1" applyFill="1" applyBorder="1" applyAlignment="1" applyProtection="1">
      <alignment horizontal="center" vertical="center" wrapText="1"/>
      <protection locked="0"/>
    </xf>
    <xf numFmtId="0" fontId="38" fillId="7" borderId="29" xfId="0" applyNumberFormat="1" applyFont="1" applyFill="1" applyBorder="1" applyAlignment="1" applyProtection="1">
      <alignment horizontal="center" vertical="center" wrapText="1"/>
      <protection locked="0"/>
    </xf>
    <xf numFmtId="0" fontId="41" fillId="12" borderId="39" xfId="0" applyFont="1" applyFill="1" applyBorder="1" applyAlignment="1">
      <alignment horizontal="center" vertical="center" wrapText="1"/>
    </xf>
    <xf numFmtId="0" fontId="41" fillId="12" borderId="40" xfId="0" applyFont="1" applyFill="1" applyBorder="1" applyAlignment="1">
      <alignment horizontal="center" vertical="center" wrapText="1"/>
    </xf>
    <xf numFmtId="0" fontId="38" fillId="7" borderId="37" xfId="0" applyFont="1" applyFill="1" applyBorder="1" applyAlignment="1">
      <alignment horizontal="center"/>
    </xf>
    <xf numFmtId="0" fontId="38" fillId="7" borderId="38" xfId="0" applyFont="1" applyFill="1" applyBorder="1" applyAlignment="1">
      <alignment horizontal="center"/>
    </xf>
    <xf numFmtId="49" fontId="38" fillId="7" borderId="30" xfId="0" applyNumberFormat="1" applyFont="1" applyFill="1" applyBorder="1" applyAlignment="1">
      <alignment horizontal="left"/>
    </xf>
    <xf numFmtId="49" fontId="38" fillId="7" borderId="31" xfId="0" applyNumberFormat="1" applyFont="1" applyFill="1" applyBorder="1" applyAlignment="1">
      <alignment horizontal="left"/>
    </xf>
    <xf numFmtId="49" fontId="38" fillId="7" borderId="32" xfId="0" applyNumberFormat="1" applyFont="1" applyFill="1" applyBorder="1" applyAlignment="1">
      <alignment horizontal="left"/>
    </xf>
    <xf numFmtId="0" fontId="36" fillId="7" borderId="30" xfId="0" applyFont="1" applyFill="1" applyBorder="1" applyAlignment="1">
      <alignment horizontal="left" vertical="center" wrapText="1"/>
    </xf>
    <xf numFmtId="0" fontId="36" fillId="7" borderId="32"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0" xfId="1" applyNumberFormat="1" applyFont="1" applyFill="1" applyBorder="1" applyAlignment="1">
      <alignment horizontal="left" vertical="top"/>
    </xf>
    <xf numFmtId="166" fontId="38" fillId="12" borderId="32"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3"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xf numFmtId="14" fontId="38" fillId="7" borderId="16" xfId="0" applyNumberFormat="1" applyFont="1" applyFill="1" applyBorder="1" applyAlignment="1"/>
    <xf numFmtId="0" fontId="49" fillId="7" borderId="0" xfId="0" applyFont="1" applyFill="1"/>
    <xf numFmtId="0" fontId="39" fillId="7" borderId="21" xfId="0" applyFont="1" applyFill="1" applyBorder="1" applyAlignment="1">
      <alignment horizontal="center" vertical="center" wrapText="1"/>
    </xf>
    <xf numFmtId="0" fontId="39" fillId="7" borderId="17" xfId="0" applyFont="1" applyFill="1" applyBorder="1" applyAlignment="1">
      <alignment horizontal="center"/>
    </xf>
    <xf numFmtId="49" fontId="38" fillId="7" borderId="17" xfId="0" applyNumberFormat="1" applyFont="1" applyFill="1" applyBorder="1" applyAlignment="1" applyProtection="1">
      <alignment horizontal="center" vertical="center" wrapText="1"/>
      <protection locked="0"/>
    </xf>
    <xf numFmtId="49" fontId="38" fillId="7" borderId="17" xfId="0" applyNumberFormat="1" applyFont="1" applyFill="1" applyBorder="1" applyAlignment="1" applyProtection="1">
      <alignment horizontal="left"/>
      <protection locked="0"/>
    </xf>
    <xf numFmtId="164" fontId="38" fillId="7" borderId="17" xfId="2" applyNumberFormat="1" applyFont="1" applyFill="1" applyBorder="1" applyAlignment="1" applyProtection="1">
      <alignment vertical="center"/>
      <protection hidden="1"/>
    </xf>
    <xf numFmtId="171" fontId="41" fillId="7" borderId="17" xfId="0" applyNumberFormat="1" applyFont="1" applyFill="1" applyBorder="1" applyAlignment="1" applyProtection="1">
      <alignment horizontal="center" vertical="center"/>
      <protection locked="0"/>
    </xf>
    <xf numFmtId="0" fontId="39" fillId="7" borderId="17" xfId="0" applyFont="1" applyFill="1" applyBorder="1" applyAlignment="1">
      <alignment horizontal="left" vertical="center"/>
    </xf>
    <xf numFmtId="0" fontId="31" fillId="7" borderId="0" xfId="0" applyFont="1" applyFill="1" applyAlignment="1">
      <alignment horizontal="left" vertical="center"/>
    </xf>
    <xf numFmtId="166" fontId="38" fillId="7" borderId="30" xfId="1" applyNumberFormat="1" applyFont="1" applyFill="1" applyBorder="1" applyAlignment="1" applyProtection="1">
      <alignment horizontal="left" vertical="center" wrapText="1"/>
      <protection locked="0"/>
    </xf>
    <xf numFmtId="166" fontId="38" fillId="7" borderId="31" xfId="1" applyNumberFormat="1" applyFont="1" applyFill="1" applyBorder="1" applyAlignment="1" applyProtection="1">
      <alignment horizontal="left" vertical="center" wrapText="1"/>
      <protection locked="0"/>
    </xf>
    <xf numFmtId="166" fontId="38" fillId="7" borderId="32" xfId="1" applyNumberFormat="1" applyFont="1" applyFill="1" applyBorder="1" applyAlignment="1" applyProtection="1">
      <alignment horizontal="left" vertical="center" wrapText="1"/>
      <protection locked="0"/>
    </xf>
    <xf numFmtId="0" fontId="38" fillId="7" borderId="30" xfId="1" applyNumberFormat="1" applyFont="1" applyFill="1" applyBorder="1" applyAlignment="1" applyProtection="1">
      <alignment horizontal="left" vertical="center" wrapText="1"/>
      <protection locked="0"/>
    </xf>
    <xf numFmtId="0" fontId="38" fillId="7" borderId="31" xfId="1" applyNumberFormat="1" applyFont="1" applyFill="1" applyBorder="1" applyAlignment="1" applyProtection="1">
      <alignment horizontal="left" vertical="center" wrapText="1"/>
      <protection locked="0"/>
    </xf>
    <xf numFmtId="0" fontId="38" fillId="7" borderId="32" xfId="1" applyNumberFormat="1" applyFont="1" applyFill="1" applyBorder="1" applyAlignment="1" applyProtection="1">
      <alignment horizontal="left" vertical="center" wrapText="1"/>
      <protection locked="0"/>
    </xf>
    <xf numFmtId="0" fontId="39" fillId="7" borderId="30" xfId="0" applyFont="1" applyFill="1" applyBorder="1" applyAlignment="1" applyProtection="1">
      <alignment horizontal="center" vertical="center" wrapText="1"/>
      <protection locked="0"/>
    </xf>
    <xf numFmtId="0" fontId="39" fillId="7" borderId="32" xfId="0" applyFont="1" applyFill="1" applyBorder="1" applyAlignment="1" applyProtection="1">
      <alignment horizontal="center" vertical="center" wrapText="1"/>
      <protection locked="0"/>
    </xf>
    <xf numFmtId="0" fontId="41" fillId="7" borderId="31" xfId="0" applyFont="1" applyFill="1" applyBorder="1" applyAlignment="1" applyProtection="1">
      <alignment horizontal="left" vertical="center" wrapText="1"/>
      <protection locked="0"/>
    </xf>
    <xf numFmtId="0" fontId="41" fillId="7" borderId="32" xfId="0" applyFont="1" applyFill="1" applyBorder="1" applyAlignment="1" applyProtection="1">
      <alignment horizontal="left" vertical="center" wrapText="1"/>
      <protection locked="0"/>
    </xf>
    <xf numFmtId="0" fontId="38" fillId="7" borderId="17" xfId="0" applyFont="1" applyFill="1" applyBorder="1" applyAlignment="1" applyProtection="1">
      <alignment horizontal="left" vertical="top" wrapText="1"/>
      <protection locked="0"/>
    </xf>
    <xf numFmtId="0" fontId="31" fillId="7" borderId="0" xfId="0" applyFont="1" applyFill="1" applyBorder="1" applyAlignment="1"/>
    <xf numFmtId="0" fontId="39" fillId="7" borderId="17" xfId="0" applyFont="1" applyFill="1" applyBorder="1" applyAlignment="1">
      <alignment horizontal="left" wrapText="1"/>
    </xf>
    <xf numFmtId="0" fontId="39" fillId="7" borderId="17" xfId="0" applyFont="1" applyFill="1" applyBorder="1" applyAlignment="1">
      <alignment horizontal="center"/>
    </xf>
    <xf numFmtId="0" fontId="38" fillId="7" borderId="17" xfId="0" applyFont="1" applyFill="1" applyBorder="1" applyAlignment="1">
      <alignment horizontal="left" wrapText="1"/>
    </xf>
    <xf numFmtId="166" fontId="38" fillId="7" borderId="17" xfId="1" applyNumberFormat="1" applyFont="1" applyFill="1" applyBorder="1"/>
    <xf numFmtId="166" fontId="39" fillId="7" borderId="17" xfId="1" applyNumberFormat="1" applyFont="1" applyFill="1" applyBorder="1" applyAlignment="1">
      <alignment horizontal="center"/>
    </xf>
    <xf numFmtId="0" fontId="38" fillId="7" borderId="30" xfId="0" applyFont="1" applyFill="1" applyBorder="1" applyAlignment="1">
      <alignment horizontal="left" wrapText="1"/>
    </xf>
    <xf numFmtId="0" fontId="38" fillId="7" borderId="32" xfId="0" applyFont="1" applyFill="1" applyBorder="1" applyAlignment="1">
      <alignment horizontal="left" wrapText="1"/>
    </xf>
    <xf numFmtId="0" fontId="32" fillId="7" borderId="30" xfId="0" applyFont="1" applyFill="1" applyBorder="1" applyAlignment="1">
      <alignment horizontal="left" vertical="center" wrapText="1" indent="3"/>
    </xf>
    <xf numFmtId="0" fontId="32" fillId="7" borderId="32" xfId="0" applyFont="1" applyFill="1" applyBorder="1" applyAlignment="1">
      <alignment horizontal="left" vertical="center" wrapText="1" indent="3"/>
    </xf>
    <xf numFmtId="166" fontId="38" fillId="7" borderId="17" xfId="1" applyNumberFormat="1" applyFont="1" applyFill="1" applyBorder="1" applyAlignment="1">
      <alignment vertical="center"/>
    </xf>
    <xf numFmtId="0" fontId="32" fillId="7" borderId="30" xfId="0" applyFont="1" applyFill="1" applyBorder="1" applyAlignment="1">
      <alignment horizontal="left" vertical="center" wrapText="1" indent="3"/>
    </xf>
    <xf numFmtId="0" fontId="32" fillId="7" borderId="32" xfId="0" applyFont="1" applyFill="1" applyBorder="1" applyAlignment="1">
      <alignment horizontal="left" vertical="center" wrapText="1" indent="3"/>
    </xf>
    <xf numFmtId="166" fontId="38" fillId="7" borderId="30" xfId="1" applyNumberFormat="1" applyFont="1" applyFill="1" applyBorder="1" applyAlignment="1">
      <alignment vertical="center"/>
    </xf>
    <xf numFmtId="166" fontId="38" fillId="7" borderId="31" xfId="1" applyNumberFormat="1" applyFont="1" applyFill="1" applyBorder="1" applyAlignment="1">
      <alignment vertical="center"/>
    </xf>
    <xf numFmtId="166" fontId="39" fillId="7" borderId="32" xfId="1" applyNumberFormat="1" applyFont="1" applyFill="1" applyBorder="1" applyAlignment="1">
      <alignment horizontal="center"/>
    </xf>
    <xf numFmtId="166" fontId="38" fillId="7" borderId="30" xfId="1" applyNumberFormat="1" applyFont="1" applyFill="1" applyBorder="1" applyAlignment="1"/>
    <xf numFmtId="166" fontId="38" fillId="7" borderId="31" xfId="1" applyNumberFormat="1" applyFont="1" applyFill="1" applyBorder="1" applyAlignment="1"/>
    <xf numFmtId="166" fontId="38" fillId="7" borderId="32" xfId="1" applyNumberFormat="1" applyFont="1" applyFill="1" applyBorder="1" applyAlignment="1"/>
    <xf numFmtId="166" fontId="38" fillId="7" borderId="17" xfId="1" applyNumberFormat="1" applyFont="1" applyFill="1" applyBorder="1" applyProtection="1">
      <protection locked="0"/>
    </xf>
    <xf numFmtId="166" fontId="38" fillId="7" borderId="30" xfId="1" applyNumberFormat="1" applyFont="1" applyFill="1" applyBorder="1" applyAlignment="1">
      <alignment horizontal="left"/>
    </xf>
    <xf numFmtId="166" fontId="38" fillId="7" borderId="32" xfId="1" applyNumberFormat="1" applyFont="1" applyFill="1" applyBorder="1" applyAlignment="1">
      <alignment horizontal="left"/>
    </xf>
    <xf numFmtId="166" fontId="39" fillId="7" borderId="16" xfId="1" applyNumberFormat="1" applyFont="1" applyFill="1" applyBorder="1" applyAlignment="1">
      <alignment horizontal="left"/>
    </xf>
    <xf numFmtId="166" fontId="39" fillId="7" borderId="16" xfId="1" applyNumberFormat="1" applyFont="1" applyFill="1" applyBorder="1"/>
    <xf numFmtId="44" fontId="38" fillId="7" borderId="30" xfId="2" applyFont="1" applyFill="1" applyBorder="1" applyAlignment="1" applyProtection="1">
      <alignment horizontal="center"/>
      <protection locked="0"/>
    </xf>
    <xf numFmtId="44" fontId="38" fillId="7" borderId="32" xfId="2" applyFont="1" applyFill="1" applyBorder="1" applyAlignment="1" applyProtection="1">
      <alignment horizontal="center"/>
      <protection locked="0"/>
    </xf>
    <xf numFmtId="0" fontId="31" fillId="7" borderId="5" xfId="0" applyFont="1" applyFill="1" applyBorder="1" applyAlignment="1"/>
    <xf numFmtId="0" fontId="39" fillId="7" borderId="17" xfId="0" applyFont="1" applyFill="1" applyBorder="1" applyAlignment="1">
      <alignment horizontal="left"/>
    </xf>
    <xf numFmtId="0" fontId="39" fillId="7" borderId="19" xfId="0" applyFont="1" applyFill="1" applyBorder="1" applyAlignment="1">
      <alignment horizontal="center"/>
    </xf>
    <xf numFmtId="166" fontId="38" fillId="7" borderId="17" xfId="1" applyNumberFormat="1" applyFont="1" applyFill="1" applyBorder="1" applyAlignment="1">
      <alignment horizontal="left"/>
    </xf>
    <xf numFmtId="166" fontId="38" fillId="7" borderId="20" xfId="1" applyNumberFormat="1" applyFont="1" applyFill="1" applyBorder="1"/>
    <xf numFmtId="166" fontId="38" fillId="7" borderId="17" xfId="1" applyNumberFormat="1" applyFont="1" applyFill="1" applyBorder="1" applyAlignment="1">
      <alignment horizontal="left" wrapText="1"/>
    </xf>
    <xf numFmtId="166" fontId="38" fillId="7" borderId="17" xfId="1" applyNumberFormat="1" applyFont="1" applyFill="1" applyBorder="1" applyAlignment="1" applyProtection="1">
      <protection locked="0"/>
    </xf>
    <xf numFmtId="166" fontId="38" fillId="7" borderId="17" xfId="1" applyNumberFormat="1" applyFont="1" applyFill="1" applyBorder="1" applyAlignment="1"/>
    <xf numFmtId="0" fontId="38" fillId="7" borderId="17" xfId="0" applyFont="1" applyFill="1" applyBorder="1" applyAlignment="1">
      <alignment horizontal="left"/>
    </xf>
    <xf numFmtId="166" fontId="38" fillId="7" borderId="17" xfId="1" applyNumberFormat="1" applyFont="1" applyFill="1" applyBorder="1" applyAlignment="1" applyProtection="1">
      <alignment vertical="center"/>
      <protection locked="0"/>
    </xf>
    <xf numFmtId="0" fontId="39" fillId="7" borderId="16" xfId="0" applyFont="1" applyFill="1" applyBorder="1" applyAlignment="1">
      <alignment horizontal="left"/>
    </xf>
    <xf numFmtId="0" fontId="37" fillId="7" borderId="0" xfId="0" applyFont="1" applyFill="1"/>
    <xf numFmtId="0" fontId="87" fillId="7" borderId="0" xfId="0" applyFont="1" applyFill="1" applyBorder="1" applyAlignment="1">
      <alignment vertical="center" wrapText="1"/>
    </xf>
    <xf numFmtId="0" fontId="87" fillId="7" borderId="0" xfId="0" applyFont="1" applyFill="1" applyBorder="1" applyAlignment="1" applyProtection="1">
      <alignment horizontal="center" vertical="center" wrapText="1"/>
      <protection locked="0"/>
    </xf>
    <xf numFmtId="172" fontId="87" fillId="7" borderId="0" xfId="0" applyNumberFormat="1" applyFont="1" applyFill="1" applyBorder="1" applyAlignment="1" applyProtection="1">
      <alignment horizontal="center" vertical="center" wrapText="1"/>
      <protection locked="0"/>
    </xf>
    <xf numFmtId="0" fontId="40" fillId="7" borderId="23" xfId="0" applyFont="1" applyFill="1" applyBorder="1" applyAlignment="1" applyProtection="1">
      <alignment horizontal="center" vertical="center" wrapText="1"/>
      <protection locked="0"/>
    </xf>
    <xf numFmtId="14" fontId="33" fillId="7" borderId="0" xfId="0" applyNumberFormat="1" applyFont="1" applyFill="1" applyBorder="1" applyAlignment="1">
      <alignment wrapText="1"/>
    </xf>
    <xf numFmtId="0" fontId="40" fillId="7" borderId="0" xfId="0" applyFont="1" applyFill="1" applyBorder="1" applyAlignment="1">
      <alignment horizontal="center" vertical="center" wrapText="1"/>
    </xf>
    <xf numFmtId="0" fontId="40" fillId="17" borderId="0" xfId="0" applyFont="1" applyFill="1" applyBorder="1" applyAlignment="1">
      <alignment horizontal="center"/>
    </xf>
    <xf numFmtId="0" fontId="38" fillId="7" borderId="55" xfId="0" applyFont="1" applyFill="1" applyBorder="1" applyAlignment="1">
      <alignment horizontal="center" vertical="center" wrapText="1"/>
    </xf>
    <xf numFmtId="0" fontId="38" fillId="7" borderId="56" xfId="0" applyFont="1" applyFill="1" applyBorder="1" applyAlignment="1">
      <alignment horizontal="center" vertical="center" wrapText="1"/>
    </xf>
    <xf numFmtId="0" fontId="88" fillId="7" borderId="57" xfId="0" applyFont="1" applyFill="1" applyBorder="1" applyAlignment="1">
      <alignment horizontal="center" vertical="center" wrapText="1"/>
    </xf>
    <xf numFmtId="0" fontId="88" fillId="7" borderId="58" xfId="0" applyFont="1" applyFill="1" applyBorder="1" applyAlignment="1">
      <alignment horizontal="center" vertical="center" wrapText="1"/>
    </xf>
    <xf numFmtId="0" fontId="87" fillId="7" borderId="5" xfId="0" applyFont="1" applyFill="1" applyBorder="1" applyAlignment="1">
      <alignment vertical="center" wrapText="1"/>
    </xf>
    <xf numFmtId="0" fontId="87" fillId="7" borderId="15" xfId="0" applyFont="1" applyFill="1" applyBorder="1" applyAlignment="1" applyProtection="1">
      <alignment horizontal="center" vertical="center" wrapText="1"/>
      <protection locked="0"/>
    </xf>
    <xf numFmtId="0" fontId="87" fillId="7" borderId="12" xfId="0" applyFont="1" applyFill="1" applyBorder="1" applyAlignment="1">
      <alignment vertical="center" wrapText="1"/>
    </xf>
    <xf numFmtId="0" fontId="87" fillId="7" borderId="14" xfId="0" applyFont="1" applyFill="1" applyBorder="1" applyAlignment="1" applyProtection="1">
      <alignment horizontal="center" vertical="center" wrapText="1"/>
      <protection locked="0"/>
    </xf>
    <xf numFmtId="0" fontId="39" fillId="7" borderId="25" xfId="0" applyFont="1" applyFill="1" applyBorder="1" applyAlignment="1"/>
    <xf numFmtId="0" fontId="40" fillId="7" borderId="59" xfId="0" applyFont="1" applyFill="1" applyBorder="1" applyAlignment="1" applyProtection="1">
      <alignment horizontal="center" vertical="center" wrapText="1"/>
      <protection locked="0"/>
    </xf>
    <xf numFmtId="0" fontId="50" fillId="17" borderId="10" xfId="0" applyFont="1" applyFill="1" applyBorder="1" applyAlignment="1">
      <alignment horizontal="center"/>
    </xf>
    <xf numFmtId="0" fontId="50" fillId="17" borderId="8" xfId="0" applyFont="1" applyFill="1" applyBorder="1" applyAlignment="1">
      <alignment horizontal="center"/>
    </xf>
    <xf numFmtId="0" fontId="50" fillId="17" borderId="11" xfId="0" applyFont="1" applyFill="1" applyBorder="1" applyAlignment="1">
      <alignment horizontal="center"/>
    </xf>
    <xf numFmtId="0" fontId="40" fillId="17" borderId="5" xfId="0" applyFont="1" applyFill="1" applyBorder="1" applyAlignment="1">
      <alignment horizontal="center"/>
    </xf>
    <xf numFmtId="0" fontId="40" fillId="17" borderId="15" xfId="0" applyFont="1" applyFill="1" applyBorder="1" applyAlignment="1">
      <alignment horizontal="center"/>
    </xf>
    <xf numFmtId="0" fontId="38" fillId="17" borderId="12" xfId="0" applyFont="1" applyFill="1" applyBorder="1" applyAlignment="1">
      <alignment horizontal="center"/>
    </xf>
    <xf numFmtId="0" fontId="40" fillId="17" borderId="13" xfId="0" applyFont="1" applyFill="1" applyBorder="1" applyAlignment="1">
      <alignment horizontal="center"/>
    </xf>
    <xf numFmtId="0" fontId="40" fillId="17" borderId="14" xfId="0" applyFont="1" applyFill="1" applyBorder="1" applyAlignment="1">
      <alignment horizontal="center"/>
    </xf>
    <xf numFmtId="0" fontId="38" fillId="7" borderId="6" xfId="0" applyFont="1" applyFill="1" applyBorder="1"/>
    <xf numFmtId="0" fontId="38" fillId="7" borderId="7" xfId="0" applyFont="1" applyFill="1" applyBorder="1"/>
    <xf numFmtId="0" fontId="38" fillId="7" borderId="9" xfId="0" applyFont="1" applyFill="1" applyBorder="1"/>
    <xf numFmtId="0" fontId="8" fillId="7" borderId="9" xfId="0" applyFont="1" applyFill="1" applyBorder="1"/>
    <xf numFmtId="0" fontId="38" fillId="7" borderId="60" xfId="1" applyNumberFormat="1" applyFont="1" applyFill="1" applyBorder="1" applyAlignment="1" applyProtection="1">
      <alignment horizontal="left" vertical="center" wrapText="1"/>
      <protection locked="0"/>
    </xf>
    <xf numFmtId="0" fontId="38" fillId="7" borderId="61" xfId="1" applyNumberFormat="1" applyFont="1" applyFill="1" applyBorder="1" applyAlignment="1" applyProtection="1">
      <alignment horizontal="left" vertical="center" wrapText="1"/>
      <protection locked="0"/>
    </xf>
    <xf numFmtId="0" fontId="38" fillId="7" borderId="62" xfId="1" applyNumberFormat="1" applyFont="1" applyFill="1" applyBorder="1" applyAlignment="1" applyProtection="1">
      <alignment horizontal="left" vertical="center" wrapText="1"/>
      <protection locked="0"/>
    </xf>
    <xf numFmtId="169" fontId="38" fillId="7" borderId="17" xfId="0" applyNumberFormat="1" applyFont="1" applyFill="1" applyBorder="1" applyAlignment="1" applyProtection="1">
      <alignment horizontal="center" vertical="center" wrapText="1"/>
      <protection locked="0"/>
    </xf>
    <xf numFmtId="0" fontId="39" fillId="7" borderId="30" xfId="0" applyFont="1" applyFill="1" applyBorder="1" applyAlignment="1">
      <alignment horizontal="center"/>
    </xf>
    <xf numFmtId="171" fontId="41" fillId="7" borderId="30" xfId="0" applyNumberFormat="1" applyFont="1" applyFill="1" applyBorder="1" applyAlignment="1" applyProtection="1">
      <alignment horizontal="center" vertical="center"/>
      <protection locked="0"/>
    </xf>
    <xf numFmtId="0" fontId="39" fillId="7" borderId="32" xfId="0" applyFont="1" applyFill="1" applyBorder="1" applyAlignment="1">
      <alignment horizontal="center"/>
    </xf>
    <xf numFmtId="0" fontId="38" fillId="7" borderId="32" xfId="0" applyFont="1" applyFill="1" applyBorder="1" applyAlignment="1">
      <alignment horizontal="left"/>
    </xf>
    <xf numFmtId="49" fontId="38" fillId="7" borderId="19" xfId="0" applyNumberFormat="1" applyFont="1" applyFill="1" applyBorder="1" applyAlignment="1" applyProtection="1">
      <alignment horizontal="left"/>
      <protection locked="0"/>
    </xf>
    <xf numFmtId="0" fontId="39" fillId="17" borderId="63" xfId="0" applyFont="1" applyFill="1" applyBorder="1" applyAlignment="1">
      <alignment horizontal="center"/>
    </xf>
    <xf numFmtId="0" fontId="39" fillId="17" borderId="64" xfId="0" applyFont="1" applyFill="1" applyBorder="1" applyAlignment="1">
      <alignment horizontal="center"/>
    </xf>
    <xf numFmtId="0" fontId="39" fillId="17" borderId="65" xfId="0" applyFont="1" applyFill="1" applyBorder="1" applyAlignment="1">
      <alignment horizontal="center"/>
    </xf>
    <xf numFmtId="169" fontId="38" fillId="7" borderId="66" xfId="0" applyNumberFormat="1" applyFont="1" applyFill="1" applyBorder="1" applyAlignment="1" applyProtection="1">
      <alignment horizontal="center" vertical="center" wrapText="1"/>
      <protection locked="0"/>
    </xf>
    <xf numFmtId="169" fontId="38" fillId="7" borderId="67" xfId="0" applyNumberFormat="1" applyFont="1" applyFill="1" applyBorder="1" applyAlignment="1" applyProtection="1">
      <alignment horizontal="center" vertical="center" wrapText="1"/>
      <protection locked="0"/>
    </xf>
    <xf numFmtId="171" fontId="41" fillId="7" borderId="19" xfId="0" applyNumberFormat="1" applyFont="1" applyFill="1" applyBorder="1" applyAlignment="1" applyProtection="1">
      <alignment horizontal="center" vertical="center"/>
      <protection locked="0"/>
    </xf>
    <xf numFmtId="171" fontId="41" fillId="7" borderId="43" xfId="0" applyNumberFormat="1" applyFont="1" applyFill="1" applyBorder="1" applyAlignment="1" applyProtection="1">
      <alignment horizontal="center" vertical="center"/>
      <protection locked="0"/>
    </xf>
    <xf numFmtId="169" fontId="38" fillId="7" borderId="71" xfId="0" applyNumberFormat="1" applyFont="1" applyFill="1" applyBorder="1" applyAlignment="1" applyProtection="1">
      <alignment horizontal="center" vertical="center" wrapText="1"/>
      <protection locked="0"/>
    </xf>
    <xf numFmtId="169" fontId="38" fillId="7" borderId="19" xfId="0" applyNumberFormat="1" applyFont="1" applyFill="1" applyBorder="1" applyAlignment="1" applyProtection="1">
      <alignment horizontal="center" vertical="center" wrapText="1"/>
      <protection locked="0"/>
    </xf>
    <xf numFmtId="169" fontId="38" fillId="7" borderId="72" xfId="0" applyNumberFormat="1" applyFont="1" applyFill="1" applyBorder="1" applyAlignment="1" applyProtection="1">
      <alignment horizontal="center" vertical="center" wrapText="1"/>
      <protection locked="0"/>
    </xf>
    <xf numFmtId="0" fontId="38" fillId="7" borderId="44" xfId="0" applyFont="1" applyFill="1" applyBorder="1" applyAlignment="1">
      <alignment horizontal="left"/>
    </xf>
    <xf numFmtId="164" fontId="38" fillId="7" borderId="19" xfId="2" applyNumberFormat="1" applyFont="1" applyFill="1" applyBorder="1" applyAlignment="1" applyProtection="1">
      <alignment vertical="center"/>
      <protection hidden="1"/>
    </xf>
    <xf numFmtId="0" fontId="39" fillId="17" borderId="63" xfId="0" applyFont="1" applyFill="1" applyBorder="1" applyAlignment="1">
      <alignment horizontal="left" vertical="center"/>
    </xf>
    <xf numFmtId="0" fontId="39" fillId="17" borderId="64" xfId="0" applyFont="1" applyFill="1" applyBorder="1" applyAlignment="1">
      <alignment horizontal="left" vertical="center"/>
    </xf>
    <xf numFmtId="0" fontId="41" fillId="7" borderId="64" xfId="0" applyFont="1" applyFill="1" applyBorder="1" applyAlignment="1">
      <alignment horizontal="left" vertical="center" wrapText="1"/>
    </xf>
    <xf numFmtId="0" fontId="41" fillId="7" borderId="65" xfId="0" applyFont="1" applyFill="1" applyBorder="1" applyAlignment="1">
      <alignment horizontal="left" vertical="center" wrapText="1"/>
    </xf>
    <xf numFmtId="0" fontId="38" fillId="7" borderId="68" xfId="1" applyNumberFormat="1" applyFont="1" applyFill="1" applyBorder="1" applyAlignment="1" applyProtection="1">
      <alignment horizontal="left" vertical="center" wrapText="1"/>
      <protection locked="0"/>
    </xf>
    <xf numFmtId="0" fontId="38" fillId="7" borderId="69" xfId="1" applyNumberFormat="1" applyFont="1" applyFill="1" applyBorder="1" applyAlignment="1" applyProtection="1">
      <alignment horizontal="left" vertical="center" wrapText="1"/>
      <protection locked="0"/>
    </xf>
    <xf numFmtId="0" fontId="38" fillId="7" borderId="70" xfId="1" applyNumberFormat="1" applyFont="1" applyFill="1" applyBorder="1" applyAlignment="1" applyProtection="1">
      <alignment horizontal="left" vertical="center" wrapText="1"/>
      <protection locked="0"/>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usernames" Target="revisions/userNam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24500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24500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#,##0_);_("$"* \(#,##0\);_("$"* "-"??_);_(@_)</c:formatCode>
                <c:ptCount val="2"/>
                <c:pt idx="1">
                  <c:v>24500</c:v>
                </c:pt>
              </c:numCache>
            </c:numRef>
          </c:val>
        </c:ser>
        <c:dLbls>
          <c:showLegendKey val="0"/>
          <c:showVal val="0"/>
          <c:showCatName val="0"/>
          <c:showSerName val="0"/>
          <c:showPercent val="0"/>
          <c:showBubbleSize val="0"/>
        </c:dLbls>
        <c:gapWidth val="150"/>
        <c:overlap val="100"/>
        <c:axId val="721465944"/>
        <c:axId val="721466336"/>
      </c:barChart>
      <c:catAx>
        <c:axId val="72146594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1466336"/>
        <c:crosses val="autoZero"/>
        <c:auto val="1"/>
        <c:lblAlgn val="ctr"/>
        <c:lblOffset val="100"/>
        <c:noMultiLvlLbl val="0"/>
      </c:catAx>
      <c:valAx>
        <c:axId val="72146633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721465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#,##0_);_("$"* \(#,##0\);_("$"* "-"??_);_(@_)</c:formatCode>
                <c:ptCount val="2"/>
                <c:pt idx="1">
                  <c:v>0</c:v>
                </c:pt>
              </c:numCache>
            </c:numRef>
          </c:val>
        </c:ser>
        <c:dLbls>
          <c:showLegendKey val="0"/>
          <c:showVal val="0"/>
          <c:showCatName val="0"/>
          <c:showSerName val="0"/>
          <c:showPercent val="0"/>
          <c:showBubbleSize val="0"/>
        </c:dLbls>
        <c:gapWidth val="150"/>
        <c:overlap val="100"/>
        <c:axId val="595973232"/>
        <c:axId val="595972448"/>
      </c:barChart>
      <c:catAx>
        <c:axId val="59597323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5972448"/>
        <c:crosses val="autoZero"/>
        <c:auto val="1"/>
        <c:lblAlgn val="ctr"/>
        <c:lblOffset val="100"/>
        <c:noMultiLvlLbl val="0"/>
      </c:catAx>
      <c:valAx>
        <c:axId val="59597244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95973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100450</c:v>
                </c:pt>
              </c:numCache>
            </c:numRef>
          </c:val>
        </c:ser>
        <c:dLbls>
          <c:dLblPos val="ctr"/>
          <c:showLegendKey val="0"/>
          <c:showVal val="1"/>
          <c:showCatName val="0"/>
          <c:showSerName val="0"/>
          <c:showPercent val="0"/>
          <c:showBubbleSize val="0"/>
        </c:dLbls>
        <c:gapWidth val="79"/>
        <c:axId val="242812600"/>
        <c:axId val="708517112"/>
      </c:barChart>
      <c:catAx>
        <c:axId val="2428126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708517112"/>
        <c:crosses val="autoZero"/>
        <c:auto val="1"/>
        <c:lblAlgn val="ctr"/>
        <c:lblOffset val="100"/>
        <c:noMultiLvlLbl val="0"/>
      </c:catAx>
      <c:valAx>
        <c:axId val="708517112"/>
        <c:scaling>
          <c:orientation val="minMax"/>
        </c:scaling>
        <c:delete val="1"/>
        <c:axPos val="l"/>
        <c:numFmt formatCode="_(&quot;$&quot;* #,##0_);_(&quot;$&quot;* \(#,##0\);_(&quot;$&quot;* &quot;-&quot;??_);_(@_)" sourceLinked="1"/>
        <c:majorTickMark val="none"/>
        <c:minorTickMark val="none"/>
        <c:tickLblPos val="nextTo"/>
        <c:crossAx val="24281260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531680360"/>
        <c:axId val="531680752"/>
      </c:barChart>
      <c:catAx>
        <c:axId val="53168036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31680752"/>
        <c:crosses val="autoZero"/>
        <c:auto val="1"/>
        <c:lblAlgn val="ctr"/>
        <c:lblOffset val="100"/>
        <c:noMultiLvlLbl val="0"/>
      </c:catAx>
      <c:valAx>
        <c:axId val="531680752"/>
        <c:scaling>
          <c:orientation val="minMax"/>
        </c:scaling>
        <c:delete val="1"/>
        <c:axPos val="l"/>
        <c:numFmt formatCode="_(&quot;$&quot;* #,##0_);_(&quot;$&quot;* \(#,##0\);_(&quot;$&quot;* &quot;-&quot;??_);_(@_)" sourceLinked="1"/>
        <c:majorTickMark val="none"/>
        <c:minorTickMark val="none"/>
        <c:tickLblPos val="nextTo"/>
        <c:crossAx val="53168036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-757898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checked="Checked"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fmlaLink="$X$107"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6"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checked="Checked"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checked="Checked"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checked="Checked"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4929018" y="3819525"/>
              <a:ext cx="2401599" cy="165434"/>
              <a:chOff x="5533107" y="9125459"/>
              <a:chExt cx="2403106" cy="204069"/>
            </a:xfrm>
          </xdr:grpSpPr>
          <xdr:sp macro="" textlink="">
            <xdr:nvSpPr>
              <xdr:cNvPr id="2075" name="Check Box 27" hidden="1">
                <a:extLst>
                  <a:ext uri="{63B3BB69-23CF-44E3-9099-C40C66FF867C}">
                    <a14:compatExt spid="_x0000_s2075"/>
                  </a:ext>
                </a:extLst>
              </xdr:cNvPr>
              <xdr:cNvSpPr/>
            </xdr:nvSpPr>
            <xdr:spPr bwMode="auto">
              <a:xfrm>
                <a:off x="6831158" y="9125492"/>
                <a:ext cx="1105055"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07" y="9125459"/>
                <a:ext cx="1097159"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3781425" y="3629025"/>
              <a:ext cx="5129007" cy="180975"/>
              <a:chOff x="4372804" y="8739395"/>
              <a:chExt cx="4743451" cy="180975"/>
            </a:xfrm>
          </xdr:grpSpPr>
          <xdr:sp macro="" textlink="">
            <xdr:nvSpPr>
              <xdr:cNvPr id="2095" name="Check Box 47" hidden="1">
                <a:extLst>
                  <a:ext uri="{63B3BB69-23CF-44E3-9099-C40C66FF867C}">
                    <a14:compatExt spid="_x0000_s2095"/>
                  </a:ext>
                </a:extLst>
              </xdr:cNvPr>
              <xdr:cNvSpPr/>
            </xdr:nvSpPr>
            <xdr:spPr bwMode="auto">
              <a:xfrm>
                <a:off x="4372804" y="8739395"/>
                <a:ext cx="1484659"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2" y="8739395"/>
                <a:ext cx="1485073"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3676650" y="4248150"/>
              <a:ext cx="4891768" cy="1304925"/>
              <a:chOff x="4269171" y="6512801"/>
              <a:chExt cx="4880929" cy="1306562"/>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3"/>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4691722" y="5629275"/>
              <a:ext cx="3345136" cy="161925"/>
              <a:chOff x="5305249" y="10346386"/>
              <a:chExt cx="3350182" cy="161925"/>
            </a:xfrm>
          </xdr:grpSpPr>
          <xdr:sp macro="" textlink="">
            <xdr:nvSpPr>
              <xdr:cNvPr id="2113" name="Check Box 65" hidden="1">
                <a:extLst>
                  <a:ext uri="{63B3BB69-23CF-44E3-9099-C40C66FF867C}">
                    <a14:compatExt spid="_x0000_s2113"/>
                  </a:ext>
                </a:extLst>
              </xdr:cNvPr>
              <xdr:cNvSpPr/>
            </xdr:nvSpPr>
            <xdr:spPr bwMode="auto">
              <a:xfrm>
                <a:off x="5305249" y="10346740"/>
                <a:ext cx="1621324"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6" y="10346386"/>
                <a:ext cx="1620375"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105</xdr:row>
          <xdr:rowOff>11907</xdr:rowOff>
        </xdr:from>
        <xdr:to>
          <xdr:col>9</xdr:col>
          <xdr:colOff>170367</xdr:colOff>
          <xdr:row>105</xdr:row>
          <xdr:rowOff>217823</xdr:rowOff>
        </xdr:to>
        <xdr:grpSp>
          <xdr:nvGrpSpPr>
            <xdr:cNvPr id="24" name="Group 23"/>
            <xdr:cNvGrpSpPr/>
          </xdr:nvGrpSpPr>
          <xdr:grpSpPr>
            <a:xfrm>
              <a:off x="6153150" y="10594182"/>
              <a:ext cx="2789742" cy="205916"/>
              <a:chOff x="5533095" y="9125431"/>
              <a:chExt cx="2403108" cy="204116"/>
            </a:xfrm>
          </xdr:grpSpPr>
          <xdr:sp macro="" textlink="">
            <xdr:nvSpPr>
              <xdr:cNvPr id="2117" name="Check Box 69" hidden="1">
                <a:extLst>
                  <a:ext uri="{63B3BB69-23CF-44E3-9099-C40C66FF867C}">
                    <a14:compatExt spid="_x0000_s2117"/>
                  </a:ext>
                </a:extLst>
              </xdr:cNvPr>
              <xdr:cNvSpPr/>
            </xdr:nvSpPr>
            <xdr:spPr bwMode="auto">
              <a:xfrm>
                <a:off x="6831150" y="9125509"/>
                <a:ext cx="1105053"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5" y="9125431"/>
                <a:ext cx="1097160"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17"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D615F6D7-E003-4C89-9A69-7C895CA650F3}" diskRevisions="1" revisionId="238" protected="1">
  <header guid="{D615F6D7-E003-4C89-9A69-7C895CA650F3}" dateTime="2018-03-10T14:44:17" maxSheetId="12" userName="Lenovo User" r:id="rId17" minRId="213" maxRId="226">
    <sheetIdMap count="11">
      <sheetId val="1"/>
      <sheetId val="2"/>
      <sheetId val="3"/>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1:J1048576">
    <dxf>
      <fill>
        <patternFill>
          <bgColor theme="0"/>
        </patternFill>
      </fill>
    </dxf>
  </rfmt>
  <rfmt sheetId="1" sqref="B3:B6" start="0" length="0">
    <dxf>
      <border>
        <left/>
      </border>
    </dxf>
  </rfmt>
  <rfmt sheetId="1" sqref="B3:C3" start="0" length="0">
    <dxf>
      <border>
        <top/>
      </border>
    </dxf>
  </rfmt>
  <rfmt sheetId="1" sqref="C3:C6" start="0" length="0">
    <dxf>
      <border>
        <right/>
      </border>
    </dxf>
  </rfmt>
  <rfmt sheetId="1" sqref="B6:C6" start="0" length="0">
    <dxf>
      <border>
        <bottom/>
      </border>
    </dxf>
  </rfmt>
  <rfmt sheetId="1" sqref="B3:C6">
    <dxf>
      <border>
        <top/>
        <bottom/>
        <horizontal/>
      </border>
    </dxf>
  </rfmt>
  <rfmt sheetId="1" sqref="B3:C6" start="0" length="2147483647">
    <dxf>
      <font>
        <color theme="0"/>
      </font>
    </dxf>
  </rfmt>
  <rfmt sheetId="1" sqref="B2:C2" start="0" length="2147483647">
    <dxf>
      <font>
        <sz val="9"/>
      </font>
    </dxf>
  </rfmt>
  <rfmt sheetId="1" sqref="B2:C2" start="0" length="2147483647">
    <dxf>
      <font>
        <sz val="10"/>
      </font>
    </dxf>
  </rfmt>
  <rfmt sheetId="1" sqref="B2:C2" start="0" length="2147483647">
    <dxf>
      <font>
        <sz val="11"/>
      </font>
    </dxf>
  </rfmt>
  <rfmt sheetId="1" sqref="B2:C2" start="0" length="2147483647">
    <dxf>
      <font>
        <sz val="12"/>
      </font>
    </dxf>
  </rfmt>
  <rcc rId="213" sId="1">
    <oc r="D3" t="inlineStr">
      <is>
        <t>Project Request Form</t>
      </is>
    </oc>
    <nc r="D3" t="inlineStr">
      <is>
        <t xml:space="preserve">Project Request  </t>
      </is>
    </nc>
  </rcc>
  <rcc rId="214" sId="1">
    <oc r="D2" t="inlineStr">
      <is>
        <t>Durham - Orange Transit Work Plan</t>
      </is>
    </oc>
    <nc r="D2" t="inlineStr">
      <is>
        <t xml:space="preserve"> Orange Transit Work Plan</t>
      </is>
    </nc>
  </rcc>
  <rcc rId="215" sId="1">
    <oc r="D4" t="inlineStr">
      <is>
        <t>For Operating or Capital Projects</t>
      </is>
    </oc>
    <nc r="D4" t="inlineStr">
      <is>
        <t xml:space="preserve"> </t>
      </is>
    </nc>
  </rcc>
  <rfmt sheetId="1" sqref="I2:J3">
    <dxf>
      <alignment wrapText="1" readingOrder="0"/>
    </dxf>
  </rfmt>
  <rfmt sheetId="1" sqref="D2:H4">
    <dxf>
      <fill>
        <patternFill>
          <bgColor theme="5" tint="0.59999389629810485"/>
        </patternFill>
      </fill>
    </dxf>
  </rfmt>
  <rcc rId="216" sId="1">
    <oc r="B1" t="inlineStr">
      <is>
        <r>
          <rPr>
            <b/>
            <sz val="11"/>
            <color theme="1" tint="0.249977111117893"/>
            <rFont val="Calibri"/>
            <family val="2"/>
          </rPr>
          <t>Unique Project ID#</t>
        </r>
        <r>
          <rPr>
            <sz val="11"/>
            <color theme="1" tint="0.249977111117893"/>
            <rFont val="Calibri"/>
            <family val="2"/>
          </rPr>
          <t xml:space="preserve"> </t>
        </r>
      </is>
    </oc>
    <nc r="B1" t="inlineStr">
      <is>
        <r>
          <rPr>
            <b/>
            <sz val="11"/>
            <color theme="1" tint="0.249977111117893"/>
            <rFont val="Calibri"/>
            <family val="2"/>
          </rPr>
          <t>Project ID#</t>
        </r>
        <r>
          <rPr>
            <sz val="11"/>
            <color theme="1" tint="0.249977111117893"/>
            <rFont val="Calibri"/>
            <family val="2"/>
          </rPr>
          <t xml:space="preserve"> </t>
        </r>
      </is>
    </nc>
  </rcc>
  <rfmt sheetId="1" sqref="B1:B4" start="0" length="0">
    <dxf>
      <border>
        <left style="thin">
          <color indexed="64"/>
        </left>
      </border>
    </dxf>
  </rfmt>
  <rfmt sheetId="1" sqref="B1:C1" start="0" length="0">
    <dxf>
      <border>
        <top style="thin">
          <color indexed="64"/>
        </top>
      </border>
    </dxf>
  </rfmt>
  <rfmt sheetId="1" sqref="C1:C4" start="0" length="0">
    <dxf>
      <border>
        <right style="thin">
          <color indexed="64"/>
        </right>
      </border>
    </dxf>
  </rfmt>
  <rfmt sheetId="1" sqref="B4:C4" start="0" length="0">
    <dxf>
      <border>
        <bottom style="thin">
          <color indexed="64"/>
        </bottom>
      </border>
    </dxf>
  </rfmt>
  <rfmt sheetId="1" sqref="D1:H4">
    <dxf>
      <fill>
        <patternFill>
          <bgColor theme="5" tint="0.59999389629810485"/>
        </patternFill>
      </fill>
    </dxf>
  </rfmt>
  <rfmt sheetId="1" sqref="D1:H1" start="0" length="0">
    <dxf>
      <border>
        <top style="thin">
          <color indexed="64"/>
        </top>
      </border>
    </dxf>
  </rfmt>
  <rfmt sheetId="1" sqref="H1:H4" start="0" length="0">
    <dxf>
      <border>
        <right style="thin">
          <color indexed="64"/>
        </right>
      </border>
    </dxf>
  </rfmt>
  <rfmt sheetId="1" sqref="D4:H4" start="0" length="0">
    <dxf>
      <border>
        <bottom style="thin">
          <color indexed="64"/>
        </bottom>
      </border>
    </dxf>
  </rfmt>
  <rcc rId="217" sId="1">
    <oc r="D16" t="inlineStr">
      <is>
        <t xml:space="preserve">Enter below a summary of the project that may later be used for the FY 2019 Durham - Orange Transit Work Plan.  </t>
      </is>
    </oc>
    <nc r="D16" t="inlineStr">
      <is>
        <t xml:space="preserve"> </t>
      </is>
    </nc>
  </rcc>
  <rcc rId="218" sId="1">
    <oc r="B21" t="inlineStr">
      <is>
        <t>Project Location?</t>
      </is>
    </oc>
    <nc r="B21" t="inlineStr">
      <is>
        <t>Project Location:</t>
      </is>
    </nc>
  </rcc>
  <rfmt sheetId="1" sqref="B21" start="0" length="0">
    <dxf>
      <border>
        <left style="thin">
          <color indexed="64"/>
        </left>
      </border>
    </dxf>
  </rfmt>
  <rfmt sheetId="1" sqref="B21:C21" start="0" length="0">
    <dxf>
      <border>
        <top style="thin">
          <color indexed="64"/>
        </top>
      </border>
    </dxf>
  </rfmt>
  <rfmt sheetId="1" sqref="C21" start="0" length="0">
    <dxf>
      <border>
        <right style="thin">
          <color indexed="64"/>
        </right>
      </border>
    </dxf>
  </rfmt>
  <rfmt sheetId="1" sqref="B21:C21" start="0" length="0">
    <dxf>
      <border>
        <bottom style="thin">
          <color indexed="64"/>
        </bottom>
      </border>
    </dxf>
  </rfmt>
  <rfmt sheetId="1" sqref="D21:F21" start="0" length="0">
    <dxf>
      <border>
        <top style="thin">
          <color indexed="64"/>
        </top>
      </border>
    </dxf>
  </rfmt>
  <rfmt sheetId="1" sqref="F21" start="0" length="0">
    <dxf>
      <border>
        <right style="thin">
          <color indexed="64"/>
        </right>
      </border>
    </dxf>
  </rfmt>
  <rfmt sheetId="1" sqref="D21:F21" start="0" length="0">
    <dxf>
      <border>
        <bottom style="thin">
          <color indexed="64"/>
        </bottom>
      </border>
    </dxf>
  </rfmt>
  <rfmt sheetId="1" sqref="G21:J21" start="0" length="0">
    <dxf>
      <border>
        <top style="thin">
          <color indexed="64"/>
        </top>
      </border>
    </dxf>
  </rfmt>
  <rfmt sheetId="1" sqref="J21" start="0" length="0">
    <dxf>
      <border>
        <right style="thin">
          <color indexed="64"/>
        </right>
      </border>
    </dxf>
  </rfmt>
  <rfmt sheetId="1" sqref="G21:J21" start="0" length="0">
    <dxf>
      <border>
        <bottom style="thin">
          <color indexed="64"/>
        </bottom>
      </border>
    </dxf>
  </rfmt>
  <rfmt sheetId="1" sqref="B21:B22" start="0" length="0">
    <dxf>
      <border>
        <left style="thin">
          <color indexed="64"/>
        </left>
      </border>
    </dxf>
  </rfmt>
  <rfmt sheetId="1" sqref="J21:J22" start="0" length="0">
    <dxf>
      <border>
        <right style="thin">
          <color indexed="64"/>
        </right>
      </border>
    </dxf>
  </rfmt>
  <rfmt sheetId="1" sqref="B22:J22" start="0" length="0">
    <dxf>
      <border>
        <bottom style="thin">
          <color indexed="64"/>
        </bottom>
      </border>
    </dxf>
  </rfmt>
  <rcc rId="219" sId="1">
    <oc r="B91" t="inlineStr">
      <is>
        <t>Tax Revenue</t>
      </is>
    </oc>
    <nc r="B91" t="inlineStr">
      <is>
        <t>Tax District Funding</t>
      </is>
    </nc>
  </rcc>
  <rcc rId="220" sId="1" numFmtId="34">
    <oc r="H107">
      <v>23500</v>
    </oc>
    <nc r="H107">
      <f>94000/2</f>
    </nc>
  </rcc>
  <rcc rId="221" sId="1">
    <oc r="D115">
      <f>47000*2</f>
    </oc>
    <nc r="D115">
      <f>D104</f>
    </nc>
  </rcc>
  <rcc rId="222" sId="1">
    <oc r="E115">
      <f>2*48175</f>
    </oc>
    <nc r="E115">
      <f>D115*E114+D115</f>
    </nc>
  </rcc>
  <rcc rId="223" sId="1">
    <oc r="F13" t="inlineStr">
      <is>
        <t>Notes</t>
      </is>
    </oc>
    <nc r="F13" t="inlineStr">
      <is>
        <t>FY19 Request</t>
      </is>
    </nc>
  </rcc>
  <rcc rId="224" sId="1">
    <oc r="D102">
      <f>47000*1.025</f>
    </oc>
    <nc r="D102">
      <f>24500*2</f>
    </nc>
  </rcc>
  <rfmt sheetId="1" sqref="F14:H15">
    <dxf>
      <numFmt numFmtId="169" formatCode="&quot;$&quot;#,##0"/>
    </dxf>
  </rfmt>
  <rcc rId="225" sId="1">
    <oc r="F14" t="inlineStr">
      <is>
        <t xml:space="preserve"> Completion date is same as end date for current approved county transit plans. </t>
      </is>
    </oc>
    <nc r="F14">
      <f>+J11</f>
    </nc>
  </rcc>
  <rfmt sheetId="1" sqref="F13:H13">
    <dxf>
      <fill>
        <patternFill>
          <bgColor theme="5" tint="0.59999389629810485"/>
        </patternFill>
      </fill>
    </dxf>
  </rfmt>
  <rfmt sheetId="1" sqref="F13:F15" start="0" length="0">
    <dxf>
      <border>
        <left style="thin">
          <color indexed="64"/>
        </left>
      </border>
    </dxf>
  </rfmt>
  <rfmt sheetId="1" sqref="F13:H13" start="0" length="0">
    <dxf>
      <border>
        <top style="thin">
          <color indexed="64"/>
        </top>
      </border>
    </dxf>
  </rfmt>
  <rfmt sheetId="1" sqref="H13:H15" start="0" length="0">
    <dxf>
      <border>
        <right style="thin">
          <color indexed="64"/>
        </right>
      </border>
    </dxf>
  </rfmt>
  <rfmt sheetId="1" sqref="F15:H15" start="0" length="0">
    <dxf>
      <border>
        <bottom style="thin">
          <color indexed="64"/>
        </bottom>
      </border>
    </dxf>
  </rfmt>
  <rfmt sheetId="1" sqref="B16:C16">
    <dxf>
      <fill>
        <patternFill>
          <bgColor theme="5" tint="0.59999389629810485"/>
        </patternFill>
      </fill>
    </dxf>
  </rfmt>
  <rfmt sheetId="1" sqref="B16:B17" start="0" length="0">
    <dxf>
      <border>
        <left style="thin">
          <color indexed="64"/>
        </left>
      </border>
    </dxf>
  </rfmt>
  <rfmt sheetId="1" sqref="B16:J16" start="0" length="0">
    <dxf>
      <border>
        <top style="thin">
          <color indexed="64"/>
        </top>
      </border>
    </dxf>
  </rfmt>
  <rfmt sheetId="1" sqref="J16:J17" start="0" length="0">
    <dxf>
      <border>
        <right style="thin">
          <color indexed="64"/>
        </right>
      </border>
    </dxf>
  </rfmt>
  <rfmt sheetId="1" sqref="B17:J17" start="0" length="0">
    <dxf>
      <border>
        <bottom style="thin">
          <color indexed="64"/>
        </bottom>
      </border>
    </dxf>
  </rfmt>
  <rcc rId="226" sId="1">
    <oc r="B79" t="inlineStr">
      <is>
        <t xml:space="preserve">The key responsibilities will be:
• to compile annual work plans for the SWGs by coordinating with agencies and individuals responsible for various elements of the work plans, and may have responsibility for creating some parts of the annual work plans (budget ordinances, multi-year service plans, multi-year capital programs, long-range financial plan, and project agreements);
• to provide staff support for forwarding recommendations from the SWGs to the GoTriangle Board of Directors, as well as other parties consistent with the Interlocal Implementation Agreements, and will represent the SWGs as a staff resource at those meetings as necessary;
• to compile quarterly progress reports by coordinating with agencies and individuals responsible for implementing elements of the annual work plans, and to present these reports to governing boards at each county, the MPO and GoTriangle;
• to provide staff support to SWG meetings and any SWG subcommittees and working groups, and may be called upon to assist SWG members with presentations to the public, local boards or stakeholder groups;
• to coordinate with SWG chairs to set agendas for the SWG meetings;
• to coordinate the posting of SWG documents to a public website; and,
• to coordinate with the Wake County TPAC Administrator, as needed.
The SWG Administrator will also be responsible for ensuring the SWG meetings and work products are in compliance with SWG bylaws (to be developed), policies and procedures, and making sure SWG work is carried out in a transparent fashion. 
</t>
      </is>
    </oc>
    <nc r="B79" t="inlineStr">
      <is>
        <r>
          <rPr>
            <b/>
            <u/>
            <sz val="11"/>
            <color theme="1" tint="0.249977111117893"/>
            <rFont val="Calibri"/>
            <family val="2"/>
          </rPr>
          <t>The key responsibilities will be:</t>
        </r>
        <r>
          <rPr>
            <sz val="11"/>
            <color theme="1" tint="0.249977111117893"/>
            <rFont val="Calibri"/>
            <family val="2"/>
          </rPr>
          <t xml:space="preserve">
• to compile annual work plans for the SWGs by coordinating with agencies and individuals responsible for various elements of the work plans, and may have responsibility for creating some parts of the annual work plans (budget ordinances, multi-year service plans, multi-year capital programs, long-range financial plan, and project agreements);
• to provide staff support for forwarding recommendations from the SWGs to the GoTriangle Board of Directors, as well as other parties consistent with the Interlocal Implementation Agreements, and will represent the SWGs as a staff resource at those meetings as necessary;
• to compile quarterly progress reports by coordinating with agencies and individuals responsible for implementing elements of the annual work plans, and to present these reports to governing boards at each county, the MPO and GoTriangle;
• to provide staff support to SWG meetings and any SWG subcommittees and working groups, and may be called upon to assist SWG members with presentations to the public, local boards or stakeholder groups;
• to coordinate with SWG chairs to set agendas for the SWG meetings;
• to coordinate the posting of SWG documents to a public website; and,
• to coordinate with the Wake County TPAC Administrator, as needed.
The SWG Administrator will also be responsible for ensuring the SWG meetings and work products are in compliance with SWG bylaws (to be developed), policies and procedures, and making sure SWG work is carried out in a transparent fashion. 
</t>
        </r>
      </is>
    </nc>
  </rcc>
  <rcv guid="{0A882C2C-5FC0-4744-8D63-6A8347FA4A5C}" action="delete"/>
  <rdn rId="0" localSheetId="1" customView="1" name="Z_0A882C2C_5FC0_4744_8D63_6A8347FA4A5C_.wvu.PrintArea" hidden="1" oldHidden="1">
    <formula>'FY19 Project Request '!$A$1:$K$150</formula>
    <oldFormula>'FY19 Project Request '!$A$1:$K$150</oldFormula>
  </rdn>
  <rdn rId="0" localSheetId="1" customView="1" name="Z_0A882C2C_5FC0_4744_8D63_6A8347FA4A5C_.wvu.Rows" hidden="1" oldHidden="1">
    <formula>'FY19 Project Request '!$5:$9,'FY19 Project Request '!$18:$20,'FY19 Project Request '!$23:$33,'FY19 Project Request '!$35:$35,'FY19 Project Request '!$37:$43,'FY19 Project Request '!$46:$46,'FY19 Project Request '!$49:$78,'FY19 Project Request '!$80:$82,'FY19 Project Request '!$85:$90,'FY19 Project Request '!$94:$98,'FY19 Project Request '!$108:$112,'FY19 Project Request '!$117:$125,'FY19 Project Request '!$127:$128,'FY19 Project Request '!$130:$145,'FY19 Project Request '!$148:$150</formula>
    <oldFormula>'FY19 Project Request '!$55:$58,'FY19 Project Request '!$60:$75,'FY19 Project Request '!$132:$142</oldFormula>
  </rdn>
  <rdn rId="0" localSheetId="1" customView="1" name="Z_0A882C2C_5FC0_4744_8D63_6A8347FA4A5C_.wvu.Cols" hidden="1" oldHidden="1">
    <formula>'FY19 Project Request '!$A:$A,'FY19 Project Request '!$K:$K</formula>
  </rdn>
  <rdn rId="0" localSheetId="1" customView="1" name="Z_0A882C2C_5FC0_4744_8D63_6A8347FA4A5C_.wvu.FilterData" hidden="1" oldHidden="1">
    <formula>'FY19 Project Request '!$X$3:$X$12</formula>
    <oldFormula>'FY19 Project Request '!$X$3:$X$12</oldFormula>
  </rdn>
  <rdn rId="0" localSheetId="2" customView="1" name="Z_0A882C2C_5FC0_4744_8D63_6A8347FA4A5C_.wvu.PrintArea" hidden="1" oldHidden="1">
    <formula>'FY19 Project Reporting'!$A$1:$K$65</formula>
    <oldFormula>'FY19 Project Reporting'!$A$1:$K$65</oldFormula>
  </rdn>
  <rdn rId="0" localSheetId="2" customView="1" name="Z_0A882C2C_5FC0_4744_8D63_6A8347FA4A5C_.wvu.Cols" hidden="1" oldHidden="1">
    <formula>'FY19 Project Reporting'!$V:$AD</formula>
    <oldFormula>'FY19 Project Reporting'!$V:$AD</oldFormula>
  </rdn>
  <rdn rId="0" localSheetId="3" customView="1" name="Z_0A882C2C_5FC0_4744_8D63_6A8347FA4A5C_.wvu.PrintArea" hidden="1" oldHidden="1">
    <formula>'Exhibit A'!$A$1:$K$44</formula>
    <oldFormula>'Exhibit A'!$A$1:$K$44</oldFormula>
  </rdn>
  <rdn rId="0" localSheetId="3" customView="1" name="Z_0A882C2C_5FC0_4744_8D63_6A8347FA4A5C_.wvu.Cols" hidden="1" oldHidden="1">
    <formula>'Exhibit A'!$V:$AC</formula>
    <oldFormula>'Exhibit A'!$V:$AC</oldFormula>
  </rdn>
  <rdn rId="0" localSheetId="4" customView="1" name="Z_0A882C2C_5FC0_4744_8D63_6A8347FA4A5C_.wvu.PrintArea" hidden="1" oldHidden="1">
    <formula>'ProjReq Instructions'!$A$1:$C$192</formula>
    <oldFormula>'ProjReq Instructions'!$A$1:$C$192</oldFormula>
  </rdn>
  <rdn rId="0" localSheetId="5" customView="1" name="Z_0A882C2C_5FC0_4744_8D63_6A8347FA4A5C_.wvu.PrintArea" hidden="1" oldHidden="1">
    <formula>'ProjReport Instructions'!$A$1:$C$62</formula>
    <oldFormula>'ProjReport Instructions'!$A$1:$C$62</oldFormula>
  </rdn>
  <rdn rId="0" localSheetId="6" customView="1" name="Z_0A882C2C_5FC0_4744_8D63_6A8347FA4A5C_.wvu.PrintArea" hidden="1" oldHidden="1">
    <formula>'FY19 Exhibit A - Draft'!$A$1:$K$63</formula>
    <oldFormula>'FY19 Exhibit A - Draft'!$A$1:$K$63</oldFormula>
  </rdn>
  <rdn rId="0" localSheetId="7" customView="1" name="Z_0A882C2C_5FC0_4744_8D63_6A8347FA4A5C_.wvu.Rows" hidden="1" oldHidden="1">
    <formula>'End-of-Year Reconciliations'!$22:$27</formula>
    <oldFormula>'End-of-Year Reconciliations'!$22:$27</oldFormula>
  </rdn>
  <rcv guid="{0A882C2C-5FC0-4744-8D63-6A8347FA4A5C}"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 Type="http://schemas.openxmlformats.org/officeDocument/2006/relationships/printerSettings" Target="../printerSettings/printerSettings3.bin"/><Relationship Id="rId21" Type="http://schemas.openxmlformats.org/officeDocument/2006/relationships/ctrlProp" Target="../ctrlProps/ctrlProp15.xm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2" Type="http://schemas.openxmlformats.org/officeDocument/2006/relationships/printerSettings" Target="../printerSettings/printerSettings2.bin"/><Relationship Id="rId16" Type="http://schemas.openxmlformats.org/officeDocument/2006/relationships/ctrlProp" Target="../ctrlProps/ctrlProp10.xml"/><Relationship Id="rId20" Type="http://schemas.openxmlformats.org/officeDocument/2006/relationships/ctrlProp" Target="../ctrlProps/ctrlProp14.xml"/><Relationship Id="rId1" Type="http://schemas.openxmlformats.org/officeDocument/2006/relationships/printerSettings" Target="../printerSettings/printerSettings1.bin"/><Relationship Id="rId6" Type="http://schemas.openxmlformats.org/officeDocument/2006/relationships/vmlDrawing" Target="../drawings/vmlDrawing1.vml"/><Relationship Id="rId11" Type="http://schemas.openxmlformats.org/officeDocument/2006/relationships/ctrlProp" Target="../ctrlProps/ctrlProp5.xml"/><Relationship Id="rId24" Type="http://schemas.openxmlformats.org/officeDocument/2006/relationships/ctrlProp" Target="../ctrlProps/ctrlProp18.xml"/><Relationship Id="rId5" Type="http://schemas.openxmlformats.org/officeDocument/2006/relationships/drawing" Target="../drawings/drawing1.xml"/><Relationship Id="rId15" Type="http://schemas.openxmlformats.org/officeDocument/2006/relationships/ctrlProp" Target="../ctrlProps/ctrlProp9.xml"/><Relationship Id="rId23" Type="http://schemas.openxmlformats.org/officeDocument/2006/relationships/ctrlProp" Target="../ctrlProps/ctrlProp17.xml"/><Relationship Id="rId10" Type="http://schemas.openxmlformats.org/officeDocument/2006/relationships/ctrlProp" Target="../ctrlProps/ctrlProp4.xml"/><Relationship Id="rId19" Type="http://schemas.openxmlformats.org/officeDocument/2006/relationships/ctrlProp" Target="../ctrlProps/ctrlProp13.xml"/><Relationship Id="rId4" Type="http://schemas.openxmlformats.org/officeDocument/2006/relationships/printerSettings" Target="../printerSettings/printerSettings4.bin"/><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comments" Target="../comments5.xml"/><Relationship Id="rId5" Type="http://schemas.openxmlformats.org/officeDocument/2006/relationships/vmlDrawing" Target="../drawings/vmlDrawing6.vml"/><Relationship Id="rId4" Type="http://schemas.openxmlformats.org/officeDocument/2006/relationships/printerSettings" Target="../printerSettings/printerSettings32.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5.bin"/><Relationship Id="rId7" Type="http://schemas.openxmlformats.org/officeDocument/2006/relationships/comments" Target="../comments6.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vmlDrawing" Target="../drawings/vmlDrawing7.vml"/><Relationship Id="rId5" Type="http://schemas.openxmlformats.org/officeDocument/2006/relationships/printerSettings" Target="../printerSettings/printerSettings36.bin"/><Relationship Id="rId4" Type="http://schemas.openxmlformats.org/officeDocument/2006/relationships/hyperlink" Target="mailto:elandfried@gotriangle.org"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printerSettings" Target="../printerSettings/printerSettings7.bin"/><Relationship Id="rId7" Type="http://schemas.openxmlformats.org/officeDocument/2006/relationships/drawing" Target="../drawings/drawing2.xml"/><Relationship Id="rId12" Type="http://schemas.openxmlformats.org/officeDocument/2006/relationships/comments" Target="../comments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printerSettings" Target="../printerSettings/printerSettings8.bin"/><Relationship Id="rId11" Type="http://schemas.openxmlformats.org/officeDocument/2006/relationships/ctrlProp" Target="../ctrlProps/ctrlProp23.xml"/><Relationship Id="rId5" Type="http://schemas.openxmlformats.org/officeDocument/2006/relationships/hyperlink" Target="mailto:elandfried@gotriangle.org" TargetMode="External"/><Relationship Id="rId10" Type="http://schemas.openxmlformats.org/officeDocument/2006/relationships/ctrlProp" Target="../ctrlProps/ctrlProp22.xml"/><Relationship Id="rId4" Type="http://schemas.openxmlformats.org/officeDocument/2006/relationships/hyperlink" Target="mailto:elandfried@gotriangle.org" TargetMode="External"/><Relationship Id="rId9"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printerSettings" Target="../printerSettings/printerSettings11.bin"/><Relationship Id="rId7" Type="http://schemas.openxmlformats.org/officeDocument/2006/relationships/drawing" Target="../drawings/drawing3.xml"/><Relationship Id="rId12" Type="http://schemas.openxmlformats.org/officeDocument/2006/relationships/comments" Target="../comments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2.bin"/><Relationship Id="rId11" Type="http://schemas.openxmlformats.org/officeDocument/2006/relationships/ctrlProp" Target="../ctrlProps/ctrlProp26.xml"/><Relationship Id="rId5" Type="http://schemas.openxmlformats.org/officeDocument/2006/relationships/hyperlink" Target="mailto:elandfried@gotriangle.org" TargetMode="External"/><Relationship Id="rId10" Type="http://schemas.openxmlformats.org/officeDocument/2006/relationships/ctrlProp" Target="../ctrlProps/ctrlProp25.xml"/><Relationship Id="rId4" Type="http://schemas.openxmlformats.org/officeDocument/2006/relationships/hyperlink" Target="mailto:elandfried@gotriangle.org" TargetMode="External"/><Relationship Id="rId9"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4.xml"/><Relationship Id="rId5" Type="http://schemas.openxmlformats.org/officeDocument/2006/relationships/printerSettings" Target="../printerSettings/printerSettings16.bin"/><Relationship Id="rId4" Type="http://schemas.openxmlformats.org/officeDocument/2006/relationships/hyperlink" Target="mailto:DOTransitProjects@gotriangle.org"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drawing" Target="../drawings/drawing5.xml"/><Relationship Id="rId5" Type="http://schemas.openxmlformats.org/officeDocument/2006/relationships/printerSettings" Target="../printerSettings/printerSettings20.bin"/><Relationship Id="rId4" Type="http://schemas.openxmlformats.org/officeDocument/2006/relationships/hyperlink" Target="mailto:DOTransitProjects@gotriangle.org" TargetMode="External"/></Relationships>
</file>

<file path=xl/worksheets/_rels/sheet6.xml.rels><?xml version="1.0" encoding="UTF-8" standalone="yes"?>
<Relationships xmlns="http://schemas.openxmlformats.org/package/2006/relationships"><Relationship Id="rId8" Type="http://schemas.openxmlformats.org/officeDocument/2006/relationships/vmlDrawing" Target="../drawings/vmlDrawing4.vml"/><Relationship Id="rId3" Type="http://schemas.openxmlformats.org/officeDocument/2006/relationships/printerSettings" Target="../printerSettings/printerSettings23.bin"/><Relationship Id="rId7" Type="http://schemas.openxmlformats.org/officeDocument/2006/relationships/drawing" Target="../drawings/drawing6.xml"/><Relationship Id="rId12" Type="http://schemas.openxmlformats.org/officeDocument/2006/relationships/comments" Target="../comments3.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4.bin"/><Relationship Id="rId11" Type="http://schemas.openxmlformats.org/officeDocument/2006/relationships/ctrlProp" Target="../ctrlProps/ctrlProp29.xml"/><Relationship Id="rId5" Type="http://schemas.openxmlformats.org/officeDocument/2006/relationships/hyperlink" Target="mailto:elandfried@gotriangle.org" TargetMode="External"/><Relationship Id="rId10" Type="http://schemas.openxmlformats.org/officeDocument/2006/relationships/ctrlProp" Target="../ctrlProps/ctrlProp28.xml"/><Relationship Id="rId4" Type="http://schemas.openxmlformats.org/officeDocument/2006/relationships/hyperlink" Target="mailto:elandfried@gotriangle.org" TargetMode="External"/><Relationship Id="rId9" Type="http://schemas.openxmlformats.org/officeDocument/2006/relationships/ctrlProp" Target="../ctrlProps/ctrlProp27.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4.xml"/><Relationship Id="rId5" Type="http://schemas.openxmlformats.org/officeDocument/2006/relationships/vmlDrawing" Target="../drawings/vmlDrawing5.vml"/><Relationship Id="rId4" Type="http://schemas.openxmlformats.org/officeDocument/2006/relationships/printerSettings" Target="../printerSettings/printerSettings2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H168"/>
  <sheetViews>
    <sheetView tabSelected="1" view="pageBreakPreview" topLeftCell="B1" zoomScaleNormal="85" zoomScaleSheetLayoutView="100" workbookViewId="0">
      <selection activeCell="B79" sqref="B79:J79"/>
    </sheetView>
  </sheetViews>
  <sheetFormatPr defaultColWidth="8.625" defaultRowHeight="15" outlineLevelRow="1" outlineLevelCol="1" x14ac:dyDescent="0.25"/>
  <cols>
    <col min="1" max="1" width="7.875" style="37" hidden="1" customWidth="1"/>
    <col min="2" max="2" width="16.75" style="42" customWidth="1"/>
    <col min="3" max="3" width="16.125" style="42" customWidth="1"/>
    <col min="4" max="8" width="12.625" style="42" customWidth="1"/>
    <col min="9" max="9" width="19.125" style="42" customWidth="1"/>
    <col min="10" max="10" width="21.875" style="42" customWidth="1"/>
    <col min="11" max="11" width="11.125" style="37" hidden="1"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436" t="s">
        <v>372</v>
      </c>
      <c r="C1" s="437"/>
      <c r="D1" s="446" t="s">
        <v>159</v>
      </c>
      <c r="E1" s="447"/>
      <c r="F1" s="447"/>
      <c r="G1" s="447"/>
      <c r="H1" s="448"/>
      <c r="I1" s="444" t="s">
        <v>113</v>
      </c>
      <c r="J1" s="370">
        <v>43282</v>
      </c>
      <c r="K1" s="42"/>
      <c r="L1" s="42"/>
      <c r="M1" s="42"/>
      <c r="N1" s="42"/>
      <c r="O1" s="42"/>
      <c r="P1" s="42"/>
      <c r="Q1" s="42"/>
      <c r="R1" s="42"/>
      <c r="S1" s="42"/>
      <c r="T1" s="42"/>
      <c r="U1" s="42"/>
      <c r="V1" s="42"/>
      <c r="W1" s="149" t="s">
        <v>215</v>
      </c>
      <c r="X1" s="145"/>
    </row>
    <row r="2" spans="1:29" ht="18.75" customHeight="1" thickTop="1" x14ac:dyDescent="0.3">
      <c r="A2" s="45"/>
      <c r="B2" s="438" t="str">
        <f>CONCATENATE(C3,C4,"_",C5,C6)</f>
        <v>19MPO_AD1</v>
      </c>
      <c r="C2" s="439"/>
      <c r="D2" s="449" t="s">
        <v>371</v>
      </c>
      <c r="E2" s="435"/>
      <c r="F2" s="435"/>
      <c r="G2" s="435"/>
      <c r="H2" s="450"/>
      <c r="I2" s="445" t="s">
        <v>101</v>
      </c>
      <c r="J2" s="432"/>
      <c r="K2" s="42"/>
      <c r="L2" s="42"/>
      <c r="M2" s="42"/>
      <c r="N2" s="42"/>
      <c r="O2" s="42"/>
      <c r="P2" s="42"/>
      <c r="Q2" s="42"/>
      <c r="R2" s="42"/>
      <c r="S2" s="42"/>
      <c r="T2" s="42"/>
      <c r="U2" s="42"/>
      <c r="V2" s="42"/>
      <c r="W2" s="149" t="s">
        <v>216</v>
      </c>
      <c r="X2" s="158" t="s">
        <v>250</v>
      </c>
      <c r="Y2" s="155" t="s">
        <v>251</v>
      </c>
      <c r="Z2" s="155" t="s">
        <v>238</v>
      </c>
      <c r="AA2" s="155" t="s">
        <v>252</v>
      </c>
      <c r="AC2" s="171" t="s">
        <v>101</v>
      </c>
    </row>
    <row r="3" spans="1:29" ht="17.25" customHeight="1" x14ac:dyDescent="0.3">
      <c r="A3" s="45"/>
      <c r="B3" s="440" t="s">
        <v>236</v>
      </c>
      <c r="C3" s="441">
        <v>19</v>
      </c>
      <c r="D3" s="449" t="s">
        <v>370</v>
      </c>
      <c r="E3" s="435"/>
      <c r="F3" s="435"/>
      <c r="G3" s="435"/>
      <c r="H3" s="450"/>
      <c r="I3" s="433">
        <v>43281</v>
      </c>
      <c r="J3" s="434"/>
      <c r="K3" s="42"/>
      <c r="L3" s="42"/>
      <c r="M3" s="42"/>
      <c r="N3" s="42"/>
      <c r="O3" s="42"/>
      <c r="P3" s="42"/>
      <c r="Q3" s="42"/>
      <c r="R3" s="42"/>
      <c r="S3" s="42"/>
      <c r="T3" s="42"/>
      <c r="U3" s="42"/>
      <c r="V3" s="42"/>
      <c r="W3" s="145"/>
      <c r="X3" s="162">
        <v>16</v>
      </c>
      <c r="Y3" s="163" t="s">
        <v>242</v>
      </c>
      <c r="Z3" s="163" t="s">
        <v>227</v>
      </c>
      <c r="AA3" s="164">
        <v>1</v>
      </c>
      <c r="AC3" s="171" t="s">
        <v>271</v>
      </c>
    </row>
    <row r="4" spans="1:29" ht="17.25" x14ac:dyDescent="0.3">
      <c r="A4" s="45"/>
      <c r="B4" s="442" t="s">
        <v>237</v>
      </c>
      <c r="C4" s="443" t="s">
        <v>245</v>
      </c>
      <c r="D4" s="451" t="s">
        <v>302</v>
      </c>
      <c r="E4" s="452"/>
      <c r="F4" s="452"/>
      <c r="G4" s="452"/>
      <c r="H4" s="453"/>
      <c r="I4" s="51"/>
      <c r="J4" s="51"/>
      <c r="K4" s="42"/>
      <c r="L4" s="42"/>
      <c r="M4" s="42"/>
      <c r="N4" s="42"/>
      <c r="O4" s="42"/>
      <c r="P4" s="42"/>
      <c r="Q4" s="42"/>
      <c r="R4" s="42"/>
      <c r="S4" s="42"/>
      <c r="T4" s="42"/>
      <c r="U4" s="42"/>
      <c r="V4" s="42"/>
      <c r="W4" s="145"/>
      <c r="X4" s="162">
        <v>17</v>
      </c>
      <c r="Y4" s="163" t="s">
        <v>240</v>
      </c>
      <c r="Z4" s="163" t="s">
        <v>226</v>
      </c>
      <c r="AA4" s="164">
        <v>2</v>
      </c>
      <c r="AC4" s="171" t="s">
        <v>272</v>
      </c>
    </row>
    <row r="5" spans="1:29" ht="12.75" hidden="1" customHeight="1" x14ac:dyDescent="0.25">
      <c r="A5" s="45"/>
      <c r="B5" s="429" t="s">
        <v>248</v>
      </c>
      <c r="C5" s="430" t="s">
        <v>227</v>
      </c>
      <c r="D5" s="52"/>
      <c r="E5" s="52"/>
      <c r="F5" s="52"/>
      <c r="G5" s="52"/>
      <c r="H5" s="52"/>
      <c r="I5" s="52"/>
      <c r="J5" s="52"/>
      <c r="K5" s="42"/>
      <c r="L5" s="42"/>
      <c r="M5" s="42"/>
      <c r="N5" s="42"/>
      <c r="O5" s="42"/>
      <c r="P5" s="42"/>
      <c r="Q5" s="42"/>
      <c r="R5" s="42"/>
      <c r="S5" s="42"/>
      <c r="T5" s="42"/>
      <c r="U5" s="42"/>
      <c r="V5" s="42"/>
      <c r="W5" s="145"/>
      <c r="X5" s="162">
        <v>18</v>
      </c>
      <c r="Y5" s="163" t="s">
        <v>241</v>
      </c>
      <c r="Z5" s="163" t="s">
        <v>228</v>
      </c>
      <c r="AA5" s="164">
        <v>3</v>
      </c>
      <c r="AC5" s="171" t="s">
        <v>273</v>
      </c>
    </row>
    <row r="6" spans="1:29" hidden="1" x14ac:dyDescent="0.25">
      <c r="A6" s="76"/>
      <c r="B6" s="429" t="s">
        <v>249</v>
      </c>
      <c r="C6" s="431">
        <v>1</v>
      </c>
      <c r="D6" s="75"/>
      <c r="E6" s="75"/>
      <c r="F6" s="75"/>
      <c r="G6" s="75"/>
      <c r="H6" s="75"/>
      <c r="I6" s="75"/>
      <c r="J6" s="75"/>
      <c r="K6" s="49"/>
      <c r="L6" s="49"/>
      <c r="M6" s="49"/>
      <c r="N6" s="49"/>
      <c r="O6" s="49"/>
      <c r="P6" s="49"/>
      <c r="Q6" s="49"/>
      <c r="R6" s="49"/>
      <c r="S6" s="49"/>
      <c r="T6" s="49"/>
      <c r="U6" s="49"/>
      <c r="V6" s="49"/>
      <c r="W6" s="145"/>
      <c r="X6" s="162">
        <v>19</v>
      </c>
      <c r="Y6" s="163" t="s">
        <v>239</v>
      </c>
      <c r="Z6" s="163" t="s">
        <v>229</v>
      </c>
      <c r="AA6" s="164">
        <v>4</v>
      </c>
      <c r="AC6" s="171" t="s">
        <v>274</v>
      </c>
    </row>
    <row r="7" spans="1:29" ht="30.6" hidden="1" customHeight="1" x14ac:dyDescent="0.4">
      <c r="A7" s="72"/>
      <c r="B7" s="371" t="s">
        <v>157</v>
      </c>
      <c r="C7" s="205"/>
      <c r="D7" s="205"/>
      <c r="E7" s="205"/>
      <c r="F7" s="205"/>
      <c r="G7" s="205"/>
      <c r="H7" s="205"/>
      <c r="I7" s="205"/>
      <c r="J7" s="205"/>
      <c r="K7" s="72"/>
      <c r="L7" s="72"/>
      <c r="M7" s="72"/>
      <c r="N7" s="72"/>
      <c r="O7" s="72"/>
      <c r="P7" s="72"/>
      <c r="Q7" s="72"/>
      <c r="R7" s="72"/>
      <c r="S7" s="72"/>
      <c r="T7" s="72"/>
      <c r="U7" s="72"/>
      <c r="V7" s="72"/>
      <c r="W7" s="145"/>
      <c r="X7" s="162">
        <v>20</v>
      </c>
      <c r="Y7" s="163" t="s">
        <v>245</v>
      </c>
      <c r="Z7" s="163" t="s">
        <v>246</v>
      </c>
      <c r="AA7" s="164">
        <v>5</v>
      </c>
    </row>
    <row r="8" spans="1:29" ht="15" hidden="1" customHeight="1" x14ac:dyDescent="0.25">
      <c r="A8" s="78"/>
      <c r="B8" s="372" t="s">
        <v>129</v>
      </c>
      <c r="C8" s="372"/>
      <c r="D8" s="372"/>
      <c r="E8" s="372"/>
      <c r="F8" s="372"/>
      <c r="G8" s="372"/>
      <c r="H8" s="372"/>
      <c r="I8" s="372"/>
      <c r="J8" s="372"/>
      <c r="K8" s="78"/>
      <c r="L8" s="144"/>
      <c r="M8" s="144"/>
      <c r="N8" s="144"/>
      <c r="O8" s="144"/>
      <c r="P8" s="144"/>
      <c r="Q8" s="144"/>
      <c r="R8" s="144"/>
      <c r="S8" s="144"/>
      <c r="T8" s="144"/>
      <c r="U8" s="144"/>
      <c r="V8" s="144"/>
      <c r="W8" s="145"/>
      <c r="X8" s="162">
        <v>21</v>
      </c>
      <c r="Y8" s="163" t="s">
        <v>243</v>
      </c>
      <c r="Z8" s="163" t="s">
        <v>247</v>
      </c>
      <c r="AA8" s="164">
        <v>6</v>
      </c>
    </row>
    <row r="9" spans="1:29" hidden="1" x14ac:dyDescent="0.25">
      <c r="A9" s="52"/>
      <c r="B9" s="52"/>
      <c r="C9" s="52"/>
      <c r="D9" s="52"/>
      <c r="E9" s="52"/>
      <c r="F9" s="52"/>
      <c r="G9" s="52"/>
      <c r="H9" s="52"/>
      <c r="I9" s="52"/>
      <c r="J9" s="52"/>
      <c r="K9" s="42"/>
      <c r="L9" s="42"/>
      <c r="M9" s="42"/>
      <c r="N9" s="42"/>
      <c r="O9" s="42"/>
      <c r="P9" s="42"/>
      <c r="Q9" s="42"/>
      <c r="R9" s="42"/>
      <c r="S9" s="42"/>
      <c r="T9" s="42"/>
      <c r="U9" s="42"/>
      <c r="V9" s="42"/>
      <c r="W9" s="145"/>
      <c r="X9" s="162">
        <v>22</v>
      </c>
      <c r="Y9" s="163" t="s">
        <v>244</v>
      </c>
      <c r="Z9" s="159"/>
      <c r="AA9" s="164">
        <v>7</v>
      </c>
    </row>
    <row r="10" spans="1:29" x14ac:dyDescent="0.25">
      <c r="A10" s="45"/>
      <c r="B10" s="373" t="s">
        <v>34</v>
      </c>
      <c r="C10" s="373"/>
      <c r="D10" s="373" t="s">
        <v>35</v>
      </c>
      <c r="E10" s="373"/>
      <c r="F10" s="373" t="s">
        <v>36</v>
      </c>
      <c r="G10" s="373"/>
      <c r="H10" s="373"/>
      <c r="I10" s="373" t="s">
        <v>267</v>
      </c>
      <c r="J10" s="373"/>
      <c r="K10" s="42"/>
      <c r="L10" s="42"/>
      <c r="M10" s="42"/>
      <c r="N10" s="42"/>
      <c r="O10" s="42"/>
      <c r="P10" s="42"/>
      <c r="Q10" s="42"/>
      <c r="R10" s="42"/>
      <c r="S10" s="42"/>
      <c r="T10" s="42"/>
      <c r="U10" s="42"/>
      <c r="V10" s="42"/>
      <c r="W10" s="145"/>
      <c r="X10" s="162">
        <v>23</v>
      </c>
      <c r="Y10" s="160"/>
      <c r="Z10" s="160"/>
      <c r="AA10" s="164">
        <v>8</v>
      </c>
    </row>
    <row r="11" spans="1:29" ht="18" customHeight="1" x14ac:dyDescent="0.25">
      <c r="A11" s="45"/>
      <c r="B11" s="374" t="s">
        <v>356</v>
      </c>
      <c r="C11" s="374"/>
      <c r="D11" s="374" t="s">
        <v>357</v>
      </c>
      <c r="E11" s="374"/>
      <c r="F11" s="375" t="s">
        <v>358</v>
      </c>
      <c r="G11" s="375"/>
      <c r="H11" s="375"/>
      <c r="I11" s="123" t="s">
        <v>276</v>
      </c>
      <c r="J11" s="376">
        <f>IF($I$2=$AC$2,IF($J$129&gt;0,$D$92*($D$129/($D$129+$D$141)),),)+IF($I$2=$AC$3,IF($J$129&gt;0,$E$92*($E$129/($E$129+$E$141)),),)</f>
        <v>24500</v>
      </c>
      <c r="K11" s="42"/>
      <c r="L11" s="42"/>
      <c r="M11" s="42"/>
      <c r="N11" s="42"/>
      <c r="O11" s="42"/>
      <c r="P11" s="42"/>
      <c r="Q11" s="42"/>
      <c r="R11" s="42"/>
      <c r="S11" s="42"/>
      <c r="T11" s="42"/>
      <c r="U11" s="42"/>
      <c r="V11" s="42"/>
      <c r="W11" s="145"/>
      <c r="X11" s="162">
        <v>24</v>
      </c>
      <c r="Y11" s="160"/>
      <c r="AA11" s="164">
        <v>9</v>
      </c>
    </row>
    <row r="12" spans="1:29" ht="18" customHeight="1" x14ac:dyDescent="0.25">
      <c r="A12" s="45"/>
      <c r="B12" s="374"/>
      <c r="C12" s="374"/>
      <c r="D12" s="374"/>
      <c r="E12" s="374"/>
      <c r="F12" s="466" t="s">
        <v>359</v>
      </c>
      <c r="G12" s="466"/>
      <c r="H12" s="466"/>
      <c r="I12" s="123" t="s">
        <v>315</v>
      </c>
      <c r="J12" s="376">
        <f>IF($J$129&gt;0,SUM($D$92:$I$92)*(SUM($D$129:$I$129)/(SUM($D$129:$I$129,$D$141:$I$141))),)</f>
        <v>156499.54984863277</v>
      </c>
      <c r="K12" s="42"/>
      <c r="L12" s="42"/>
      <c r="M12" s="42"/>
      <c r="N12" s="42"/>
      <c r="O12" s="42"/>
      <c r="P12" s="42"/>
      <c r="Q12" s="42"/>
      <c r="R12" s="42"/>
      <c r="S12" s="42"/>
      <c r="T12" s="42"/>
      <c r="U12" s="42"/>
      <c r="V12" s="42"/>
      <c r="W12" s="145"/>
      <c r="X12" s="162">
        <v>25</v>
      </c>
      <c r="Y12" s="160"/>
      <c r="AA12" s="164">
        <v>10</v>
      </c>
    </row>
    <row r="13" spans="1:29" x14ac:dyDescent="0.25">
      <c r="A13" s="45"/>
      <c r="B13" s="373" t="s">
        <v>39</v>
      </c>
      <c r="C13" s="373"/>
      <c r="D13" s="373" t="s">
        <v>40</v>
      </c>
      <c r="E13" s="462"/>
      <c r="F13" s="467" t="s">
        <v>375</v>
      </c>
      <c r="G13" s="468"/>
      <c r="H13" s="469"/>
      <c r="I13" s="464" t="s">
        <v>268</v>
      </c>
      <c r="J13" s="373"/>
      <c r="K13" s="42"/>
      <c r="L13" s="42"/>
      <c r="M13" s="42"/>
      <c r="N13" s="42"/>
      <c r="O13" s="42"/>
      <c r="P13" s="42"/>
      <c r="Q13" s="42"/>
      <c r="R13" s="42"/>
      <c r="S13" s="42"/>
      <c r="T13" s="42"/>
      <c r="U13" s="42"/>
      <c r="V13" s="42"/>
      <c r="W13" s="145"/>
      <c r="X13" s="145"/>
      <c r="AA13" s="164">
        <v>11</v>
      </c>
    </row>
    <row r="14" spans="1:29" ht="15.75" customHeight="1" x14ac:dyDescent="0.25">
      <c r="A14" s="45"/>
      <c r="B14" s="377">
        <v>43101</v>
      </c>
      <c r="C14" s="377"/>
      <c r="D14" s="377">
        <v>16618</v>
      </c>
      <c r="E14" s="463"/>
      <c r="F14" s="470">
        <f>+J11</f>
        <v>24500</v>
      </c>
      <c r="G14" s="461"/>
      <c r="H14" s="471"/>
      <c r="I14" s="465" t="s">
        <v>276</v>
      </c>
      <c r="J14" s="376">
        <f>IF($I$2=$AC$2,IF($J$141&gt;0,$D$92*($D$141/($D$129+$D$141)),),)+IF($I$2=$AC$3,IF($J$141&gt;0,$E$92*($E$141/($E$129+$E$141)),),)</f>
        <v>0</v>
      </c>
      <c r="K14" s="42"/>
      <c r="L14" s="42"/>
      <c r="M14" s="42"/>
      <c r="N14" s="42"/>
      <c r="O14" s="42"/>
      <c r="P14" s="42"/>
      <c r="Q14" s="42"/>
      <c r="R14" s="42"/>
      <c r="S14" s="42"/>
      <c r="T14" s="42"/>
      <c r="U14" s="42"/>
      <c r="V14" s="42"/>
      <c r="W14" s="145"/>
      <c r="X14" s="145"/>
      <c r="AA14" s="164">
        <v>12</v>
      </c>
    </row>
    <row r="15" spans="1:29" ht="15.75" customHeight="1" x14ac:dyDescent="0.25">
      <c r="A15" s="45"/>
      <c r="B15" s="472"/>
      <c r="C15" s="472"/>
      <c r="D15" s="472"/>
      <c r="E15" s="473"/>
      <c r="F15" s="474"/>
      <c r="G15" s="475"/>
      <c r="H15" s="476"/>
      <c r="I15" s="477" t="s">
        <v>315</v>
      </c>
      <c r="J15" s="478">
        <f>IF($J$141&gt;0,SUM($D$92:$I$92)*(SUM($D$141:$I$141)/(SUM($D$129:$I$129,$D$141:$I$141))),)</f>
        <v>0</v>
      </c>
      <c r="K15" s="42"/>
      <c r="L15" s="42"/>
      <c r="M15" s="42"/>
      <c r="N15" s="42"/>
      <c r="O15" s="42"/>
      <c r="P15" s="42"/>
      <c r="Q15" s="42"/>
      <c r="R15" s="42"/>
      <c r="S15" s="42"/>
      <c r="T15" s="42"/>
      <c r="U15" s="42"/>
      <c r="V15" s="42"/>
      <c r="W15" s="145"/>
      <c r="X15" s="145"/>
      <c r="AA15" s="164">
        <v>13</v>
      </c>
    </row>
    <row r="16" spans="1:29" ht="28.7" customHeight="1" x14ac:dyDescent="0.25">
      <c r="A16" s="45"/>
      <c r="B16" s="479" t="s">
        <v>90</v>
      </c>
      <c r="C16" s="480"/>
      <c r="D16" s="481" t="s">
        <v>302</v>
      </c>
      <c r="E16" s="481"/>
      <c r="F16" s="481"/>
      <c r="G16" s="481"/>
      <c r="H16" s="481"/>
      <c r="I16" s="481"/>
      <c r="J16" s="482"/>
      <c r="K16" s="42"/>
      <c r="L16" s="42"/>
      <c r="M16" s="42"/>
      <c r="N16" s="42"/>
      <c r="O16" s="42"/>
      <c r="P16" s="42"/>
      <c r="Q16" s="42"/>
      <c r="R16" s="42"/>
      <c r="S16" s="42"/>
      <c r="T16" s="42"/>
      <c r="U16" s="42"/>
      <c r="V16" s="42"/>
      <c r="W16" s="145"/>
      <c r="X16" s="145"/>
      <c r="AA16" s="164">
        <v>14</v>
      </c>
    </row>
    <row r="17" spans="1:27" ht="49.5" customHeight="1" x14ac:dyDescent="0.25">
      <c r="A17" s="45"/>
      <c r="B17" s="483" t="s">
        <v>367</v>
      </c>
      <c r="C17" s="484"/>
      <c r="D17" s="484"/>
      <c r="E17" s="484"/>
      <c r="F17" s="484"/>
      <c r="G17" s="484"/>
      <c r="H17" s="484"/>
      <c r="I17" s="484"/>
      <c r="J17" s="485"/>
      <c r="K17" s="42"/>
      <c r="L17" s="42"/>
      <c r="M17" s="42"/>
      <c r="N17" s="42"/>
      <c r="O17" s="42"/>
      <c r="P17" s="42"/>
      <c r="Q17" s="42"/>
      <c r="R17" s="42"/>
      <c r="S17" s="42"/>
      <c r="T17" s="42"/>
      <c r="U17" s="42"/>
      <c r="V17" s="42"/>
      <c r="W17" s="145"/>
      <c r="X17" s="145"/>
      <c r="AA17" s="165">
        <v>15</v>
      </c>
    </row>
    <row r="18" spans="1:27" hidden="1" x14ac:dyDescent="0.25">
      <c r="A18" s="45"/>
      <c r="B18" s="75"/>
      <c r="C18" s="75"/>
      <c r="D18" s="75"/>
      <c r="E18" s="75"/>
      <c r="F18" s="75"/>
      <c r="G18" s="75"/>
      <c r="H18" s="75"/>
      <c r="I18" s="75"/>
      <c r="J18" s="75"/>
      <c r="K18" s="42"/>
      <c r="L18" s="42"/>
      <c r="M18" s="42"/>
      <c r="N18" s="42"/>
      <c r="O18" s="42"/>
      <c r="P18" s="42"/>
      <c r="Q18" s="42"/>
      <c r="R18" s="42"/>
      <c r="S18" s="42"/>
      <c r="T18" s="42"/>
      <c r="U18" s="42"/>
      <c r="V18" s="42"/>
      <c r="W18" s="145"/>
      <c r="X18" s="145"/>
    </row>
    <row r="19" spans="1:27" s="40" customFormat="1" ht="17.25" hidden="1" customHeight="1" x14ac:dyDescent="0.25">
      <c r="A19" s="67"/>
      <c r="B19" s="379" t="s">
        <v>266</v>
      </c>
      <c r="C19" s="52"/>
      <c r="D19" s="52"/>
      <c r="E19" s="52"/>
      <c r="F19" s="52"/>
      <c r="G19" s="52"/>
      <c r="H19" s="52"/>
      <c r="I19" s="52"/>
      <c r="J19" s="52"/>
      <c r="K19" s="47"/>
      <c r="L19" s="47"/>
      <c r="M19" s="47"/>
      <c r="N19" s="47"/>
      <c r="O19" s="47"/>
      <c r="P19" s="47"/>
      <c r="Q19" s="47"/>
      <c r="R19" s="47"/>
      <c r="S19" s="47"/>
      <c r="T19" s="47"/>
      <c r="U19" s="47"/>
      <c r="V19" s="47"/>
      <c r="W19" s="147" t="s">
        <v>212</v>
      </c>
      <c r="X19" s="147" t="b">
        <v>1</v>
      </c>
    </row>
    <row r="20" spans="1:27" ht="15" hidden="1" customHeight="1" x14ac:dyDescent="0.25">
      <c r="A20" s="65" t="s">
        <v>133</v>
      </c>
      <c r="B20" s="53" t="s">
        <v>158</v>
      </c>
      <c r="C20" s="53"/>
      <c r="D20" s="53"/>
      <c r="E20" s="53"/>
      <c r="F20" s="53"/>
      <c r="G20" s="53"/>
      <c r="H20" s="53"/>
      <c r="I20" s="53"/>
      <c r="J20" s="53"/>
      <c r="K20" s="42"/>
      <c r="L20" s="42"/>
      <c r="M20" s="42"/>
      <c r="N20" s="42"/>
      <c r="O20" s="42"/>
      <c r="P20" s="42"/>
      <c r="Q20" s="42"/>
      <c r="R20" s="42"/>
      <c r="S20" s="42"/>
      <c r="T20" s="42"/>
      <c r="U20" s="42"/>
      <c r="V20" s="42"/>
      <c r="W20" s="147" t="s">
        <v>259</v>
      </c>
      <c r="X20" s="147" t="b">
        <v>0</v>
      </c>
    </row>
    <row r="21" spans="1:27" ht="16.7" customHeight="1" x14ac:dyDescent="0.25">
      <c r="A21" s="65"/>
      <c r="B21" s="454" t="s">
        <v>373</v>
      </c>
      <c r="C21" s="455"/>
      <c r="D21" s="454" t="s">
        <v>137</v>
      </c>
      <c r="E21" s="456"/>
      <c r="F21" s="455"/>
      <c r="G21" s="454" t="s">
        <v>138</v>
      </c>
      <c r="H21" s="457"/>
      <c r="I21" s="456"/>
      <c r="J21" s="455"/>
      <c r="K21" s="42"/>
      <c r="L21" s="42"/>
      <c r="M21" s="42"/>
      <c r="N21" s="42"/>
      <c r="O21" s="42"/>
      <c r="P21" s="42"/>
      <c r="Q21" s="42"/>
      <c r="R21" s="42"/>
      <c r="S21" s="42"/>
      <c r="T21" s="42"/>
      <c r="U21" s="42"/>
      <c r="V21" s="42"/>
      <c r="W21" s="147" t="s">
        <v>260</v>
      </c>
      <c r="X21" s="148" t="b">
        <v>0</v>
      </c>
    </row>
    <row r="22" spans="1:27" ht="22.5" customHeight="1" x14ac:dyDescent="0.25">
      <c r="A22" s="65"/>
      <c r="B22" s="458" t="s">
        <v>357</v>
      </c>
      <c r="C22" s="459"/>
      <c r="D22" s="459" t="s">
        <v>360</v>
      </c>
      <c r="E22" s="459"/>
      <c r="F22" s="459"/>
      <c r="G22" s="459" t="s">
        <v>361</v>
      </c>
      <c r="H22" s="459"/>
      <c r="I22" s="459"/>
      <c r="J22" s="460"/>
      <c r="K22" s="42"/>
      <c r="L22" s="42"/>
      <c r="M22" s="42"/>
      <c r="N22" s="42"/>
      <c r="O22" s="42"/>
      <c r="P22" s="42"/>
      <c r="Q22" s="42"/>
      <c r="R22" s="42"/>
      <c r="S22" s="42"/>
      <c r="T22" s="42"/>
      <c r="U22" s="42"/>
      <c r="V22" s="42"/>
      <c r="W22" s="147" t="s">
        <v>261</v>
      </c>
      <c r="X22" s="161" t="b">
        <v>1</v>
      </c>
    </row>
    <row r="23" spans="1:27" hidden="1" x14ac:dyDescent="0.25">
      <c r="A23" s="65"/>
      <c r="B23" s="52"/>
      <c r="C23" s="52"/>
      <c r="D23" s="52"/>
      <c r="E23" s="52"/>
      <c r="F23" s="52"/>
      <c r="G23" s="52"/>
      <c r="H23" s="52"/>
      <c r="I23" s="52"/>
      <c r="J23" s="52"/>
      <c r="K23" s="42"/>
      <c r="L23" s="42"/>
      <c r="M23" s="42"/>
      <c r="N23" s="42"/>
      <c r="O23" s="42"/>
      <c r="P23" s="42"/>
      <c r="Q23" s="42"/>
      <c r="R23" s="42"/>
      <c r="S23" s="42"/>
      <c r="T23" s="42"/>
      <c r="U23" s="42"/>
      <c r="V23" s="42"/>
      <c r="W23" s="147" t="s">
        <v>262</v>
      </c>
      <c r="X23" s="161" t="b">
        <v>0</v>
      </c>
    </row>
    <row r="24" spans="1:27" hidden="1" x14ac:dyDescent="0.25">
      <c r="A24" s="65" t="s">
        <v>134</v>
      </c>
      <c r="B24" s="53" t="s">
        <v>258</v>
      </c>
      <c r="C24" s="53"/>
      <c r="D24" s="52"/>
      <c r="E24" s="52"/>
      <c r="F24" s="52"/>
      <c r="G24" s="52"/>
      <c r="H24" s="52"/>
      <c r="I24" s="52"/>
      <c r="J24" s="52"/>
      <c r="K24" s="42"/>
      <c r="L24" s="42"/>
      <c r="M24" s="42"/>
      <c r="N24" s="42"/>
      <c r="O24" s="42"/>
      <c r="P24" s="42"/>
      <c r="Q24" s="42"/>
      <c r="R24" s="42"/>
      <c r="S24" s="42"/>
      <c r="T24" s="42"/>
      <c r="U24" s="42"/>
      <c r="V24" s="42"/>
      <c r="W24" s="147" t="s">
        <v>255</v>
      </c>
      <c r="X24" s="148" t="b">
        <v>0</v>
      </c>
    </row>
    <row r="25" spans="1:27" ht="15" hidden="1" customHeight="1" x14ac:dyDescent="0.25">
      <c r="A25" s="65"/>
      <c r="B25" s="71"/>
      <c r="C25" s="71"/>
      <c r="D25" s="71"/>
      <c r="E25" s="71"/>
      <c r="F25" s="71"/>
      <c r="G25" s="71"/>
      <c r="H25" s="71"/>
      <c r="I25" s="71"/>
      <c r="J25" s="71"/>
      <c r="K25" s="42"/>
      <c r="L25" s="42"/>
      <c r="M25" s="42"/>
      <c r="N25" s="42"/>
      <c r="O25" s="42"/>
      <c r="P25" s="42"/>
      <c r="Q25" s="42"/>
      <c r="R25" s="42"/>
      <c r="S25" s="42"/>
      <c r="T25" s="42"/>
      <c r="U25" s="42"/>
      <c r="V25" s="42"/>
      <c r="W25" s="147" t="s">
        <v>213</v>
      </c>
      <c r="X25" s="148" t="b">
        <v>0</v>
      </c>
    </row>
    <row r="26" spans="1:27" ht="15" hidden="1" customHeight="1" x14ac:dyDescent="0.25">
      <c r="A26" s="65" t="s">
        <v>135</v>
      </c>
      <c r="B26" s="53" t="s">
        <v>265</v>
      </c>
      <c r="C26" s="53"/>
      <c r="D26" s="53"/>
      <c r="E26" s="53"/>
      <c r="F26" s="53"/>
      <c r="G26" s="53"/>
      <c r="H26" s="53"/>
      <c r="I26" s="53"/>
      <c r="J26" s="53"/>
      <c r="K26" s="42"/>
      <c r="L26" s="42"/>
      <c r="M26" s="42"/>
      <c r="N26" s="42"/>
      <c r="O26" s="42"/>
      <c r="P26" s="42"/>
      <c r="Q26" s="42"/>
      <c r="R26" s="42"/>
      <c r="S26" s="42"/>
      <c r="T26" s="42"/>
      <c r="U26" s="42"/>
      <c r="V26" s="42"/>
      <c r="W26" s="147" t="s">
        <v>214</v>
      </c>
      <c r="X26" s="148" t="b">
        <v>0</v>
      </c>
    </row>
    <row r="27" spans="1:27" ht="26.25" hidden="1" customHeight="1" x14ac:dyDescent="0.25">
      <c r="A27" s="65"/>
      <c r="B27" s="53"/>
      <c r="C27" s="53"/>
      <c r="D27" s="53"/>
      <c r="E27" s="53"/>
      <c r="F27" s="53"/>
      <c r="G27" s="53"/>
      <c r="H27" s="53"/>
      <c r="I27" s="53"/>
      <c r="J27" s="53"/>
      <c r="K27" s="42"/>
      <c r="L27" s="42"/>
      <c r="M27" s="42"/>
      <c r="N27" s="42"/>
      <c r="O27" s="42"/>
      <c r="P27" s="42"/>
      <c r="Q27" s="42"/>
      <c r="R27" s="42"/>
      <c r="S27" s="42"/>
      <c r="T27" s="42"/>
      <c r="U27" s="42"/>
      <c r="V27" s="42"/>
      <c r="W27" s="147" t="s">
        <v>256</v>
      </c>
      <c r="X27" s="161" t="b">
        <v>0</v>
      </c>
    </row>
    <row r="28" spans="1:27" hidden="1" x14ac:dyDescent="0.25">
      <c r="A28" s="65"/>
      <c r="B28" s="52"/>
      <c r="C28" s="52"/>
      <c r="D28" s="52"/>
      <c r="E28" s="52"/>
      <c r="F28" s="52"/>
      <c r="G28" s="52"/>
      <c r="H28" s="52"/>
      <c r="I28" s="52"/>
      <c r="J28" s="52"/>
      <c r="K28" s="42"/>
      <c r="L28" s="42"/>
      <c r="M28" s="42"/>
      <c r="N28" s="42"/>
      <c r="O28" s="42"/>
      <c r="P28" s="42"/>
      <c r="Q28" s="42"/>
      <c r="R28" s="42"/>
      <c r="S28" s="42"/>
      <c r="T28" s="42"/>
      <c r="U28" s="42"/>
      <c r="V28" s="42"/>
    </row>
    <row r="29" spans="1:27" hidden="1" x14ac:dyDescent="0.25">
      <c r="A29" s="65" t="s">
        <v>156</v>
      </c>
      <c r="B29" s="221" t="s">
        <v>230</v>
      </c>
      <c r="C29" s="221"/>
      <c r="D29" s="221"/>
      <c r="E29" s="52"/>
      <c r="F29" s="52"/>
      <c r="G29" s="52"/>
      <c r="H29" s="52"/>
      <c r="I29" s="52"/>
      <c r="J29" s="54"/>
      <c r="K29" s="42"/>
      <c r="L29" s="42"/>
      <c r="M29" s="42"/>
      <c r="N29" s="42"/>
      <c r="O29" s="42"/>
      <c r="P29" s="42"/>
      <c r="Q29" s="42"/>
      <c r="R29" s="42"/>
      <c r="S29" s="42"/>
      <c r="T29" s="42"/>
      <c r="U29" s="42"/>
      <c r="V29" s="42"/>
      <c r="W29" s="147" t="s">
        <v>263</v>
      </c>
      <c r="X29" s="161" t="b">
        <v>1</v>
      </c>
    </row>
    <row r="30" spans="1:27" hidden="1" x14ac:dyDescent="0.25">
      <c r="A30" s="65"/>
      <c r="B30" s="52"/>
      <c r="C30" s="52"/>
      <c r="D30" s="52"/>
      <c r="E30" s="52"/>
      <c r="F30" s="52"/>
      <c r="G30" s="52"/>
      <c r="H30" s="52"/>
      <c r="I30" s="52"/>
      <c r="J30" s="52"/>
      <c r="K30" s="42"/>
      <c r="L30" s="42"/>
      <c r="M30" s="42"/>
      <c r="N30" s="42"/>
      <c r="O30" s="42"/>
      <c r="P30" s="42"/>
      <c r="Q30" s="42"/>
      <c r="R30" s="42"/>
      <c r="S30" s="42"/>
      <c r="T30" s="42"/>
      <c r="U30" s="42"/>
      <c r="V30" s="42"/>
      <c r="W30" s="147" t="s">
        <v>264</v>
      </c>
      <c r="X30" s="161" t="b">
        <v>0</v>
      </c>
    </row>
    <row r="31" spans="1:27" ht="26.25" hidden="1" x14ac:dyDescent="0.4">
      <c r="A31" s="72"/>
      <c r="B31" s="371" t="s">
        <v>217</v>
      </c>
      <c r="C31" s="205"/>
      <c r="D31" s="205"/>
      <c r="E31" s="205"/>
      <c r="F31" s="205"/>
      <c r="G31" s="205"/>
      <c r="H31" s="205"/>
      <c r="I31" s="205"/>
      <c r="J31" s="205"/>
      <c r="K31" s="72"/>
      <c r="L31" s="72"/>
      <c r="M31" s="72"/>
      <c r="N31" s="72"/>
      <c r="O31" s="72"/>
      <c r="P31" s="72"/>
      <c r="Q31" s="72"/>
      <c r="R31" s="72"/>
      <c r="S31" s="72"/>
      <c r="T31" s="72"/>
      <c r="U31" s="72"/>
      <c r="V31" s="72"/>
      <c r="W31" s="147" t="s">
        <v>220</v>
      </c>
      <c r="X31" s="148" t="b">
        <v>0</v>
      </c>
    </row>
    <row r="32" spans="1:27" ht="16.5" hidden="1" customHeight="1" x14ac:dyDescent="0.4">
      <c r="A32" s="48"/>
      <c r="B32" s="205"/>
      <c r="C32" s="205"/>
      <c r="D32" s="205"/>
      <c r="E32" s="205"/>
      <c r="F32" s="205"/>
      <c r="G32" s="205"/>
      <c r="H32" s="205"/>
      <c r="I32" s="205"/>
      <c r="J32" s="205"/>
      <c r="K32" s="48"/>
      <c r="L32" s="48"/>
      <c r="M32" s="48"/>
      <c r="N32" s="48"/>
      <c r="O32" s="48"/>
      <c r="P32" s="48"/>
      <c r="Q32" s="48"/>
      <c r="R32" s="48"/>
      <c r="S32" s="48"/>
      <c r="T32" s="48"/>
      <c r="U32" s="48"/>
      <c r="V32" s="48"/>
      <c r="W32" s="147" t="s">
        <v>221</v>
      </c>
      <c r="X32" s="148" t="b">
        <v>0</v>
      </c>
    </row>
    <row r="33" spans="1:34" ht="16.5" hidden="1" customHeight="1" x14ac:dyDescent="0.4">
      <c r="A33" s="65"/>
      <c r="B33" s="55"/>
      <c r="C33" s="52"/>
      <c r="D33" s="52"/>
      <c r="E33" s="52"/>
      <c r="F33" s="52"/>
      <c r="G33" s="52"/>
      <c r="H33" s="52"/>
      <c r="I33" s="52"/>
      <c r="J33" s="52"/>
      <c r="K33" s="42"/>
      <c r="L33" s="48"/>
      <c r="M33" s="48"/>
      <c r="N33" s="48"/>
      <c r="O33" s="48"/>
      <c r="P33" s="48"/>
      <c r="Q33" s="48"/>
      <c r="R33" s="48"/>
      <c r="S33" s="48"/>
      <c r="T33" s="48"/>
      <c r="U33" s="48"/>
      <c r="V33" s="48"/>
      <c r="W33" s="147" t="s">
        <v>222</v>
      </c>
      <c r="X33" s="148" t="b">
        <v>1</v>
      </c>
    </row>
    <row r="34" spans="1:34" ht="15.75" customHeight="1" x14ac:dyDescent="0.4">
      <c r="A34" s="68" t="s">
        <v>130</v>
      </c>
      <c r="B34" s="64" t="s">
        <v>219</v>
      </c>
      <c r="C34" s="52"/>
      <c r="D34" s="52"/>
      <c r="E34" s="52"/>
      <c r="F34" s="52"/>
      <c r="G34" s="52"/>
      <c r="H34" s="52"/>
      <c r="I34" s="52"/>
      <c r="J34" s="52"/>
      <c r="K34" s="42"/>
      <c r="L34" s="48"/>
      <c r="M34" s="48"/>
      <c r="N34" s="48"/>
      <c r="O34" s="48"/>
      <c r="P34" s="48"/>
      <c r="Q34" s="48"/>
      <c r="R34" s="48"/>
      <c r="S34" s="48"/>
      <c r="T34" s="48"/>
      <c r="U34" s="48"/>
      <c r="V34" s="48"/>
      <c r="W34" s="148"/>
      <c r="X34" s="148"/>
    </row>
    <row r="35" spans="1:34" ht="15.75" hidden="1" x14ac:dyDescent="0.25">
      <c r="A35" s="65"/>
      <c r="B35" s="55"/>
      <c r="C35" s="52"/>
      <c r="D35" s="52"/>
      <c r="E35" s="52"/>
      <c r="F35" s="52"/>
      <c r="G35" s="52"/>
      <c r="H35" s="52"/>
      <c r="I35" s="52"/>
      <c r="J35" s="52"/>
      <c r="K35" s="42"/>
      <c r="L35" s="42"/>
      <c r="M35" s="42"/>
      <c r="N35" s="42"/>
      <c r="O35" s="42"/>
      <c r="P35" s="42"/>
      <c r="Q35" s="42"/>
      <c r="R35" s="42"/>
      <c r="S35" s="42"/>
      <c r="T35" s="42"/>
      <c r="U35" s="42"/>
      <c r="V35" s="42"/>
      <c r="W35" s="147" t="s">
        <v>210</v>
      </c>
      <c r="X35" s="147" t="b">
        <v>1</v>
      </c>
    </row>
    <row r="36" spans="1:34" ht="16.7" customHeight="1" x14ac:dyDescent="0.25">
      <c r="A36" s="68" t="s">
        <v>131</v>
      </c>
      <c r="B36" s="210" t="s">
        <v>218</v>
      </c>
      <c r="C36" s="210"/>
      <c r="D36" s="210"/>
      <c r="E36" s="210"/>
      <c r="F36" s="210"/>
      <c r="G36" s="210"/>
      <c r="K36" s="42"/>
      <c r="L36" s="42"/>
      <c r="M36" s="42"/>
      <c r="N36" s="42"/>
      <c r="O36" s="42"/>
      <c r="P36" s="42"/>
      <c r="Q36" s="42"/>
      <c r="R36" s="42"/>
      <c r="S36" s="42"/>
      <c r="T36" s="42"/>
      <c r="U36" s="42"/>
      <c r="V36" s="42"/>
      <c r="W36" s="147" t="s">
        <v>211</v>
      </c>
      <c r="X36" s="147" t="b">
        <v>0</v>
      </c>
    </row>
    <row r="37" spans="1:34" ht="30" hidden="1" customHeight="1" x14ac:dyDescent="0.25">
      <c r="A37" s="68"/>
      <c r="B37" s="223" t="s">
        <v>115</v>
      </c>
      <c r="C37" s="223"/>
      <c r="D37" s="223"/>
      <c r="E37" s="223"/>
      <c r="F37" s="223"/>
      <c r="G37" s="223"/>
      <c r="H37" s="223"/>
      <c r="I37" s="223"/>
      <c r="J37" s="223"/>
      <c r="K37" s="42"/>
      <c r="L37" s="42"/>
      <c r="M37" s="42"/>
      <c r="N37" s="42"/>
      <c r="O37" s="42"/>
      <c r="P37" s="42"/>
      <c r="Q37" s="42"/>
      <c r="R37" s="42"/>
      <c r="S37" s="42"/>
      <c r="T37" s="42"/>
      <c r="U37" s="42"/>
      <c r="V37" s="42"/>
      <c r="X37" s="145"/>
    </row>
    <row r="38" spans="1:34" ht="33" hidden="1" customHeight="1" x14ac:dyDescent="0.25">
      <c r="A38" s="68"/>
      <c r="B38" s="380"/>
      <c r="C38" s="381"/>
      <c r="D38" s="381"/>
      <c r="E38" s="381"/>
      <c r="F38" s="381"/>
      <c r="G38" s="381"/>
      <c r="H38" s="381"/>
      <c r="I38" s="381"/>
      <c r="J38" s="382"/>
      <c r="K38" s="42"/>
      <c r="L38" s="42"/>
      <c r="M38" s="42"/>
      <c r="N38" s="42"/>
      <c r="O38" s="42"/>
      <c r="P38" s="42"/>
      <c r="Q38" s="42"/>
      <c r="R38" s="42"/>
      <c r="S38" s="42"/>
      <c r="T38" s="42"/>
      <c r="U38" s="42"/>
      <c r="V38" s="42"/>
      <c r="W38" s="145"/>
      <c r="X38" s="145"/>
    </row>
    <row r="39" spans="1:34" hidden="1" x14ac:dyDescent="0.25">
      <c r="A39" s="68"/>
      <c r="B39" s="57"/>
      <c r="C39" s="57"/>
      <c r="D39" s="57"/>
      <c r="E39" s="57"/>
      <c r="F39" s="57"/>
      <c r="G39" s="57"/>
      <c r="H39" s="57"/>
      <c r="I39" s="57"/>
      <c r="J39" s="57"/>
      <c r="K39" s="42"/>
      <c r="L39" s="42"/>
      <c r="M39" s="42"/>
      <c r="N39" s="42"/>
      <c r="O39" s="42"/>
      <c r="P39" s="42"/>
      <c r="Q39" s="42"/>
      <c r="R39" s="42"/>
      <c r="S39" s="42"/>
      <c r="T39" s="42"/>
      <c r="U39" s="42"/>
      <c r="V39" s="42"/>
      <c r="X39" s="145"/>
    </row>
    <row r="40" spans="1:34" s="40" customFormat="1" ht="15" hidden="1" customHeight="1" x14ac:dyDescent="0.25">
      <c r="A40" s="68" t="s">
        <v>132</v>
      </c>
      <c r="B40" s="210" t="s">
        <v>353</v>
      </c>
      <c r="C40" s="210"/>
      <c r="D40" s="210"/>
      <c r="E40" s="210"/>
      <c r="F40" s="210"/>
      <c r="G40" s="210"/>
      <c r="H40" s="210"/>
      <c r="I40" s="210"/>
      <c r="J40" s="210"/>
      <c r="K40" s="44"/>
      <c r="L40" s="44"/>
      <c r="M40" s="44"/>
      <c r="N40" s="44"/>
      <c r="O40" s="44"/>
      <c r="P40" s="44"/>
      <c r="Q40" s="44"/>
      <c r="R40" s="44"/>
      <c r="S40" s="44"/>
      <c r="T40" s="44"/>
      <c r="U40" s="44"/>
      <c r="V40" s="44"/>
      <c r="W40" s="146"/>
      <c r="X40" s="146"/>
    </row>
    <row r="41" spans="1:34" hidden="1" x14ac:dyDescent="0.25">
      <c r="A41" s="68"/>
      <c r="B41" s="52"/>
      <c r="C41" s="52"/>
      <c r="D41" s="52"/>
      <c r="E41" s="52"/>
      <c r="F41" s="52"/>
      <c r="G41" s="52"/>
      <c r="H41" s="52"/>
      <c r="I41" s="52"/>
      <c r="J41" s="52"/>
      <c r="K41" s="42"/>
      <c r="L41" s="42"/>
      <c r="M41" s="42"/>
      <c r="N41" s="42"/>
      <c r="O41" s="42"/>
      <c r="P41" s="42"/>
      <c r="Q41" s="42"/>
      <c r="R41" s="42"/>
      <c r="S41" s="42"/>
      <c r="T41" s="42"/>
      <c r="U41" s="42"/>
      <c r="V41" s="42"/>
      <c r="W41" s="201" t="s">
        <v>345</v>
      </c>
      <c r="X41" s="145" t="b">
        <v>0</v>
      </c>
    </row>
    <row r="42" spans="1:34" s="40" customFormat="1" ht="15" hidden="1" customHeight="1" x14ac:dyDescent="0.25">
      <c r="A42" s="68" t="s">
        <v>139</v>
      </c>
      <c r="B42" s="210" t="s">
        <v>119</v>
      </c>
      <c r="C42" s="210"/>
      <c r="D42" s="210"/>
      <c r="E42" s="210"/>
      <c r="F42" s="210"/>
      <c r="G42" s="210"/>
      <c r="H42" s="210"/>
      <c r="I42" s="210"/>
      <c r="J42" s="210"/>
      <c r="K42" s="44"/>
      <c r="L42" s="44"/>
      <c r="M42" s="44"/>
      <c r="N42" s="44"/>
      <c r="O42" s="44"/>
      <c r="P42" s="44"/>
      <c r="Q42" s="44"/>
      <c r="R42" s="44"/>
      <c r="S42" s="44"/>
      <c r="T42" s="44"/>
      <c r="U42" s="44"/>
      <c r="V42" s="44"/>
      <c r="W42" s="201" t="s">
        <v>344</v>
      </c>
      <c r="X42" s="146" t="b">
        <v>0</v>
      </c>
    </row>
    <row r="43" spans="1:34" ht="53.25" hidden="1" customHeight="1" x14ac:dyDescent="0.25">
      <c r="A43" s="68"/>
      <c r="B43" s="380"/>
      <c r="C43" s="381"/>
      <c r="D43" s="381"/>
      <c r="E43" s="381"/>
      <c r="F43" s="381"/>
      <c r="G43" s="381"/>
      <c r="H43" s="381"/>
      <c r="I43" s="381"/>
      <c r="J43" s="382"/>
      <c r="K43" s="42"/>
      <c r="L43" s="42"/>
      <c r="M43" s="42"/>
      <c r="N43" s="42"/>
      <c r="O43" s="42"/>
      <c r="P43" s="42"/>
      <c r="Q43" s="42"/>
      <c r="R43" s="42"/>
      <c r="S43" s="42"/>
      <c r="T43" s="42"/>
      <c r="U43" s="42"/>
      <c r="V43" s="42"/>
      <c r="W43" s="145"/>
      <c r="X43" s="145"/>
    </row>
    <row r="44" spans="1:34" s="40" customFormat="1" x14ac:dyDescent="0.25">
      <c r="A44" s="68" t="s">
        <v>139</v>
      </c>
      <c r="B44" s="210" t="s">
        <v>204</v>
      </c>
      <c r="C44" s="210"/>
      <c r="D44" s="210"/>
      <c r="E44" s="210"/>
      <c r="F44" s="210"/>
      <c r="G44" s="210"/>
      <c r="H44" s="210"/>
      <c r="I44" s="210"/>
      <c r="J44" s="210"/>
      <c r="K44" s="44"/>
      <c r="L44" s="44"/>
      <c r="M44" s="44"/>
      <c r="N44" s="44"/>
      <c r="O44" s="44"/>
      <c r="P44" s="44"/>
      <c r="Q44" s="44"/>
      <c r="R44" s="44"/>
      <c r="S44" s="44"/>
      <c r="T44" s="44"/>
      <c r="U44" s="44"/>
      <c r="V44" s="44"/>
      <c r="W44" s="146"/>
      <c r="X44" s="146"/>
    </row>
    <row r="45" spans="1:34" ht="23.25" customHeight="1" x14ac:dyDescent="0.25">
      <c r="A45" s="68"/>
      <c r="B45" s="383" t="s">
        <v>362</v>
      </c>
      <c r="C45" s="384"/>
      <c r="D45" s="384"/>
      <c r="E45" s="384"/>
      <c r="F45" s="384"/>
      <c r="G45" s="384"/>
      <c r="H45" s="384"/>
      <c r="I45" s="384"/>
      <c r="J45" s="385"/>
      <c r="K45" s="42"/>
      <c r="L45" s="42"/>
      <c r="M45" s="42"/>
      <c r="N45" s="42"/>
      <c r="O45" s="42"/>
      <c r="P45" s="42"/>
      <c r="Q45" s="42"/>
      <c r="R45" s="42"/>
      <c r="S45" s="42"/>
      <c r="T45" s="42"/>
      <c r="U45" s="42"/>
      <c r="V45" s="42"/>
      <c r="W45" s="145"/>
      <c r="X45" s="145"/>
    </row>
    <row r="46" spans="1:34" hidden="1" x14ac:dyDescent="0.25">
      <c r="A46" s="68"/>
      <c r="B46" s="57"/>
      <c r="C46" s="57"/>
      <c r="D46" s="57"/>
      <c r="E46" s="57"/>
      <c r="F46" s="57"/>
      <c r="G46" s="57"/>
      <c r="H46" s="57"/>
      <c r="I46" s="57"/>
      <c r="J46" s="57"/>
      <c r="K46" s="42"/>
      <c r="L46" s="42"/>
      <c r="M46" s="42"/>
      <c r="N46" s="42"/>
      <c r="O46" s="42"/>
      <c r="P46" s="42"/>
      <c r="Q46" s="42"/>
      <c r="R46" s="42"/>
      <c r="S46" s="42"/>
      <c r="T46" s="42"/>
      <c r="U46" s="42"/>
      <c r="V46" s="42"/>
      <c r="W46" s="145"/>
      <c r="X46" s="145"/>
      <c r="Z46" s="163" t="s">
        <v>227</v>
      </c>
      <c r="AA46" s="173" t="s">
        <v>281</v>
      </c>
    </row>
    <row r="47" spans="1:34" s="40" customFormat="1" ht="30" customHeight="1" x14ac:dyDescent="0.25">
      <c r="A47" s="68" t="s">
        <v>343</v>
      </c>
      <c r="B47" s="210" t="s">
        <v>120</v>
      </c>
      <c r="C47" s="210"/>
      <c r="D47" s="210"/>
      <c r="E47" s="210"/>
      <c r="F47" s="210"/>
      <c r="G47" s="210"/>
      <c r="H47" s="210"/>
      <c r="I47" s="210"/>
      <c r="J47" s="210"/>
      <c r="K47" s="44"/>
      <c r="L47" s="44"/>
      <c r="M47" s="44"/>
      <c r="N47" s="44"/>
      <c r="O47" s="44"/>
      <c r="P47" s="44"/>
      <c r="Q47" s="44"/>
      <c r="R47" s="44"/>
      <c r="S47" s="44"/>
      <c r="T47" s="44"/>
      <c r="U47" s="44"/>
      <c r="V47" s="44"/>
      <c r="W47" s="146"/>
      <c r="X47" s="146"/>
      <c r="Z47" s="163" t="s">
        <v>226</v>
      </c>
      <c r="AA47" s="173" t="s">
        <v>287</v>
      </c>
    </row>
    <row r="48" spans="1:34" ht="21" customHeight="1" x14ac:dyDescent="0.25">
      <c r="A48" s="132" t="s">
        <v>92</v>
      </c>
      <c r="B48" s="386" t="s">
        <v>281</v>
      </c>
      <c r="C48" s="387"/>
      <c r="D48" s="388"/>
      <c r="E48" s="388"/>
      <c r="F48" s="388"/>
      <c r="G48" s="388"/>
      <c r="H48" s="388"/>
      <c r="I48" s="388"/>
      <c r="J48" s="389"/>
      <c r="K48" s="42"/>
      <c r="L48" s="42"/>
      <c r="M48" s="42"/>
      <c r="N48" s="42"/>
      <c r="O48" s="42"/>
      <c r="P48" s="42"/>
      <c r="Q48" s="42"/>
      <c r="R48" s="42"/>
      <c r="S48" s="42"/>
      <c r="T48" s="42"/>
      <c r="U48" s="42"/>
      <c r="V48" s="42"/>
      <c r="W48" s="145"/>
      <c r="X48" s="145"/>
      <c r="Z48" s="163" t="s">
        <v>228</v>
      </c>
      <c r="AA48" s="173" t="s">
        <v>288</v>
      </c>
      <c r="AB48" s="173"/>
      <c r="AC48" s="173"/>
      <c r="AD48" s="173"/>
      <c r="AE48" s="173"/>
      <c r="AF48" s="173"/>
      <c r="AG48" s="173"/>
      <c r="AH48" s="173"/>
    </row>
    <row r="49" spans="1:34" ht="21" hidden="1" customHeight="1" x14ac:dyDescent="0.25">
      <c r="A49" s="132" t="s">
        <v>93</v>
      </c>
      <c r="B49" s="386"/>
      <c r="C49" s="387"/>
      <c r="D49" s="388"/>
      <c r="E49" s="388"/>
      <c r="F49" s="388"/>
      <c r="G49" s="388"/>
      <c r="H49" s="388"/>
      <c r="I49" s="388"/>
      <c r="J49" s="389"/>
      <c r="K49" s="42"/>
      <c r="L49" s="42"/>
      <c r="M49" s="42"/>
      <c r="N49" s="42"/>
      <c r="O49" s="42"/>
      <c r="P49" s="42"/>
      <c r="Q49" s="42"/>
      <c r="R49" s="42"/>
      <c r="S49" s="42"/>
      <c r="T49" s="42"/>
      <c r="U49" s="42"/>
      <c r="V49" s="42"/>
      <c r="W49" s="145"/>
      <c r="X49" s="145"/>
      <c r="Z49" s="163" t="s">
        <v>229</v>
      </c>
      <c r="AA49" s="173" t="s">
        <v>294</v>
      </c>
      <c r="AB49" s="173"/>
      <c r="AC49" s="173"/>
      <c r="AD49" s="173"/>
      <c r="AE49" s="173"/>
      <c r="AF49" s="173"/>
      <c r="AG49" s="173"/>
      <c r="AH49" s="173"/>
    </row>
    <row r="50" spans="1:34" ht="21" hidden="1" customHeight="1" x14ac:dyDescent="0.25">
      <c r="A50" s="132" t="s">
        <v>94</v>
      </c>
      <c r="B50" s="386"/>
      <c r="C50" s="387"/>
      <c r="D50" s="388"/>
      <c r="E50" s="388"/>
      <c r="F50" s="388"/>
      <c r="G50" s="388"/>
      <c r="H50" s="388"/>
      <c r="I50" s="388"/>
      <c r="J50" s="389"/>
      <c r="K50" s="42"/>
      <c r="L50" s="42"/>
      <c r="M50" s="42"/>
      <c r="N50" s="42"/>
      <c r="O50" s="42"/>
      <c r="P50" s="42"/>
      <c r="Q50" s="42"/>
      <c r="R50" s="42"/>
      <c r="S50" s="42"/>
      <c r="T50" s="42"/>
      <c r="U50" s="42"/>
      <c r="V50" s="42"/>
      <c r="W50" s="145"/>
      <c r="X50" s="145"/>
      <c r="Z50" s="163" t="s">
        <v>246</v>
      </c>
      <c r="AA50" s="197" t="s">
        <v>338</v>
      </c>
      <c r="AB50" s="173"/>
      <c r="AC50" s="173"/>
      <c r="AD50" s="173"/>
      <c r="AE50" s="173"/>
      <c r="AF50" s="173"/>
      <c r="AG50" s="173"/>
      <c r="AH50" s="173"/>
    </row>
    <row r="51" spans="1:34" ht="21" hidden="1" customHeight="1" x14ac:dyDescent="0.25">
      <c r="A51" s="42"/>
      <c r="K51" s="42"/>
      <c r="L51" s="42"/>
      <c r="M51" s="42"/>
      <c r="N51" s="42"/>
      <c r="O51" s="42"/>
      <c r="P51" s="42"/>
      <c r="Q51" s="42"/>
      <c r="R51" s="42"/>
      <c r="S51" s="42"/>
      <c r="T51" s="42"/>
      <c r="U51" s="42"/>
      <c r="V51" s="42"/>
      <c r="W51" s="145"/>
      <c r="X51" s="145"/>
      <c r="Z51" s="163" t="s">
        <v>247</v>
      </c>
      <c r="AA51" s="173" t="s">
        <v>289</v>
      </c>
    </row>
    <row r="52" spans="1:34" ht="26.25" hidden="1" customHeight="1" x14ac:dyDescent="0.4">
      <c r="A52" s="72"/>
      <c r="B52" s="371" t="s">
        <v>141</v>
      </c>
      <c r="C52" s="205"/>
      <c r="D52" s="205"/>
      <c r="E52" s="205"/>
      <c r="F52" s="205"/>
      <c r="G52" s="205"/>
      <c r="H52" s="205"/>
      <c r="I52" s="205"/>
      <c r="J52" s="205"/>
      <c r="K52" s="72"/>
      <c r="L52" s="72"/>
      <c r="M52" s="72"/>
      <c r="N52" s="72"/>
      <c r="O52" s="72"/>
      <c r="P52" s="72"/>
      <c r="Q52" s="72"/>
      <c r="R52" s="72"/>
      <c r="S52" s="72"/>
      <c r="T52" s="72"/>
      <c r="U52" s="72"/>
      <c r="V52" s="72"/>
      <c r="W52" s="145"/>
      <c r="X52" s="145"/>
      <c r="AA52" s="173" t="s">
        <v>290</v>
      </c>
    </row>
    <row r="53" spans="1:34" ht="5.25" hidden="1" customHeight="1" x14ac:dyDescent="0.4">
      <c r="A53" s="48"/>
      <c r="B53" s="205"/>
      <c r="C53" s="205"/>
      <c r="D53" s="205"/>
      <c r="E53" s="205"/>
      <c r="F53" s="205"/>
      <c r="G53" s="205"/>
      <c r="H53" s="205"/>
      <c r="I53" s="205"/>
      <c r="J53" s="205"/>
      <c r="K53" s="48"/>
      <c r="L53" s="48"/>
      <c r="M53" s="48"/>
      <c r="N53" s="48"/>
      <c r="O53" s="48"/>
      <c r="P53" s="48"/>
      <c r="Q53" s="48"/>
      <c r="R53" s="48"/>
      <c r="S53" s="48"/>
      <c r="T53" s="48"/>
      <c r="U53" s="48"/>
      <c r="V53" s="48"/>
      <c r="W53" s="145"/>
      <c r="X53" s="145"/>
      <c r="AA53" s="173" t="s">
        <v>291</v>
      </c>
    </row>
    <row r="54" spans="1:34" hidden="1" x14ac:dyDescent="0.25">
      <c r="A54" s="66"/>
      <c r="B54" s="52"/>
      <c r="C54" s="52"/>
      <c r="D54" s="52"/>
      <c r="E54" s="52"/>
      <c r="F54" s="52"/>
      <c r="G54" s="52"/>
      <c r="H54" s="52"/>
      <c r="I54" s="52"/>
      <c r="J54" s="52"/>
      <c r="K54" s="42"/>
      <c r="L54" s="42"/>
      <c r="M54" s="42"/>
      <c r="N54" s="42"/>
      <c r="O54" s="42"/>
      <c r="P54" s="42"/>
      <c r="Q54" s="42"/>
      <c r="R54" s="42"/>
      <c r="S54" s="42"/>
      <c r="T54" s="42"/>
      <c r="U54" s="42"/>
      <c r="V54" s="42"/>
      <c r="W54" s="145"/>
      <c r="X54" s="145"/>
      <c r="AA54" s="173" t="s">
        <v>292</v>
      </c>
    </row>
    <row r="55" spans="1:34" hidden="1" outlineLevel="1" x14ac:dyDescent="0.25">
      <c r="A55" s="67"/>
      <c r="B55" s="379" t="s">
        <v>142</v>
      </c>
      <c r="C55" s="52"/>
      <c r="D55" s="52"/>
      <c r="E55" s="52"/>
      <c r="F55" s="52"/>
      <c r="G55" s="52"/>
      <c r="H55" s="52"/>
      <c r="I55" s="52"/>
      <c r="J55" s="52"/>
      <c r="K55" s="47"/>
      <c r="L55" s="47"/>
      <c r="M55" s="47"/>
      <c r="N55" s="47"/>
      <c r="O55" s="47"/>
      <c r="P55" s="47"/>
      <c r="Q55" s="47"/>
      <c r="R55" s="47"/>
      <c r="S55" s="47"/>
      <c r="T55" s="47"/>
      <c r="U55" s="47"/>
      <c r="V55" s="47"/>
      <c r="W55" s="145"/>
      <c r="X55" s="145"/>
      <c r="AA55" s="173" t="s">
        <v>293</v>
      </c>
    </row>
    <row r="56" spans="1:34" hidden="1" outlineLevel="1" x14ac:dyDescent="0.25">
      <c r="A56" s="66"/>
      <c r="B56" s="70"/>
      <c r="C56" s="52"/>
      <c r="D56" s="52"/>
      <c r="E56" s="52"/>
      <c r="F56" s="52"/>
      <c r="G56" s="52"/>
      <c r="H56" s="52"/>
      <c r="I56" s="52"/>
      <c r="J56" s="52"/>
      <c r="K56" s="42"/>
      <c r="L56" s="42"/>
      <c r="M56" s="42"/>
      <c r="N56" s="42"/>
      <c r="O56" s="42"/>
      <c r="P56" s="42"/>
      <c r="Q56" s="42"/>
      <c r="R56" s="42"/>
      <c r="S56" s="42"/>
      <c r="T56" s="42"/>
      <c r="U56" s="42"/>
      <c r="V56" s="42"/>
      <c r="W56" s="145"/>
      <c r="X56" s="145"/>
      <c r="AA56" s="173" t="s">
        <v>280</v>
      </c>
    </row>
    <row r="57" spans="1:34" hidden="1" outlineLevel="1" x14ac:dyDescent="0.25">
      <c r="A57" s="68" t="s">
        <v>146</v>
      </c>
      <c r="B57" s="213" t="s">
        <v>147</v>
      </c>
      <c r="C57" s="213"/>
      <c r="D57" s="213"/>
      <c r="E57" s="213"/>
      <c r="F57" s="213"/>
      <c r="G57" s="213"/>
      <c r="H57" s="213"/>
      <c r="I57" s="213"/>
      <c r="J57" s="213"/>
      <c r="K57" s="42"/>
      <c r="L57" s="42"/>
      <c r="M57" s="42"/>
      <c r="N57" s="42"/>
      <c r="O57" s="42"/>
      <c r="P57" s="42"/>
      <c r="Q57" s="42"/>
      <c r="R57" s="42"/>
      <c r="S57" s="42"/>
      <c r="T57" s="42"/>
      <c r="U57" s="42"/>
      <c r="V57" s="42"/>
      <c r="W57" s="145"/>
      <c r="X57" s="145"/>
      <c r="AA57" s="173" t="s">
        <v>278</v>
      </c>
    </row>
    <row r="58" spans="1:34" ht="28.5" hidden="1" customHeight="1" outlineLevel="1" x14ac:dyDescent="0.25">
      <c r="A58" s="42"/>
      <c r="B58" s="380"/>
      <c r="C58" s="381"/>
      <c r="D58" s="381"/>
      <c r="E58" s="381"/>
      <c r="F58" s="381"/>
      <c r="G58" s="381"/>
      <c r="H58" s="381"/>
      <c r="I58" s="381"/>
      <c r="J58" s="382"/>
      <c r="K58" s="42"/>
      <c r="L58" s="42"/>
      <c r="M58" s="42"/>
      <c r="N58" s="42"/>
      <c r="O58" s="42"/>
      <c r="P58" s="42"/>
      <c r="Q58" s="42"/>
      <c r="R58" s="42"/>
      <c r="S58" s="42"/>
      <c r="T58" s="42"/>
      <c r="U58" s="42"/>
      <c r="V58" s="42"/>
      <c r="W58" s="145"/>
      <c r="X58" s="145"/>
      <c r="AA58" s="173" t="s">
        <v>279</v>
      </c>
    </row>
    <row r="59" spans="1:34" hidden="1" collapsed="1" x14ac:dyDescent="0.25">
      <c r="A59" s="42"/>
      <c r="K59" s="42"/>
      <c r="L59" s="42"/>
      <c r="M59" s="42"/>
      <c r="N59" s="42"/>
      <c r="O59" s="42"/>
      <c r="P59" s="42"/>
      <c r="Q59" s="42"/>
      <c r="R59" s="42"/>
      <c r="S59" s="42"/>
      <c r="T59" s="42"/>
      <c r="U59" s="42"/>
      <c r="V59" s="42"/>
      <c r="W59" s="145"/>
      <c r="X59" s="145"/>
      <c r="AA59" s="197" t="s">
        <v>339</v>
      </c>
    </row>
    <row r="60" spans="1:34" hidden="1" outlineLevel="1" x14ac:dyDescent="0.25">
      <c r="A60" s="67"/>
      <c r="B60" s="379" t="s">
        <v>143</v>
      </c>
      <c r="C60" s="52"/>
      <c r="D60" s="52"/>
      <c r="E60" s="52"/>
      <c r="F60" s="52"/>
      <c r="G60" s="52"/>
      <c r="H60" s="52"/>
      <c r="I60" s="52"/>
      <c r="J60" s="52"/>
      <c r="K60" s="47"/>
      <c r="L60" s="47"/>
      <c r="M60" s="47"/>
      <c r="N60" s="47"/>
      <c r="O60" s="47"/>
      <c r="P60" s="47"/>
      <c r="Q60" s="47"/>
      <c r="R60" s="47"/>
      <c r="S60" s="47"/>
      <c r="T60" s="47"/>
      <c r="U60" s="47"/>
      <c r="V60" s="47"/>
      <c r="W60" s="145"/>
      <c r="X60" s="145"/>
      <c r="AA60" s="173" t="s">
        <v>283</v>
      </c>
    </row>
    <row r="61" spans="1:34" hidden="1" outlineLevel="1" x14ac:dyDescent="0.25">
      <c r="A61" s="66"/>
      <c r="B61" s="70"/>
      <c r="C61" s="52"/>
      <c r="D61" s="52"/>
      <c r="E61" s="52"/>
      <c r="F61" s="52"/>
      <c r="G61" s="52"/>
      <c r="H61" s="52"/>
      <c r="I61" s="52"/>
      <c r="J61" s="52"/>
      <c r="K61" s="42"/>
      <c r="L61" s="42"/>
      <c r="M61" s="42"/>
      <c r="N61" s="42"/>
      <c r="O61" s="42"/>
      <c r="P61" s="42"/>
      <c r="Q61" s="42"/>
      <c r="R61" s="42"/>
      <c r="S61" s="42"/>
      <c r="T61" s="42"/>
      <c r="U61" s="42"/>
      <c r="V61" s="42"/>
      <c r="W61" s="145"/>
      <c r="X61" s="145"/>
      <c r="AA61" s="173" t="s">
        <v>282</v>
      </c>
    </row>
    <row r="62" spans="1:34" hidden="1" outlineLevel="1" x14ac:dyDescent="0.25">
      <c r="A62" s="68" t="s">
        <v>145</v>
      </c>
      <c r="B62" s="213" t="s">
        <v>148</v>
      </c>
      <c r="C62" s="213"/>
      <c r="D62" s="213"/>
      <c r="E62" s="213"/>
      <c r="F62" s="213"/>
      <c r="G62" s="213"/>
      <c r="H62" s="213"/>
      <c r="I62" s="213"/>
      <c r="J62" s="213"/>
      <c r="K62" s="42"/>
      <c r="L62" s="42"/>
      <c r="M62" s="42"/>
      <c r="N62" s="42"/>
      <c r="O62" s="42"/>
      <c r="P62" s="42"/>
      <c r="Q62" s="42"/>
      <c r="R62" s="42"/>
      <c r="S62" s="42"/>
      <c r="T62" s="42"/>
      <c r="U62" s="42"/>
      <c r="V62" s="42"/>
      <c r="AA62" s="173" t="s">
        <v>284</v>
      </c>
    </row>
    <row r="63" spans="1:34" ht="27" hidden="1" customHeight="1" outlineLevel="1" x14ac:dyDescent="0.25">
      <c r="A63" s="68"/>
      <c r="B63" s="380"/>
      <c r="C63" s="381"/>
      <c r="D63" s="381"/>
      <c r="E63" s="381"/>
      <c r="F63" s="381"/>
      <c r="G63" s="381"/>
      <c r="H63" s="381"/>
      <c r="I63" s="381"/>
      <c r="J63" s="382"/>
      <c r="K63" s="42"/>
      <c r="L63" s="42"/>
      <c r="M63" s="42"/>
      <c r="N63" s="42"/>
      <c r="O63" s="42"/>
      <c r="P63" s="42"/>
      <c r="Q63" s="42"/>
      <c r="R63" s="42"/>
      <c r="S63" s="42"/>
      <c r="T63" s="42"/>
      <c r="U63" s="42"/>
      <c r="V63" s="42"/>
      <c r="AA63" s="197" t="s">
        <v>340</v>
      </c>
    </row>
    <row r="64" spans="1:34" hidden="1" outlineLevel="1" x14ac:dyDescent="0.25">
      <c r="A64" s="68"/>
      <c r="B64" s="70"/>
      <c r="C64" s="52"/>
      <c r="D64" s="52"/>
      <c r="E64" s="52"/>
      <c r="F64" s="52"/>
      <c r="G64" s="52"/>
      <c r="H64" s="52"/>
      <c r="I64" s="52"/>
      <c r="J64" s="52"/>
      <c r="K64" s="42"/>
      <c r="L64" s="42"/>
      <c r="M64" s="42"/>
      <c r="N64" s="42"/>
      <c r="O64" s="42"/>
      <c r="P64" s="42"/>
      <c r="Q64" s="42"/>
      <c r="R64" s="42"/>
      <c r="S64" s="42"/>
      <c r="T64" s="42"/>
      <c r="U64" s="42"/>
      <c r="V64" s="42"/>
      <c r="AA64" s="173" t="s">
        <v>285</v>
      </c>
    </row>
    <row r="65" spans="1:27" s="40" customFormat="1" ht="14.45" hidden="1" customHeight="1" outlineLevel="1" x14ac:dyDescent="0.25">
      <c r="A65" s="68" t="s">
        <v>149</v>
      </c>
      <c r="B65" s="213" t="s">
        <v>151</v>
      </c>
      <c r="C65" s="213"/>
      <c r="D65" s="213"/>
      <c r="E65" s="213"/>
      <c r="F65" s="213"/>
      <c r="G65" s="213"/>
      <c r="H65" s="213"/>
      <c r="I65" s="213"/>
      <c r="J65" s="213"/>
      <c r="K65" s="44"/>
      <c r="L65" s="44"/>
      <c r="M65" s="44"/>
      <c r="N65" s="44"/>
      <c r="O65" s="44"/>
      <c r="P65" s="44"/>
      <c r="Q65" s="44"/>
      <c r="R65" s="44"/>
      <c r="S65" s="44"/>
      <c r="T65" s="44"/>
      <c r="U65" s="44"/>
      <c r="V65" s="44"/>
      <c r="AA65" s="173" t="s">
        <v>286</v>
      </c>
    </row>
    <row r="66" spans="1:27" ht="23.45" hidden="1" customHeight="1" outlineLevel="1" x14ac:dyDescent="0.25">
      <c r="A66" s="68"/>
      <c r="B66" s="56"/>
      <c r="C66" s="378" t="s">
        <v>74</v>
      </c>
      <c r="D66" s="378"/>
      <c r="E66" s="378"/>
      <c r="F66" s="390"/>
      <c r="G66" s="390"/>
      <c r="H66" s="390"/>
      <c r="I66" s="390"/>
      <c r="J66" s="390"/>
      <c r="K66" s="42"/>
      <c r="L66" s="42"/>
      <c r="M66" s="42"/>
      <c r="N66" s="42"/>
      <c r="O66" s="42"/>
      <c r="P66" s="42"/>
      <c r="Q66" s="42"/>
      <c r="R66" s="42"/>
      <c r="S66" s="42"/>
      <c r="T66" s="42"/>
      <c r="U66" s="42"/>
      <c r="V66" s="42"/>
    </row>
    <row r="67" spans="1:27" ht="23.45" hidden="1" customHeight="1" outlineLevel="1" x14ac:dyDescent="0.25">
      <c r="A67" s="68"/>
      <c r="B67" s="56"/>
      <c r="C67" s="378" t="s">
        <v>75</v>
      </c>
      <c r="D67" s="378"/>
      <c r="E67" s="378"/>
      <c r="F67" s="390"/>
      <c r="G67" s="390"/>
      <c r="H67" s="390"/>
      <c r="I67" s="390"/>
      <c r="J67" s="390"/>
      <c r="K67" s="42"/>
      <c r="L67" s="42"/>
      <c r="M67" s="42"/>
      <c r="N67" s="42"/>
      <c r="O67" s="42"/>
      <c r="P67" s="42"/>
      <c r="Q67" s="42"/>
      <c r="R67" s="42"/>
      <c r="S67" s="42"/>
      <c r="T67" s="42"/>
      <c r="U67" s="42"/>
      <c r="V67" s="42"/>
    </row>
    <row r="68" spans="1:27" ht="23.45" hidden="1" customHeight="1" outlineLevel="1" x14ac:dyDescent="0.25">
      <c r="A68" s="68"/>
      <c r="B68" s="56"/>
      <c r="C68" s="378" t="s">
        <v>76</v>
      </c>
      <c r="D68" s="378"/>
      <c r="E68" s="378"/>
      <c r="F68" s="390"/>
      <c r="G68" s="390"/>
      <c r="H68" s="390"/>
      <c r="I68" s="390"/>
      <c r="J68" s="390"/>
      <c r="K68" s="42"/>
      <c r="L68" s="42"/>
      <c r="M68" s="42"/>
      <c r="N68" s="42"/>
      <c r="O68" s="42"/>
      <c r="P68" s="42"/>
      <c r="Q68" s="42"/>
      <c r="R68" s="42"/>
      <c r="S68" s="42"/>
      <c r="T68" s="42"/>
      <c r="U68" s="42"/>
      <c r="V68" s="42"/>
    </row>
    <row r="69" spans="1:27" ht="23.45" hidden="1" customHeight="1" outlineLevel="1" x14ac:dyDescent="0.25">
      <c r="A69" s="68"/>
      <c r="B69" s="56"/>
      <c r="C69" s="378" t="s">
        <v>77</v>
      </c>
      <c r="D69" s="378"/>
      <c r="E69" s="378"/>
      <c r="F69" s="390"/>
      <c r="G69" s="390"/>
      <c r="H69" s="390"/>
      <c r="I69" s="390"/>
      <c r="J69" s="390"/>
      <c r="K69" s="42"/>
      <c r="L69" s="42"/>
      <c r="M69" s="42"/>
      <c r="N69" s="42"/>
      <c r="O69" s="42"/>
      <c r="P69" s="42"/>
      <c r="Q69" s="42"/>
      <c r="R69" s="42"/>
      <c r="S69" s="42"/>
      <c r="T69" s="42"/>
      <c r="U69" s="42"/>
      <c r="V69" s="42"/>
    </row>
    <row r="70" spans="1:27" ht="23.45" hidden="1" customHeight="1" outlineLevel="1" x14ac:dyDescent="0.25">
      <c r="A70" s="68"/>
      <c r="B70" s="56"/>
      <c r="C70" s="378" t="s">
        <v>78</v>
      </c>
      <c r="D70" s="378"/>
      <c r="E70" s="378"/>
      <c r="F70" s="390"/>
      <c r="G70" s="390"/>
      <c r="H70" s="390"/>
      <c r="I70" s="390"/>
      <c r="J70" s="390"/>
      <c r="K70" s="42"/>
      <c r="L70" s="42"/>
      <c r="M70" s="42"/>
      <c r="N70" s="42"/>
      <c r="O70" s="42"/>
      <c r="P70" s="42"/>
      <c r="Q70" s="42"/>
      <c r="R70" s="42"/>
      <c r="S70" s="42"/>
      <c r="T70" s="42"/>
      <c r="U70" s="42"/>
      <c r="V70" s="42"/>
    </row>
    <row r="71" spans="1:27" ht="23.45" hidden="1" customHeight="1" outlineLevel="1" x14ac:dyDescent="0.25">
      <c r="A71" s="68"/>
      <c r="B71" s="56"/>
      <c r="C71" s="378" t="s">
        <v>116</v>
      </c>
      <c r="D71" s="378"/>
      <c r="E71" s="378"/>
      <c r="F71" s="390"/>
      <c r="G71" s="390"/>
      <c r="H71" s="390"/>
      <c r="I71" s="390"/>
      <c r="J71" s="390"/>
      <c r="K71" s="42"/>
      <c r="L71" s="42"/>
      <c r="M71" s="42"/>
      <c r="N71" s="42"/>
      <c r="O71" s="42"/>
      <c r="P71" s="42"/>
      <c r="Q71" s="42"/>
      <c r="R71" s="42"/>
      <c r="S71" s="42"/>
      <c r="T71" s="42"/>
      <c r="U71" s="42"/>
      <c r="V71" s="42"/>
    </row>
    <row r="72" spans="1:27" ht="23.45" hidden="1" customHeight="1" outlineLevel="1" x14ac:dyDescent="0.25">
      <c r="A72" s="68"/>
      <c r="B72" s="56"/>
      <c r="C72" s="378" t="s">
        <v>91</v>
      </c>
      <c r="D72" s="378"/>
      <c r="E72" s="378"/>
      <c r="F72" s="390"/>
      <c r="G72" s="390"/>
      <c r="H72" s="390"/>
      <c r="I72" s="390"/>
      <c r="J72" s="390"/>
      <c r="K72" s="42"/>
      <c r="L72" s="42"/>
      <c r="M72" s="42"/>
      <c r="N72" s="42"/>
      <c r="O72" s="42"/>
      <c r="P72" s="42"/>
      <c r="Q72" s="42"/>
      <c r="R72" s="42"/>
      <c r="S72" s="42"/>
      <c r="T72" s="42"/>
      <c r="U72" s="42"/>
      <c r="V72" s="42"/>
    </row>
    <row r="73" spans="1:27" hidden="1" outlineLevel="1" x14ac:dyDescent="0.25">
      <c r="A73" s="68"/>
      <c r="B73" s="52"/>
      <c r="C73" s="52"/>
      <c r="D73" s="52"/>
      <c r="E73" s="52"/>
      <c r="F73" s="52"/>
      <c r="G73" s="52"/>
      <c r="H73" s="52"/>
      <c r="I73" s="52"/>
      <c r="J73" s="52"/>
      <c r="K73" s="42"/>
      <c r="L73" s="42"/>
      <c r="M73" s="42"/>
      <c r="N73" s="42"/>
      <c r="O73" s="42"/>
      <c r="P73" s="42"/>
      <c r="Q73" s="42"/>
      <c r="R73" s="42"/>
      <c r="S73" s="42"/>
      <c r="T73" s="42"/>
      <c r="U73" s="42"/>
      <c r="V73" s="42"/>
    </row>
    <row r="74" spans="1:27" s="40" customFormat="1" hidden="1" outlineLevel="1" x14ac:dyDescent="0.25">
      <c r="A74" s="68" t="s">
        <v>150</v>
      </c>
      <c r="B74" s="221" t="s">
        <v>152</v>
      </c>
      <c r="C74" s="221"/>
      <c r="D74" s="221"/>
      <c r="E74" s="221"/>
      <c r="F74" s="221"/>
      <c r="G74" s="221"/>
      <c r="H74" s="221"/>
      <c r="I74" s="221"/>
      <c r="J74" s="221"/>
      <c r="K74" s="44"/>
      <c r="L74" s="44"/>
      <c r="M74" s="44"/>
      <c r="N74" s="44"/>
      <c r="O74" s="44"/>
      <c r="P74" s="44"/>
      <c r="Q74" s="44"/>
      <c r="R74" s="44"/>
      <c r="S74" s="44"/>
      <c r="T74" s="44"/>
      <c r="U74" s="44"/>
      <c r="V74" s="44"/>
    </row>
    <row r="75" spans="1:27" ht="26.25" hidden="1" customHeight="1" outlineLevel="1" x14ac:dyDescent="0.25">
      <c r="A75" s="68"/>
      <c r="B75" s="380"/>
      <c r="C75" s="381"/>
      <c r="D75" s="381"/>
      <c r="E75" s="381"/>
      <c r="F75" s="381"/>
      <c r="G75" s="381"/>
      <c r="H75" s="381"/>
      <c r="I75" s="381"/>
      <c r="J75" s="382"/>
      <c r="K75" s="42"/>
      <c r="L75" s="42"/>
      <c r="M75" s="42"/>
      <c r="N75" s="42"/>
      <c r="O75" s="42"/>
      <c r="P75" s="42"/>
      <c r="Q75" s="42"/>
      <c r="R75" s="42"/>
      <c r="S75" s="42"/>
      <c r="T75" s="42"/>
      <c r="U75" s="42"/>
      <c r="V75" s="42"/>
    </row>
    <row r="76" spans="1:27" hidden="1" collapsed="1" x14ac:dyDescent="0.25">
      <c r="A76" s="66"/>
      <c r="C76" s="52"/>
      <c r="D76" s="52"/>
      <c r="E76" s="52"/>
      <c r="F76" s="52"/>
      <c r="G76" s="52"/>
      <c r="H76" s="52"/>
      <c r="I76" s="52"/>
      <c r="J76" s="52"/>
      <c r="K76" s="42"/>
      <c r="L76" s="42"/>
      <c r="M76" s="42"/>
      <c r="N76" s="42"/>
      <c r="O76" s="42"/>
      <c r="P76" s="42"/>
      <c r="Q76" s="42"/>
      <c r="R76" s="42"/>
      <c r="S76" s="42"/>
      <c r="T76" s="42"/>
      <c r="U76" s="42"/>
      <c r="V76" s="42"/>
    </row>
    <row r="77" spans="1:27" hidden="1" outlineLevel="1" x14ac:dyDescent="0.25">
      <c r="A77" s="67"/>
      <c r="B77" s="379" t="s">
        <v>144</v>
      </c>
      <c r="C77" s="52"/>
      <c r="D77" s="52"/>
      <c r="E77" s="52"/>
      <c r="F77" s="52"/>
      <c r="G77" s="52"/>
      <c r="H77" s="52"/>
      <c r="I77" s="52"/>
      <c r="J77" s="52"/>
      <c r="K77" s="47"/>
      <c r="L77" s="47"/>
      <c r="M77" s="47"/>
      <c r="N77" s="47"/>
      <c r="O77" s="47"/>
      <c r="P77" s="47"/>
      <c r="Q77" s="47"/>
      <c r="R77" s="47"/>
      <c r="S77" s="47"/>
      <c r="T77" s="47"/>
      <c r="U77" s="47"/>
      <c r="V77" s="47"/>
    </row>
    <row r="78" spans="1:27" s="40" customFormat="1" ht="38.450000000000003" hidden="1" customHeight="1" outlineLevel="1" x14ac:dyDescent="0.25">
      <c r="A78" s="68" t="s">
        <v>153</v>
      </c>
      <c r="B78" s="213" t="s">
        <v>154</v>
      </c>
      <c r="C78" s="213"/>
      <c r="D78" s="213"/>
      <c r="E78" s="213"/>
      <c r="F78" s="213"/>
      <c r="G78" s="213"/>
      <c r="H78" s="213"/>
      <c r="I78" s="213"/>
      <c r="J78" s="213"/>
      <c r="K78" s="44"/>
      <c r="L78" s="44"/>
      <c r="M78" s="44"/>
      <c r="N78" s="44"/>
      <c r="O78" s="44"/>
      <c r="P78" s="44"/>
      <c r="Q78" s="44"/>
      <c r="R78" s="44"/>
      <c r="S78" s="44"/>
      <c r="T78" s="44"/>
      <c r="U78" s="44"/>
      <c r="V78" s="44"/>
    </row>
    <row r="79" spans="1:27" ht="238.5" customHeight="1" outlineLevel="1" x14ac:dyDescent="0.25">
      <c r="A79" s="46"/>
      <c r="B79" s="383" t="s">
        <v>376</v>
      </c>
      <c r="C79" s="384"/>
      <c r="D79" s="384"/>
      <c r="E79" s="384"/>
      <c r="F79" s="384"/>
      <c r="G79" s="384"/>
      <c r="H79" s="384"/>
      <c r="I79" s="384"/>
      <c r="J79" s="385"/>
      <c r="K79" s="42"/>
      <c r="L79" s="42"/>
      <c r="M79" s="42"/>
      <c r="N79" s="42"/>
      <c r="O79" s="42"/>
      <c r="P79" s="42"/>
      <c r="Q79" s="42"/>
      <c r="R79" s="42"/>
      <c r="S79" s="42"/>
      <c r="T79" s="42"/>
      <c r="U79" s="42"/>
      <c r="V79" s="42"/>
    </row>
    <row r="80" spans="1:27" hidden="1" x14ac:dyDescent="0.25">
      <c r="A80" s="46"/>
      <c r="B80" s="56"/>
      <c r="C80" s="56"/>
      <c r="D80" s="56"/>
      <c r="E80" s="56"/>
      <c r="F80" s="56"/>
      <c r="G80" s="56"/>
      <c r="H80" s="56"/>
      <c r="I80" s="56"/>
      <c r="J80" s="56"/>
      <c r="K80" s="42"/>
      <c r="L80" s="42"/>
      <c r="M80" s="42"/>
      <c r="N80" s="42"/>
      <c r="O80" s="42"/>
      <c r="P80" s="42"/>
      <c r="Q80" s="42"/>
      <c r="R80" s="42"/>
      <c r="S80" s="42"/>
      <c r="T80" s="42"/>
      <c r="U80" s="42"/>
      <c r="V80" s="42"/>
    </row>
    <row r="81" spans="1:22" ht="5.25" hidden="1" customHeight="1" x14ac:dyDescent="0.4">
      <c r="A81" s="48"/>
      <c r="B81" s="205"/>
      <c r="C81" s="205"/>
      <c r="D81" s="205"/>
      <c r="E81" s="205"/>
      <c r="F81" s="205"/>
      <c r="G81" s="205"/>
      <c r="H81" s="205"/>
      <c r="I81" s="205"/>
      <c r="J81" s="205"/>
      <c r="K81" s="48"/>
      <c r="L81" s="48"/>
      <c r="M81" s="48"/>
      <c r="N81" s="48"/>
      <c r="O81" s="48"/>
      <c r="P81" s="48"/>
      <c r="Q81" s="48"/>
      <c r="R81" s="48"/>
      <c r="S81" s="48"/>
      <c r="T81" s="48"/>
      <c r="U81" s="48"/>
      <c r="V81" s="48"/>
    </row>
    <row r="82" spans="1:22" s="38" customFormat="1" hidden="1" x14ac:dyDescent="0.25">
      <c r="A82" s="45"/>
      <c r="B82" s="56"/>
      <c r="C82" s="56"/>
      <c r="D82" s="56"/>
      <c r="E82" s="56"/>
      <c r="F82" s="56"/>
      <c r="G82" s="56"/>
      <c r="H82" s="56"/>
      <c r="I82" s="56"/>
      <c r="J82" s="56"/>
      <c r="K82" s="45"/>
      <c r="L82" s="45"/>
      <c r="M82" s="45"/>
      <c r="N82" s="45"/>
      <c r="O82" s="45"/>
      <c r="P82" s="45"/>
      <c r="Q82" s="45"/>
      <c r="R82" s="45"/>
      <c r="S82" s="45"/>
      <c r="T82" s="45"/>
      <c r="U82" s="45"/>
      <c r="V82" s="45"/>
    </row>
    <row r="83" spans="1:22" s="40" customFormat="1" x14ac:dyDescent="0.25">
      <c r="A83" s="65" t="s">
        <v>257</v>
      </c>
      <c r="B83" s="210" t="s">
        <v>155</v>
      </c>
      <c r="C83" s="210"/>
      <c r="D83" s="210"/>
      <c r="E83" s="210"/>
      <c r="F83" s="210"/>
      <c r="G83" s="210"/>
      <c r="H83" s="210"/>
      <c r="I83" s="210"/>
      <c r="J83" s="210"/>
      <c r="K83" s="44"/>
      <c r="L83" s="44"/>
      <c r="M83" s="44"/>
      <c r="N83" s="44"/>
      <c r="O83" s="44"/>
      <c r="P83" s="44"/>
      <c r="Q83" s="44"/>
      <c r="R83" s="44"/>
      <c r="S83" s="44"/>
      <c r="T83" s="44"/>
      <c r="U83" s="44"/>
      <c r="V83" s="44"/>
    </row>
    <row r="84" spans="1:22" ht="21.75" customHeight="1" x14ac:dyDescent="0.25">
      <c r="A84" s="45"/>
      <c r="B84" s="380" t="s">
        <v>363</v>
      </c>
      <c r="C84" s="381"/>
      <c r="D84" s="381"/>
      <c r="E84" s="381"/>
      <c r="F84" s="381"/>
      <c r="G84" s="381"/>
      <c r="H84" s="381"/>
      <c r="I84" s="381"/>
      <c r="J84" s="382"/>
      <c r="K84" s="42"/>
      <c r="L84" s="42"/>
      <c r="M84" s="42"/>
      <c r="N84" s="42"/>
      <c r="O84" s="42"/>
      <c r="P84" s="42"/>
      <c r="Q84" s="42"/>
      <c r="R84" s="42"/>
      <c r="S84" s="42"/>
      <c r="T84" s="42"/>
      <c r="U84" s="42"/>
      <c r="V84" s="42"/>
    </row>
    <row r="85" spans="1:22" hidden="1" x14ac:dyDescent="0.25">
      <c r="A85" s="45"/>
      <c r="B85" s="52"/>
      <c r="C85" s="52"/>
      <c r="D85" s="52"/>
      <c r="E85" s="52"/>
      <c r="F85" s="52"/>
      <c r="G85" s="52"/>
      <c r="H85" s="52"/>
      <c r="I85" s="52"/>
      <c r="J85" s="52"/>
      <c r="K85" s="42"/>
      <c r="L85" s="42"/>
      <c r="M85" s="42"/>
      <c r="N85" s="42"/>
      <c r="O85" s="42"/>
      <c r="P85" s="42"/>
      <c r="Q85" s="42"/>
      <c r="R85" s="42"/>
      <c r="S85" s="42"/>
      <c r="T85" s="42"/>
      <c r="U85" s="42"/>
      <c r="V85" s="42"/>
    </row>
    <row r="86" spans="1:22" ht="26.25" hidden="1" x14ac:dyDescent="0.4">
      <c r="A86" s="72"/>
      <c r="B86" s="371" t="s">
        <v>128</v>
      </c>
      <c r="C86" s="205"/>
      <c r="D86" s="205"/>
      <c r="E86" s="205"/>
      <c r="F86" s="205"/>
      <c r="G86" s="205"/>
      <c r="H86" s="205"/>
      <c r="I86" s="205"/>
      <c r="J86" s="205"/>
      <c r="K86" s="72"/>
      <c r="L86" s="72"/>
      <c r="M86" s="72"/>
      <c r="N86" s="72"/>
      <c r="O86" s="72"/>
      <c r="P86" s="72"/>
      <c r="Q86" s="72"/>
      <c r="R86" s="72"/>
      <c r="S86" s="72"/>
      <c r="T86" s="72"/>
      <c r="U86" s="72"/>
      <c r="V86" s="72"/>
    </row>
    <row r="87" spans="1:22" ht="5.25" hidden="1" customHeight="1" x14ac:dyDescent="0.4">
      <c r="A87" s="48"/>
      <c r="B87" s="205"/>
      <c r="C87" s="205"/>
      <c r="D87" s="205"/>
      <c r="E87" s="205"/>
      <c r="F87" s="205"/>
      <c r="G87" s="205"/>
      <c r="H87" s="205"/>
      <c r="I87" s="205"/>
      <c r="J87" s="205"/>
      <c r="K87" s="48"/>
      <c r="L87" s="48"/>
      <c r="M87" s="48"/>
      <c r="N87" s="48"/>
      <c r="O87" s="48"/>
      <c r="P87" s="48"/>
      <c r="Q87" s="48"/>
      <c r="R87" s="48"/>
      <c r="S87" s="48"/>
      <c r="T87" s="48"/>
      <c r="U87" s="48"/>
      <c r="V87" s="48"/>
    </row>
    <row r="88" spans="1:22" s="40" customFormat="1" hidden="1" x14ac:dyDescent="0.25">
      <c r="A88" s="65" t="s">
        <v>123</v>
      </c>
      <c r="B88" s="210" t="s">
        <v>121</v>
      </c>
      <c r="C88" s="210"/>
      <c r="D88" s="210"/>
      <c r="E88" s="210"/>
      <c r="F88" s="210"/>
      <c r="G88" s="210"/>
      <c r="H88" s="210"/>
      <c r="I88" s="210"/>
      <c r="J88" s="210"/>
      <c r="K88" s="44"/>
      <c r="L88" s="44"/>
      <c r="M88" s="44"/>
      <c r="N88" s="44"/>
      <c r="O88" s="44"/>
      <c r="P88" s="44"/>
      <c r="Q88" s="44"/>
      <c r="R88" s="44"/>
      <c r="S88" s="44"/>
      <c r="T88" s="44"/>
      <c r="U88" s="44"/>
      <c r="V88" s="44"/>
    </row>
    <row r="89" spans="1:22" ht="27.75" hidden="1" customHeight="1" x14ac:dyDescent="0.25">
      <c r="A89" s="52"/>
      <c r="B89" s="222" t="s">
        <v>118</v>
      </c>
      <c r="C89" s="222"/>
      <c r="D89" s="222"/>
      <c r="E89" s="222"/>
      <c r="F89" s="222"/>
      <c r="G89" s="222"/>
      <c r="H89" s="222"/>
      <c r="I89" s="222"/>
      <c r="J89" s="222"/>
      <c r="K89" s="42"/>
      <c r="L89" s="42"/>
      <c r="M89" s="42"/>
      <c r="N89" s="42"/>
      <c r="O89" s="42"/>
      <c r="P89" s="42"/>
      <c r="Q89" s="42"/>
      <c r="R89" s="42"/>
      <c r="S89" s="42"/>
      <c r="T89" s="42"/>
      <c r="U89" s="42"/>
      <c r="V89" s="42"/>
    </row>
    <row r="90" spans="1:22" hidden="1" x14ac:dyDescent="0.25">
      <c r="A90" s="52"/>
      <c r="B90" s="391" t="s">
        <v>4</v>
      </c>
      <c r="C90" s="391"/>
      <c r="D90" s="391"/>
      <c r="E90" s="391"/>
      <c r="F90" s="391"/>
      <c r="G90" s="391"/>
      <c r="H90" s="391"/>
      <c r="I90" s="391"/>
      <c r="J90" s="391"/>
      <c r="K90" s="42"/>
      <c r="L90" s="42"/>
      <c r="M90" s="42"/>
      <c r="N90" s="42"/>
      <c r="O90" s="42"/>
      <c r="P90" s="42"/>
      <c r="Q90" s="42"/>
      <c r="R90" s="42"/>
      <c r="S90" s="42"/>
      <c r="T90" s="42"/>
      <c r="U90" s="42"/>
      <c r="V90" s="42"/>
    </row>
    <row r="91" spans="1:22" x14ac:dyDescent="0.25">
      <c r="A91" s="52"/>
      <c r="B91" s="392" t="s">
        <v>374</v>
      </c>
      <c r="C91" s="392"/>
      <c r="D91" s="393" t="str">
        <f t="shared" ref="D91:I91" si="0">D$113</f>
        <v>FY19</v>
      </c>
      <c r="E91" s="393" t="str">
        <f t="shared" si="0"/>
        <v>FY20</v>
      </c>
      <c r="F91" s="393" t="str">
        <f t="shared" si="0"/>
        <v>FY21</v>
      </c>
      <c r="G91" s="393" t="str">
        <f t="shared" si="0"/>
        <v>FY22</v>
      </c>
      <c r="H91" s="393" t="str">
        <f t="shared" si="0"/>
        <v>FY23</v>
      </c>
      <c r="I91" s="393" t="str">
        <f t="shared" si="0"/>
        <v>FY24</v>
      </c>
      <c r="J91" s="393" t="s">
        <v>269</v>
      </c>
      <c r="K91" s="42"/>
      <c r="L91" s="42"/>
      <c r="M91" s="42"/>
      <c r="N91" s="42"/>
      <c r="O91" s="42"/>
      <c r="P91" s="42"/>
      <c r="Q91" s="42"/>
      <c r="R91" s="42"/>
      <c r="S91" s="42"/>
      <c r="T91" s="42"/>
      <c r="U91" s="42"/>
      <c r="V91" s="42"/>
    </row>
    <row r="92" spans="1:22" ht="15" customHeight="1" x14ac:dyDescent="0.25">
      <c r="A92" s="52"/>
      <c r="B92" s="394" t="s">
        <v>368</v>
      </c>
      <c r="C92" s="394"/>
      <c r="D92" s="395">
        <f>D93</f>
        <v>24500</v>
      </c>
      <c r="E92" s="395">
        <f t="shared" ref="E92:I92" si="1">E93</f>
        <v>25112.499999999996</v>
      </c>
      <c r="F92" s="395">
        <f t="shared" si="1"/>
        <v>25740.312499999993</v>
      </c>
      <c r="G92" s="395">
        <f t="shared" si="1"/>
        <v>26383.820312499989</v>
      </c>
      <c r="H92" s="395">
        <f t="shared" si="1"/>
        <v>27043.415820312486</v>
      </c>
      <c r="I92" s="395">
        <f t="shared" si="1"/>
        <v>27719.501215820295</v>
      </c>
      <c r="J92" s="396">
        <f>SUM(D92:I92)</f>
        <v>156499.54984863277</v>
      </c>
      <c r="K92" s="42"/>
      <c r="L92" s="42"/>
      <c r="M92" s="42"/>
      <c r="N92" s="42"/>
      <c r="O92" s="42"/>
      <c r="P92" s="42"/>
      <c r="Q92" s="42"/>
      <c r="R92" s="42"/>
      <c r="S92" s="42"/>
      <c r="T92" s="42"/>
      <c r="U92" s="42"/>
      <c r="V92" s="42"/>
    </row>
    <row r="93" spans="1:22" ht="15" customHeight="1" x14ac:dyDescent="0.25">
      <c r="A93" s="52"/>
      <c r="B93" s="397" t="s">
        <v>369</v>
      </c>
      <c r="C93" s="398"/>
      <c r="D93" s="395">
        <f>D102/2</f>
        <v>24500</v>
      </c>
      <c r="E93" s="395">
        <f t="shared" ref="E93:I93" si="2">E102/2</f>
        <v>25112.499999999996</v>
      </c>
      <c r="F93" s="395">
        <f t="shared" si="2"/>
        <v>25740.312499999993</v>
      </c>
      <c r="G93" s="395">
        <f t="shared" si="2"/>
        <v>26383.820312499989</v>
      </c>
      <c r="H93" s="395">
        <f t="shared" si="2"/>
        <v>27043.415820312486</v>
      </c>
      <c r="I93" s="395">
        <f t="shared" si="2"/>
        <v>27719.501215820295</v>
      </c>
      <c r="J93" s="396"/>
      <c r="K93" s="42"/>
      <c r="L93" s="42"/>
      <c r="M93" s="42"/>
      <c r="N93" s="42"/>
      <c r="O93" s="42"/>
      <c r="P93" s="42"/>
      <c r="Q93" s="42"/>
      <c r="R93" s="42"/>
      <c r="S93" s="42"/>
      <c r="T93" s="42"/>
      <c r="U93" s="42"/>
      <c r="V93" s="42"/>
    </row>
    <row r="94" spans="1:22" ht="15" hidden="1" customHeight="1" outlineLevel="1" x14ac:dyDescent="0.25">
      <c r="A94" s="52"/>
      <c r="B94" s="399" t="s">
        <v>232</v>
      </c>
      <c r="C94" s="400"/>
      <c r="D94" s="401">
        <v>0</v>
      </c>
      <c r="E94" s="401">
        <v>0</v>
      </c>
      <c r="F94" s="401">
        <v>0</v>
      </c>
      <c r="G94" s="401">
        <v>0</v>
      </c>
      <c r="H94" s="401">
        <v>0</v>
      </c>
      <c r="I94" s="401">
        <v>0</v>
      </c>
      <c r="J94" s="396">
        <f t="shared" ref="J94:J97" si="3">SUM(D94:I94)</f>
        <v>0</v>
      </c>
      <c r="K94" s="42"/>
      <c r="L94" s="42"/>
      <c r="M94" s="42"/>
      <c r="N94" s="42"/>
      <c r="O94" s="42"/>
      <c r="P94" s="42"/>
      <c r="Q94" s="42"/>
      <c r="R94" s="42"/>
      <c r="S94" s="42"/>
      <c r="T94" s="42"/>
      <c r="U94" s="42"/>
      <c r="V94" s="42"/>
    </row>
    <row r="95" spans="1:22" ht="15" hidden="1" customHeight="1" outlineLevel="1" x14ac:dyDescent="0.25">
      <c r="A95" s="52"/>
      <c r="B95" s="399" t="s">
        <v>233</v>
      </c>
      <c r="C95" s="400"/>
      <c r="D95" s="401">
        <v>0</v>
      </c>
      <c r="E95" s="401">
        <v>0</v>
      </c>
      <c r="F95" s="401">
        <v>0</v>
      </c>
      <c r="G95" s="401">
        <v>0</v>
      </c>
      <c r="H95" s="401">
        <v>0</v>
      </c>
      <c r="I95" s="401">
        <v>0</v>
      </c>
      <c r="J95" s="396">
        <f t="shared" si="3"/>
        <v>0</v>
      </c>
      <c r="K95" s="42"/>
      <c r="L95" s="42"/>
      <c r="M95" s="42"/>
      <c r="N95" s="42"/>
      <c r="O95" s="42"/>
      <c r="P95" s="42"/>
      <c r="Q95" s="42"/>
      <c r="R95" s="42"/>
      <c r="S95" s="42"/>
      <c r="T95" s="42"/>
      <c r="U95" s="42"/>
      <c r="V95" s="42"/>
    </row>
    <row r="96" spans="1:22" ht="15" hidden="1" customHeight="1" outlineLevel="1" x14ac:dyDescent="0.25">
      <c r="A96" s="52"/>
      <c r="B96" s="399" t="s">
        <v>234</v>
      </c>
      <c r="C96" s="400"/>
      <c r="D96" s="401">
        <v>0</v>
      </c>
      <c r="E96" s="401">
        <v>0</v>
      </c>
      <c r="F96" s="401">
        <v>0</v>
      </c>
      <c r="G96" s="401">
        <v>0</v>
      </c>
      <c r="H96" s="401">
        <v>0</v>
      </c>
      <c r="I96" s="401">
        <v>0</v>
      </c>
      <c r="J96" s="396">
        <f t="shared" si="3"/>
        <v>0</v>
      </c>
      <c r="K96" s="42"/>
      <c r="L96" s="42"/>
      <c r="M96" s="42"/>
      <c r="N96" s="42"/>
      <c r="O96" s="42"/>
      <c r="P96" s="42"/>
      <c r="Q96" s="42"/>
      <c r="R96" s="42"/>
      <c r="S96" s="42"/>
      <c r="T96" s="42"/>
      <c r="U96" s="42"/>
      <c r="V96" s="42"/>
    </row>
    <row r="97" spans="1:24" ht="15" hidden="1" customHeight="1" outlineLevel="1" x14ac:dyDescent="0.25">
      <c r="A97" s="52"/>
      <c r="B97" s="399" t="s">
        <v>235</v>
      </c>
      <c r="C97" s="400"/>
      <c r="D97" s="401">
        <v>0</v>
      </c>
      <c r="E97" s="401">
        <v>0</v>
      </c>
      <c r="F97" s="401">
        <v>0</v>
      </c>
      <c r="G97" s="401">
        <v>0</v>
      </c>
      <c r="H97" s="401">
        <v>0</v>
      </c>
      <c r="I97" s="401">
        <v>0</v>
      </c>
      <c r="J97" s="396">
        <f t="shared" si="3"/>
        <v>0</v>
      </c>
      <c r="K97" s="42"/>
      <c r="L97" s="42"/>
      <c r="M97" s="42"/>
      <c r="N97" s="42"/>
      <c r="O97" s="42"/>
      <c r="P97" s="42"/>
      <c r="Q97" s="42"/>
      <c r="R97" s="42"/>
      <c r="S97" s="42"/>
      <c r="T97" s="42"/>
      <c r="U97" s="42"/>
      <c r="V97" s="42"/>
    </row>
    <row r="98" spans="1:24" ht="15" hidden="1" customHeight="1" outlineLevel="1" x14ac:dyDescent="0.25">
      <c r="A98" s="52"/>
      <c r="B98" s="402"/>
      <c r="C98" s="403"/>
      <c r="D98" s="404"/>
      <c r="E98" s="404"/>
      <c r="F98" s="405"/>
      <c r="G98" s="405"/>
      <c r="H98" s="405"/>
      <c r="I98" s="405"/>
      <c r="J98" s="406"/>
      <c r="K98" s="42"/>
      <c r="L98" s="42"/>
      <c r="M98" s="42"/>
      <c r="N98" s="42"/>
      <c r="O98" s="42"/>
      <c r="P98" s="42"/>
      <c r="Q98" s="42"/>
      <c r="R98" s="42"/>
      <c r="S98" s="42"/>
      <c r="T98" s="42"/>
      <c r="U98" s="42"/>
      <c r="V98" s="42"/>
    </row>
    <row r="99" spans="1:24" ht="15" customHeight="1" collapsed="1" x14ac:dyDescent="0.25">
      <c r="A99" s="52"/>
      <c r="B99" s="392" t="s">
        <v>0</v>
      </c>
      <c r="C99" s="392"/>
      <c r="D99" s="407"/>
      <c r="E99" s="407"/>
      <c r="F99" s="408"/>
      <c r="G99" s="408"/>
      <c r="H99" s="408"/>
      <c r="I99" s="408"/>
      <c r="J99" s="409"/>
      <c r="K99" s="42"/>
      <c r="L99" s="42"/>
      <c r="M99" s="42"/>
      <c r="N99" s="42"/>
      <c r="O99" s="42"/>
      <c r="P99" s="42"/>
      <c r="Q99" s="42"/>
      <c r="R99" s="42"/>
      <c r="S99" s="42"/>
      <c r="T99" s="42"/>
      <c r="U99" s="42"/>
      <c r="V99" s="42"/>
    </row>
    <row r="100" spans="1:24" x14ac:dyDescent="0.25">
      <c r="A100" s="52"/>
      <c r="B100" s="394" t="s">
        <v>1</v>
      </c>
      <c r="C100" s="394"/>
      <c r="D100" s="410"/>
      <c r="E100" s="410"/>
      <c r="F100" s="410"/>
      <c r="G100" s="410"/>
      <c r="H100" s="410"/>
      <c r="I100" s="410"/>
      <c r="J100" s="396">
        <f t="shared" ref="J100:J103" si="4">SUM(D100:I100)</f>
        <v>0</v>
      </c>
      <c r="K100" s="42"/>
      <c r="L100" s="42"/>
      <c r="M100" s="42"/>
      <c r="N100" s="42"/>
      <c r="O100" s="42"/>
      <c r="P100" s="42"/>
      <c r="Q100" s="42"/>
      <c r="R100" s="42"/>
      <c r="S100" s="42"/>
      <c r="T100" s="42"/>
      <c r="U100" s="42"/>
      <c r="V100" s="42"/>
    </row>
    <row r="101" spans="1:24" x14ac:dyDescent="0.25">
      <c r="A101" s="52"/>
      <c r="B101" s="394" t="s">
        <v>23</v>
      </c>
      <c r="C101" s="394"/>
      <c r="D101" s="410"/>
      <c r="E101" s="410"/>
      <c r="F101" s="410"/>
      <c r="G101" s="410"/>
      <c r="H101" s="410"/>
      <c r="I101" s="410"/>
      <c r="J101" s="396">
        <f t="shared" si="4"/>
        <v>0</v>
      </c>
      <c r="K101" s="42"/>
      <c r="L101" s="42"/>
      <c r="M101" s="42"/>
      <c r="N101" s="42"/>
      <c r="O101" s="42"/>
      <c r="P101" s="42"/>
      <c r="Q101" s="42"/>
      <c r="R101" s="42"/>
      <c r="S101" s="42"/>
      <c r="T101" s="42"/>
      <c r="U101" s="42"/>
      <c r="V101" s="42"/>
    </row>
    <row r="102" spans="1:24" x14ac:dyDescent="0.25">
      <c r="A102" s="52"/>
      <c r="B102" s="411" t="s">
        <v>364</v>
      </c>
      <c r="C102" s="412"/>
      <c r="D102" s="410">
        <f>24500*2</f>
        <v>49000</v>
      </c>
      <c r="E102" s="410">
        <f>D102*1.025</f>
        <v>50224.999999999993</v>
      </c>
      <c r="F102" s="410">
        <f t="shared" ref="F102:I102" si="5">E102*1.025</f>
        <v>51480.624999999985</v>
      </c>
      <c r="G102" s="410">
        <f t="shared" si="5"/>
        <v>52767.640624999978</v>
      </c>
      <c r="H102" s="410">
        <f t="shared" si="5"/>
        <v>54086.831640624972</v>
      </c>
      <c r="I102" s="410">
        <f t="shared" si="5"/>
        <v>55439.002431640591</v>
      </c>
      <c r="J102" s="396">
        <f t="shared" si="4"/>
        <v>312999.09969726554</v>
      </c>
      <c r="K102" s="42"/>
      <c r="L102" s="42"/>
      <c r="M102" s="42"/>
      <c r="N102" s="42"/>
      <c r="O102" s="42"/>
      <c r="P102" s="42"/>
      <c r="Q102" s="42"/>
      <c r="R102" s="42"/>
      <c r="S102" s="42"/>
      <c r="T102" s="42"/>
      <c r="U102" s="42"/>
      <c r="V102" s="42"/>
    </row>
    <row r="103" spans="1:24" x14ac:dyDescent="0.25">
      <c r="A103" s="52"/>
      <c r="B103" s="392" t="s">
        <v>100</v>
      </c>
      <c r="C103" s="392"/>
      <c r="D103" s="395">
        <f>SUM(D100:D102)</f>
        <v>49000</v>
      </c>
      <c r="E103" s="395">
        <f>SUM(E100:E102)</f>
        <v>50224.999999999993</v>
      </c>
      <c r="F103" s="395">
        <f t="shared" ref="F103:I103" si="6">SUM(F100:F102)</f>
        <v>51480.624999999985</v>
      </c>
      <c r="G103" s="395">
        <f t="shared" si="6"/>
        <v>52767.640624999978</v>
      </c>
      <c r="H103" s="395">
        <f t="shared" si="6"/>
        <v>54086.831640624972</v>
      </c>
      <c r="I103" s="395">
        <f t="shared" si="6"/>
        <v>55439.002431640591</v>
      </c>
      <c r="J103" s="396">
        <f t="shared" si="4"/>
        <v>312999.09969726554</v>
      </c>
      <c r="K103" s="42"/>
      <c r="L103" s="42"/>
      <c r="M103" s="42"/>
      <c r="N103" s="42"/>
      <c r="O103" s="42"/>
      <c r="P103" s="42"/>
      <c r="Q103" s="42"/>
      <c r="R103" s="42"/>
      <c r="S103" s="42"/>
      <c r="T103" s="42"/>
      <c r="U103" s="42"/>
      <c r="V103" s="42"/>
    </row>
    <row r="104" spans="1:24" s="40" customFormat="1" ht="15.75" thickBot="1" x14ac:dyDescent="0.3">
      <c r="A104" s="65"/>
      <c r="B104" s="413" t="s">
        <v>2</v>
      </c>
      <c r="C104" s="413"/>
      <c r="D104" s="414">
        <f t="shared" ref="D104:I104" si="7">SUM(D92:D97)+D103</f>
        <v>98000</v>
      </c>
      <c r="E104" s="414">
        <f t="shared" si="7"/>
        <v>100449.99999999999</v>
      </c>
      <c r="F104" s="414">
        <f t="shared" si="7"/>
        <v>102961.24999999997</v>
      </c>
      <c r="G104" s="414">
        <f t="shared" si="7"/>
        <v>105535.28124999996</v>
      </c>
      <c r="H104" s="414">
        <f t="shared" si="7"/>
        <v>108173.66328124994</v>
      </c>
      <c r="I104" s="414">
        <f t="shared" si="7"/>
        <v>110878.00486328118</v>
      </c>
      <c r="J104" s="414">
        <f>SUM(J92:J97)+J103</f>
        <v>469498.64954589831</v>
      </c>
      <c r="K104" s="44"/>
      <c r="L104" s="44"/>
      <c r="M104" s="44"/>
      <c r="N104" s="44"/>
      <c r="O104" s="44"/>
      <c r="P104" s="44"/>
      <c r="Q104" s="44"/>
      <c r="R104" s="44"/>
      <c r="S104" s="44"/>
      <c r="T104" s="44"/>
      <c r="U104" s="44"/>
      <c r="V104" s="44"/>
    </row>
    <row r="105" spans="1:24" ht="15.75" thickTop="1" x14ac:dyDescent="0.25">
      <c r="A105" s="52"/>
      <c r="B105" s="80"/>
      <c r="C105" s="52"/>
      <c r="D105" s="52"/>
      <c r="E105" s="52">
        <f>E104/D104</f>
        <v>1.0249999999999999</v>
      </c>
      <c r="F105" s="52"/>
      <c r="G105" s="52"/>
      <c r="H105" s="52"/>
      <c r="I105" s="52"/>
      <c r="J105" s="52"/>
      <c r="K105" s="42"/>
      <c r="L105" s="42"/>
      <c r="M105" s="42"/>
      <c r="N105" s="42"/>
      <c r="O105" s="42"/>
      <c r="P105" s="42"/>
      <c r="Q105" s="42"/>
      <c r="R105" s="42"/>
      <c r="S105" s="42"/>
      <c r="T105" s="42"/>
      <c r="U105" s="42"/>
      <c r="V105" s="42"/>
    </row>
    <row r="106" spans="1:24" ht="23.25" customHeight="1" x14ac:dyDescent="0.25">
      <c r="A106" s="68" t="s">
        <v>122</v>
      </c>
      <c r="B106" s="211" t="s">
        <v>347</v>
      </c>
      <c r="C106" s="211"/>
      <c r="D106" s="211"/>
      <c r="E106" s="211"/>
      <c r="F106" s="211"/>
      <c r="G106" s="211"/>
      <c r="H106" s="211"/>
      <c r="I106" s="211"/>
      <c r="J106" s="211"/>
      <c r="K106" s="42"/>
      <c r="L106" s="42"/>
      <c r="M106" s="42"/>
      <c r="N106" s="42"/>
      <c r="O106" s="42"/>
      <c r="P106" s="42"/>
      <c r="Q106" s="42"/>
      <c r="R106" s="42"/>
      <c r="S106" s="42"/>
      <c r="T106" s="42"/>
      <c r="U106" s="42"/>
      <c r="V106" s="42"/>
      <c r="W106" s="147" t="s">
        <v>210</v>
      </c>
      <c r="X106" s="147" t="b">
        <v>1</v>
      </c>
    </row>
    <row r="107" spans="1:24" ht="15" customHeight="1" x14ac:dyDescent="0.25">
      <c r="A107" s="52"/>
      <c r="B107" s="222" t="s">
        <v>346</v>
      </c>
      <c r="C107" s="222"/>
      <c r="D107" s="222"/>
      <c r="E107" s="222"/>
      <c r="F107" s="222"/>
      <c r="G107" s="222"/>
      <c r="H107" s="415">
        <f>94000/2</f>
        <v>47000</v>
      </c>
      <c r="I107" s="416"/>
      <c r="K107" s="42"/>
      <c r="L107" s="42"/>
      <c r="M107" s="42"/>
      <c r="N107" s="42"/>
      <c r="O107" s="42"/>
      <c r="P107" s="42"/>
      <c r="Q107" s="42"/>
      <c r="R107" s="42"/>
      <c r="S107" s="42"/>
      <c r="T107" s="42"/>
      <c r="U107" s="42"/>
      <c r="V107" s="42"/>
      <c r="W107" s="147" t="s">
        <v>211</v>
      </c>
      <c r="X107" s="147" t="b">
        <v>0</v>
      </c>
    </row>
    <row r="108" spans="1:24" ht="15" hidden="1" customHeight="1" x14ac:dyDescent="0.25">
      <c r="A108" s="52"/>
      <c r="B108" s="222" t="s">
        <v>352</v>
      </c>
      <c r="C108" s="222"/>
      <c r="D108" s="222"/>
      <c r="E108" s="222"/>
      <c r="F108" s="222"/>
      <c r="G108" s="222"/>
      <c r="K108" s="42"/>
      <c r="L108" s="42"/>
      <c r="M108" s="42"/>
      <c r="N108" s="42"/>
      <c r="O108" s="42"/>
      <c r="P108" s="42"/>
      <c r="Q108" s="42"/>
      <c r="R108" s="42"/>
      <c r="S108" s="42"/>
      <c r="T108" s="42"/>
      <c r="U108" s="42"/>
      <c r="V108" s="42"/>
      <c r="W108" s="147"/>
      <c r="X108" s="147"/>
    </row>
    <row r="109" spans="1:24" hidden="1" x14ac:dyDescent="0.25">
      <c r="A109" s="52"/>
      <c r="B109" s="52"/>
      <c r="C109" s="52"/>
      <c r="D109" s="52"/>
      <c r="E109" s="52"/>
      <c r="F109" s="52"/>
      <c r="G109" s="52"/>
      <c r="H109" s="52"/>
      <c r="I109" s="52"/>
      <c r="J109" s="52"/>
      <c r="K109" s="42"/>
      <c r="L109" s="42"/>
      <c r="M109" s="42"/>
      <c r="N109" s="42"/>
      <c r="O109" s="42"/>
      <c r="P109" s="42"/>
      <c r="Q109" s="42"/>
      <c r="R109" s="42"/>
      <c r="S109" s="42"/>
      <c r="T109" s="42"/>
      <c r="U109" s="42"/>
      <c r="V109" s="42"/>
    </row>
    <row r="110" spans="1:24" s="40" customFormat="1" ht="15" hidden="1" customHeight="1" outlineLevel="1" x14ac:dyDescent="0.25">
      <c r="A110" s="65" t="s">
        <v>124</v>
      </c>
      <c r="B110" s="211" t="s">
        <v>125</v>
      </c>
      <c r="C110" s="211"/>
      <c r="D110" s="211"/>
      <c r="E110" s="211"/>
      <c r="F110" s="211"/>
      <c r="G110" s="211"/>
      <c r="H110" s="211"/>
      <c r="I110" s="211"/>
      <c r="J110" s="211"/>
      <c r="K110" s="44"/>
      <c r="L110" s="44"/>
      <c r="M110" s="44"/>
      <c r="N110" s="44"/>
      <c r="O110" s="44"/>
      <c r="P110" s="44"/>
      <c r="Q110" s="44"/>
      <c r="R110" s="44"/>
      <c r="S110" s="44"/>
      <c r="T110" s="44"/>
      <c r="U110" s="44"/>
      <c r="V110" s="44"/>
    </row>
    <row r="111" spans="1:24" ht="30.75" hidden="1" customHeight="1" outlineLevel="1" x14ac:dyDescent="0.25">
      <c r="A111" s="52"/>
      <c r="B111" s="222" t="s">
        <v>117</v>
      </c>
      <c r="C111" s="222"/>
      <c r="D111" s="222"/>
      <c r="E111" s="222"/>
      <c r="F111" s="222"/>
      <c r="G111" s="222"/>
      <c r="H111" s="222"/>
      <c r="I111" s="222"/>
      <c r="J111" s="222"/>
      <c r="K111" s="42"/>
      <c r="L111" s="42"/>
      <c r="M111" s="42"/>
      <c r="N111" s="42"/>
      <c r="O111" s="42"/>
      <c r="P111" s="42"/>
      <c r="Q111" s="42"/>
      <c r="R111" s="42"/>
      <c r="S111" s="42"/>
      <c r="T111" s="42"/>
      <c r="U111" s="42"/>
      <c r="V111" s="42"/>
    </row>
    <row r="112" spans="1:24" hidden="1" outlineLevel="1" x14ac:dyDescent="0.25">
      <c r="A112" s="52"/>
      <c r="B112" s="417" t="s">
        <v>12</v>
      </c>
      <c r="C112" s="391"/>
      <c r="D112" s="391"/>
      <c r="E112" s="391"/>
      <c r="F112" s="391"/>
      <c r="G112" s="391"/>
      <c r="H112" s="391"/>
      <c r="I112" s="391"/>
      <c r="J112" s="391"/>
      <c r="K112" s="42"/>
      <c r="L112" s="42"/>
      <c r="M112" s="42"/>
      <c r="N112" s="42"/>
      <c r="O112" s="42"/>
      <c r="P112" s="42"/>
      <c r="Q112" s="42"/>
      <c r="R112" s="42"/>
      <c r="S112" s="42"/>
      <c r="T112" s="42"/>
      <c r="U112" s="42"/>
      <c r="V112" s="42"/>
    </row>
    <row r="113" spans="1:22" ht="15.75" outlineLevel="1" thickBot="1" x14ac:dyDescent="0.3">
      <c r="A113" s="52"/>
      <c r="B113" s="418" t="s">
        <v>108</v>
      </c>
      <c r="C113" s="418"/>
      <c r="D113" s="393" t="s">
        <v>3</v>
      </c>
      <c r="E113" s="419" t="s">
        <v>6</v>
      </c>
      <c r="F113" s="419" t="s">
        <v>7</v>
      </c>
      <c r="G113" s="419" t="s">
        <v>8</v>
      </c>
      <c r="H113" s="419" t="s">
        <v>9</v>
      </c>
      <c r="I113" s="419" t="s">
        <v>10</v>
      </c>
      <c r="J113" s="393" t="s">
        <v>269</v>
      </c>
      <c r="K113" s="42"/>
      <c r="L113" s="42"/>
      <c r="M113" s="42"/>
      <c r="N113" s="42"/>
      <c r="O113" s="42"/>
      <c r="P113" s="42"/>
      <c r="Q113" s="42"/>
      <c r="R113" s="42"/>
      <c r="S113" s="42"/>
      <c r="T113" s="42"/>
      <c r="U113" s="42"/>
      <c r="V113" s="42"/>
    </row>
    <row r="114" spans="1:22" s="39" customFormat="1" ht="15.75" outlineLevel="1" thickBot="1" x14ac:dyDescent="0.3">
      <c r="A114" s="52"/>
      <c r="B114" s="420" t="s">
        <v>25</v>
      </c>
      <c r="C114" s="420"/>
      <c r="D114" s="396"/>
      <c r="E114" s="60">
        <v>2.5000000000000001E-2</v>
      </c>
      <c r="F114" s="60">
        <v>2.5000000000000001E-2</v>
      </c>
      <c r="G114" s="60">
        <f>$F114</f>
        <v>2.5000000000000001E-2</v>
      </c>
      <c r="H114" s="60">
        <f>$F114</f>
        <v>2.5000000000000001E-2</v>
      </c>
      <c r="I114" s="60">
        <f>$F114</f>
        <v>2.5000000000000001E-2</v>
      </c>
      <c r="J114" s="60"/>
      <c r="K114" s="42"/>
      <c r="L114" s="42"/>
      <c r="M114" s="42"/>
      <c r="N114" s="42"/>
      <c r="O114" s="42"/>
      <c r="P114" s="42"/>
      <c r="Q114" s="42"/>
      <c r="R114" s="42"/>
      <c r="S114" s="42"/>
      <c r="T114" s="42"/>
      <c r="U114" s="42"/>
      <c r="V114" s="42"/>
    </row>
    <row r="115" spans="1:22" s="39" customFormat="1" outlineLevel="1" x14ac:dyDescent="0.25">
      <c r="A115" s="52"/>
      <c r="B115" s="420" t="s">
        <v>27</v>
      </c>
      <c r="C115" s="420"/>
      <c r="D115" s="410">
        <f>D104</f>
        <v>98000</v>
      </c>
      <c r="E115" s="410">
        <f>D115*E114+D115</f>
        <v>100450</v>
      </c>
      <c r="F115" s="421">
        <f>E115*(1+$G$114)</f>
        <v>102961.24999999999</v>
      </c>
      <c r="G115" s="421">
        <f>F115*(1+$G$114)</f>
        <v>105535.28124999997</v>
      </c>
      <c r="H115" s="421">
        <f>G115*(1+$H$114)</f>
        <v>108173.66328124996</v>
      </c>
      <c r="I115" s="421">
        <f>H115*(1+$I$114)</f>
        <v>110878.0048632812</v>
      </c>
      <c r="J115" s="396">
        <f t="shared" ref="J115:J128" si="8">SUM(D115:I115)</f>
        <v>625998.19939453108</v>
      </c>
      <c r="K115" s="209">
        <f>D115/59000</f>
        <v>1.6610169491525424</v>
      </c>
      <c r="L115" s="42"/>
      <c r="M115" s="42"/>
      <c r="N115" s="42"/>
      <c r="O115" s="42"/>
      <c r="P115" s="42"/>
      <c r="Q115" s="42"/>
      <c r="R115" s="42"/>
      <c r="S115" s="42"/>
      <c r="T115" s="42"/>
      <c r="U115" s="42"/>
      <c r="V115" s="42"/>
    </row>
    <row r="116" spans="1:22" s="39" customFormat="1" ht="15.95" customHeight="1" outlineLevel="1" x14ac:dyDescent="0.25">
      <c r="A116" s="52"/>
      <c r="B116" s="422" t="s">
        <v>28</v>
      </c>
      <c r="C116" s="422"/>
      <c r="D116" s="410"/>
      <c r="E116" s="410"/>
      <c r="F116" s="395">
        <f>E116*(1+$G$114)</f>
        <v>0</v>
      </c>
      <c r="G116" s="395">
        <f>F116*(1+$G$114)</f>
        <v>0</v>
      </c>
      <c r="H116" s="395">
        <f>G116*(1+$H$114)</f>
        <v>0</v>
      </c>
      <c r="I116" s="395">
        <f>H116*(1+$I$114)</f>
        <v>0</v>
      </c>
      <c r="J116" s="396">
        <f t="shared" si="8"/>
        <v>0</v>
      </c>
      <c r="K116" s="42"/>
      <c r="L116" s="42"/>
      <c r="M116" s="42"/>
      <c r="N116" s="42"/>
      <c r="O116" s="42"/>
      <c r="P116" s="42"/>
      <c r="Q116" s="42"/>
      <c r="R116" s="42"/>
      <c r="S116" s="42"/>
      <c r="T116" s="42"/>
      <c r="U116" s="42"/>
      <c r="V116" s="42"/>
    </row>
    <row r="117" spans="1:22" s="39" customFormat="1" hidden="1" outlineLevel="1" x14ac:dyDescent="0.25">
      <c r="A117" s="52"/>
      <c r="B117" s="420" t="s">
        <v>102</v>
      </c>
      <c r="C117" s="420"/>
      <c r="D117" s="423"/>
      <c r="E117" s="423"/>
      <c r="F117" s="424"/>
      <c r="G117" s="424"/>
      <c r="H117" s="424"/>
      <c r="I117" s="424"/>
      <c r="J117" s="424"/>
      <c r="K117" s="42"/>
      <c r="L117" s="42"/>
      <c r="M117" s="42"/>
      <c r="N117" s="42"/>
      <c r="O117" s="42"/>
      <c r="P117" s="42"/>
      <c r="Q117" s="42"/>
      <c r="R117" s="42"/>
      <c r="S117" s="42"/>
      <c r="T117" s="42"/>
      <c r="U117" s="42"/>
      <c r="V117" s="42"/>
    </row>
    <row r="118" spans="1:22" s="39" customFormat="1" hidden="1" outlineLevel="1" x14ac:dyDescent="0.25">
      <c r="A118" s="52"/>
      <c r="B118" s="420" t="s">
        <v>99</v>
      </c>
      <c r="C118" s="420"/>
      <c r="D118" s="410"/>
      <c r="E118" s="410"/>
      <c r="F118" s="395">
        <f>E118</f>
        <v>0</v>
      </c>
      <c r="G118" s="395">
        <f>F118</f>
        <v>0</v>
      </c>
      <c r="H118" s="395">
        <f t="shared" ref="H118:I118" si="9">G118</f>
        <v>0</v>
      </c>
      <c r="I118" s="395">
        <f t="shared" si="9"/>
        <v>0</v>
      </c>
      <c r="J118" s="396"/>
      <c r="K118" s="42"/>
      <c r="L118" s="42"/>
      <c r="M118" s="42"/>
      <c r="N118" s="42"/>
      <c r="O118" s="42"/>
      <c r="P118" s="42"/>
      <c r="Q118" s="42"/>
      <c r="R118" s="42"/>
      <c r="S118" s="42"/>
      <c r="T118" s="42"/>
      <c r="U118" s="42"/>
      <c r="V118" s="42"/>
    </row>
    <row r="119" spans="1:22" s="39" customFormat="1" hidden="1" outlineLevel="1" x14ac:dyDescent="0.25">
      <c r="A119" s="52"/>
      <c r="B119" s="420" t="s">
        <v>98</v>
      </c>
      <c r="C119" s="420"/>
      <c r="D119" s="410"/>
      <c r="E119" s="410"/>
      <c r="F119" s="395">
        <f t="shared" ref="F119:I119" si="10">ROUND(E119*(1+F114),0)</f>
        <v>0</v>
      </c>
      <c r="G119" s="395">
        <f t="shared" si="10"/>
        <v>0</v>
      </c>
      <c r="H119" s="395">
        <f t="shared" si="10"/>
        <v>0</v>
      </c>
      <c r="I119" s="395">
        <f t="shared" si="10"/>
        <v>0</v>
      </c>
      <c r="J119" s="396"/>
      <c r="K119" s="42"/>
      <c r="L119" s="42"/>
      <c r="M119" s="42"/>
      <c r="N119" s="42"/>
      <c r="O119" s="42"/>
      <c r="P119" s="42"/>
      <c r="Q119" s="42"/>
      <c r="R119" s="42"/>
      <c r="S119" s="42"/>
      <c r="T119" s="42"/>
      <c r="U119" s="42"/>
      <c r="V119" s="42"/>
    </row>
    <row r="120" spans="1:22" s="39" customFormat="1" hidden="1" outlineLevel="1" x14ac:dyDescent="0.25">
      <c r="A120" s="52"/>
      <c r="B120" s="420" t="s">
        <v>97</v>
      </c>
      <c r="C120" s="420"/>
      <c r="D120" s="395">
        <f>D118*D119</f>
        <v>0</v>
      </c>
      <c r="E120" s="395">
        <f>E118*E119</f>
        <v>0</v>
      </c>
      <c r="F120" s="395">
        <f t="shared" ref="F120" si="11">F118*F119</f>
        <v>0</v>
      </c>
      <c r="G120" s="395">
        <f t="shared" ref="G120:I120" si="12">G118*G119</f>
        <v>0</v>
      </c>
      <c r="H120" s="395">
        <f t="shared" si="12"/>
        <v>0</v>
      </c>
      <c r="I120" s="395">
        <f t="shared" si="12"/>
        <v>0</v>
      </c>
      <c r="J120" s="396">
        <f t="shared" si="8"/>
        <v>0</v>
      </c>
      <c r="K120" s="42"/>
      <c r="L120" s="42"/>
      <c r="M120" s="42"/>
      <c r="N120" s="42"/>
      <c r="O120" s="42"/>
      <c r="P120" s="42"/>
      <c r="Q120" s="42"/>
      <c r="R120" s="42"/>
      <c r="S120" s="42"/>
      <c r="T120" s="42"/>
      <c r="U120" s="42"/>
      <c r="V120" s="42"/>
    </row>
    <row r="121" spans="1:22" s="39" customFormat="1" hidden="1" outlineLevel="1" x14ac:dyDescent="0.25">
      <c r="A121" s="52"/>
      <c r="B121" s="420" t="s">
        <v>88</v>
      </c>
      <c r="C121" s="420"/>
      <c r="D121" s="410"/>
      <c r="E121" s="410"/>
      <c r="F121" s="395">
        <f t="shared" ref="F121:G124" si="13">E121*(1+$G$114)</f>
        <v>0</v>
      </c>
      <c r="G121" s="395">
        <f t="shared" si="13"/>
        <v>0</v>
      </c>
      <c r="H121" s="395">
        <f t="shared" ref="H121:H124" si="14">G121*(1+$H$114)</f>
        <v>0</v>
      </c>
      <c r="I121" s="395">
        <f t="shared" ref="I121:I124" si="15">H121*(1+$I$114)</f>
        <v>0</v>
      </c>
      <c r="J121" s="396"/>
      <c r="K121" s="42"/>
      <c r="L121" s="42"/>
      <c r="M121" s="42"/>
      <c r="N121" s="42"/>
      <c r="O121" s="42"/>
      <c r="P121" s="42"/>
      <c r="Q121" s="42"/>
      <c r="R121" s="42"/>
      <c r="S121" s="42"/>
      <c r="T121" s="42"/>
      <c r="U121" s="42"/>
      <c r="V121" s="42"/>
    </row>
    <row r="122" spans="1:22" s="39" customFormat="1" hidden="1" outlineLevel="1" x14ac:dyDescent="0.25">
      <c r="A122" s="52"/>
      <c r="B122" s="420" t="s">
        <v>89</v>
      </c>
      <c r="C122" s="420"/>
      <c r="D122" s="410"/>
      <c r="E122" s="410"/>
      <c r="F122" s="395">
        <f t="shared" si="13"/>
        <v>0</v>
      </c>
      <c r="G122" s="395">
        <f t="shared" si="13"/>
        <v>0</v>
      </c>
      <c r="H122" s="395">
        <f t="shared" si="14"/>
        <v>0</v>
      </c>
      <c r="I122" s="395">
        <f t="shared" si="15"/>
        <v>0</v>
      </c>
      <c r="J122" s="396"/>
      <c r="K122" s="42"/>
      <c r="L122" s="42"/>
      <c r="M122" s="42"/>
      <c r="N122" s="42"/>
      <c r="O122" s="42"/>
      <c r="P122" s="42"/>
      <c r="Q122" s="42"/>
      <c r="R122" s="42"/>
      <c r="S122" s="42"/>
      <c r="T122" s="42"/>
      <c r="U122" s="42"/>
      <c r="V122" s="42"/>
    </row>
    <row r="123" spans="1:22" s="39" customFormat="1" hidden="1" outlineLevel="1" x14ac:dyDescent="0.25">
      <c r="A123" s="52"/>
      <c r="B123" s="411" t="s">
        <v>275</v>
      </c>
      <c r="C123" s="412"/>
      <c r="D123" s="410"/>
      <c r="E123" s="410"/>
      <c r="F123" s="395">
        <f t="shared" si="13"/>
        <v>0</v>
      </c>
      <c r="G123" s="395">
        <f t="shared" si="13"/>
        <v>0</v>
      </c>
      <c r="H123" s="395">
        <f t="shared" si="14"/>
        <v>0</v>
      </c>
      <c r="I123" s="395">
        <f t="shared" si="15"/>
        <v>0</v>
      </c>
      <c r="J123" s="396"/>
      <c r="K123" s="42"/>
      <c r="L123" s="42"/>
      <c r="M123" s="42"/>
      <c r="N123" s="42"/>
      <c r="O123" s="42"/>
      <c r="P123" s="42"/>
      <c r="Q123" s="42"/>
      <c r="R123" s="42"/>
      <c r="S123" s="42"/>
      <c r="T123" s="42"/>
      <c r="U123" s="42"/>
      <c r="V123" s="42"/>
    </row>
    <row r="124" spans="1:22" s="39" customFormat="1" ht="15.75" hidden="1" customHeight="1" outlineLevel="1" x14ac:dyDescent="0.25">
      <c r="A124" s="52"/>
      <c r="B124" s="411" t="s">
        <v>275</v>
      </c>
      <c r="C124" s="412"/>
      <c r="D124" s="410"/>
      <c r="E124" s="410"/>
      <c r="F124" s="395">
        <f t="shared" si="13"/>
        <v>0</v>
      </c>
      <c r="G124" s="395">
        <f t="shared" si="13"/>
        <v>0</v>
      </c>
      <c r="H124" s="395">
        <f t="shared" si="14"/>
        <v>0</v>
      </c>
      <c r="I124" s="395">
        <f t="shared" si="15"/>
        <v>0</v>
      </c>
      <c r="J124" s="396"/>
      <c r="K124" s="42"/>
      <c r="L124" s="42"/>
      <c r="M124" s="42"/>
      <c r="N124" s="42"/>
      <c r="O124" s="42"/>
      <c r="P124" s="42"/>
      <c r="Q124" s="42"/>
      <c r="R124" s="42"/>
      <c r="S124" s="42"/>
      <c r="T124" s="42"/>
      <c r="U124" s="42"/>
      <c r="V124" s="42"/>
    </row>
    <row r="125" spans="1:22" s="39" customFormat="1" hidden="1" outlineLevel="1" x14ac:dyDescent="0.25">
      <c r="A125" s="52"/>
      <c r="B125" s="420" t="s">
        <v>103</v>
      </c>
      <c r="C125" s="420"/>
      <c r="D125" s="395">
        <f>SUM(D120:D124)</f>
        <v>0</v>
      </c>
      <c r="E125" s="395">
        <f>SUM(E120:E124)</f>
        <v>0</v>
      </c>
      <c r="F125" s="395">
        <f t="shared" ref="F125" si="16">SUM(F120:F124)</f>
        <v>0</v>
      </c>
      <c r="G125" s="395">
        <f t="shared" ref="G125:H125" si="17">SUM(G120:G124)</f>
        <v>0</v>
      </c>
      <c r="H125" s="395">
        <f t="shared" si="17"/>
        <v>0</v>
      </c>
      <c r="I125" s="395">
        <f>SUM(I120:I124)</f>
        <v>0</v>
      </c>
      <c r="J125" s="396">
        <f t="shared" si="8"/>
        <v>0</v>
      </c>
      <c r="K125" s="42"/>
      <c r="L125" s="42"/>
      <c r="M125" s="42"/>
      <c r="N125" s="42"/>
      <c r="O125" s="42"/>
      <c r="P125" s="42"/>
      <c r="Q125" s="42"/>
      <c r="R125" s="42"/>
      <c r="S125" s="42"/>
      <c r="T125" s="42"/>
      <c r="U125" s="42"/>
      <c r="V125" s="42"/>
    </row>
    <row r="126" spans="1:22" s="39" customFormat="1" ht="15" customHeight="1" outlineLevel="1" x14ac:dyDescent="0.25">
      <c r="A126" s="52"/>
      <c r="B126" s="411" t="s">
        <v>104</v>
      </c>
      <c r="C126" s="412"/>
      <c r="D126" s="410"/>
      <c r="E126" s="410"/>
      <c r="F126" s="395">
        <f t="shared" ref="F126:G128" si="18">E126*(1+$G$114)</f>
        <v>0</v>
      </c>
      <c r="G126" s="395">
        <f t="shared" si="18"/>
        <v>0</v>
      </c>
      <c r="H126" s="395">
        <f t="shared" ref="H126:H128" si="19">G126*(1+$H$114)</f>
        <v>0</v>
      </c>
      <c r="I126" s="395">
        <f t="shared" ref="I126:I128" si="20">H126*(1+$I$114)</f>
        <v>0</v>
      </c>
      <c r="J126" s="396">
        <f t="shared" si="8"/>
        <v>0</v>
      </c>
      <c r="K126" s="42"/>
      <c r="L126" s="42"/>
      <c r="M126" s="42"/>
      <c r="N126" s="42"/>
      <c r="O126" s="42"/>
      <c r="P126" s="42"/>
      <c r="Q126" s="42"/>
      <c r="R126" s="42"/>
      <c r="S126" s="42"/>
      <c r="T126" s="42"/>
      <c r="U126" s="42"/>
      <c r="V126" s="42"/>
    </row>
    <row r="127" spans="1:22" s="39" customFormat="1" ht="15" hidden="1" customHeight="1" outlineLevel="1" x14ac:dyDescent="0.25">
      <c r="A127" s="52"/>
      <c r="B127" s="411" t="s">
        <v>104</v>
      </c>
      <c r="C127" s="412"/>
      <c r="D127" s="410"/>
      <c r="E127" s="410"/>
      <c r="F127" s="395">
        <f t="shared" si="18"/>
        <v>0</v>
      </c>
      <c r="G127" s="395">
        <f t="shared" si="18"/>
        <v>0</v>
      </c>
      <c r="H127" s="395">
        <f t="shared" si="19"/>
        <v>0</v>
      </c>
      <c r="I127" s="395">
        <f t="shared" si="20"/>
        <v>0</v>
      </c>
      <c r="J127" s="396">
        <f t="shared" si="8"/>
        <v>0</v>
      </c>
      <c r="K127" s="42"/>
      <c r="L127" s="42"/>
      <c r="M127" s="42"/>
      <c r="N127" s="42"/>
      <c r="O127" s="42"/>
      <c r="P127" s="42"/>
      <c r="Q127" s="42"/>
      <c r="R127" s="42"/>
      <c r="S127" s="42"/>
      <c r="T127" s="42"/>
      <c r="U127" s="42"/>
      <c r="V127" s="42"/>
    </row>
    <row r="128" spans="1:22" s="39" customFormat="1" ht="15" hidden="1" customHeight="1" outlineLevel="1" x14ac:dyDescent="0.25">
      <c r="A128" s="52"/>
      <c r="B128" s="411" t="s">
        <v>104</v>
      </c>
      <c r="C128" s="412"/>
      <c r="D128" s="410"/>
      <c r="E128" s="410"/>
      <c r="F128" s="395">
        <f t="shared" si="18"/>
        <v>0</v>
      </c>
      <c r="G128" s="395">
        <f t="shared" si="18"/>
        <v>0</v>
      </c>
      <c r="H128" s="395">
        <f t="shared" si="19"/>
        <v>0</v>
      </c>
      <c r="I128" s="395">
        <f t="shared" si="20"/>
        <v>0</v>
      </c>
      <c r="J128" s="396">
        <f t="shared" si="8"/>
        <v>0</v>
      </c>
      <c r="K128" s="42"/>
      <c r="L128" s="42"/>
      <c r="M128" s="42"/>
      <c r="N128" s="42"/>
      <c r="O128" s="42"/>
      <c r="P128" s="42"/>
      <c r="Q128" s="42"/>
      <c r="R128" s="42"/>
      <c r="S128" s="42"/>
      <c r="T128" s="42"/>
      <c r="U128" s="42"/>
      <c r="V128" s="42"/>
    </row>
    <row r="129" spans="1:26" s="41" customFormat="1" ht="15.75" outlineLevel="1" thickBot="1" x14ac:dyDescent="0.3">
      <c r="A129" s="65"/>
      <c r="B129" s="413" t="s">
        <v>107</v>
      </c>
      <c r="C129" s="413"/>
      <c r="D129" s="414">
        <f t="shared" ref="D129:J129" si="21">D115+D116+D125+D126+D128+D127</f>
        <v>98000</v>
      </c>
      <c r="E129" s="414">
        <f t="shared" si="21"/>
        <v>100450</v>
      </c>
      <c r="F129" s="414">
        <f t="shared" si="21"/>
        <v>102961.24999999999</v>
      </c>
      <c r="G129" s="414">
        <f t="shared" si="21"/>
        <v>105535.28124999997</v>
      </c>
      <c r="H129" s="414">
        <f t="shared" si="21"/>
        <v>108173.66328124996</v>
      </c>
      <c r="I129" s="414">
        <f t="shared" si="21"/>
        <v>110878.0048632812</v>
      </c>
      <c r="J129" s="414">
        <f t="shared" si="21"/>
        <v>625998.19939453108</v>
      </c>
      <c r="K129" s="44"/>
      <c r="L129" s="44"/>
      <c r="M129" s="44"/>
      <c r="N129" s="44"/>
      <c r="O129" s="44"/>
      <c r="P129" s="44"/>
      <c r="Q129" s="44"/>
      <c r="R129" s="44"/>
      <c r="S129" s="44"/>
      <c r="T129" s="44"/>
      <c r="U129" s="44"/>
      <c r="V129" s="44"/>
    </row>
    <row r="130" spans="1:26" s="39" customFormat="1" ht="15.75" hidden="1" outlineLevel="1" thickTop="1" x14ac:dyDescent="0.25">
      <c r="A130" s="52"/>
      <c r="B130" s="80"/>
      <c r="C130" s="52"/>
      <c r="D130" s="52"/>
      <c r="E130" s="52"/>
      <c r="F130" s="52"/>
      <c r="G130" s="52"/>
      <c r="H130" s="52"/>
      <c r="I130" s="52"/>
      <c r="J130" s="62"/>
      <c r="K130" s="42"/>
      <c r="L130" s="42"/>
      <c r="M130" s="42"/>
      <c r="N130" s="42"/>
      <c r="O130" s="42"/>
      <c r="P130" s="42"/>
      <c r="Q130" s="42"/>
      <c r="R130" s="42"/>
      <c r="S130" s="42"/>
      <c r="T130" s="42"/>
      <c r="U130" s="42"/>
      <c r="V130" s="42"/>
    </row>
    <row r="131" spans="1:26" s="39" customFormat="1" hidden="1" x14ac:dyDescent="0.25">
      <c r="A131" s="52"/>
      <c r="B131" s="80"/>
      <c r="C131" s="52"/>
      <c r="D131" s="52"/>
      <c r="E131" s="52"/>
      <c r="F131" s="52"/>
      <c r="G131" s="52"/>
      <c r="H131" s="52"/>
      <c r="I131" s="52"/>
      <c r="J131" s="62"/>
      <c r="K131" s="42"/>
      <c r="L131" s="42"/>
      <c r="M131" s="42"/>
      <c r="N131" s="42"/>
      <c r="O131" s="42"/>
      <c r="P131" s="42"/>
      <c r="Q131" s="42"/>
      <c r="R131" s="42"/>
      <c r="S131" s="42"/>
      <c r="T131" s="42"/>
      <c r="U131" s="42"/>
      <c r="V131" s="42"/>
    </row>
    <row r="132" spans="1:26" s="41" customFormat="1" ht="15" hidden="1" customHeight="1" outlineLevel="1" x14ac:dyDescent="0.25">
      <c r="A132" s="65" t="s">
        <v>126</v>
      </c>
      <c r="B132" s="211" t="s">
        <v>140</v>
      </c>
      <c r="C132" s="211"/>
      <c r="D132" s="211"/>
      <c r="E132" s="211"/>
      <c r="F132" s="211"/>
      <c r="G132" s="211"/>
      <c r="H132" s="211"/>
      <c r="I132" s="211"/>
      <c r="J132" s="211"/>
      <c r="K132" s="44"/>
      <c r="L132" s="44"/>
      <c r="M132" s="44"/>
      <c r="N132" s="44"/>
      <c r="O132" s="44"/>
      <c r="P132" s="44"/>
      <c r="Q132" s="44"/>
      <c r="R132" s="44"/>
      <c r="S132" s="44"/>
      <c r="T132" s="44"/>
      <c r="U132" s="44"/>
      <c r="V132" s="44"/>
    </row>
    <row r="133" spans="1:26" hidden="1" outlineLevel="1" x14ac:dyDescent="0.25">
      <c r="A133" s="52"/>
      <c r="B133" s="417" t="s">
        <v>12</v>
      </c>
      <c r="C133" s="391"/>
      <c r="D133" s="391"/>
      <c r="E133" s="391"/>
      <c r="F133" s="391"/>
      <c r="G133" s="391"/>
      <c r="H133" s="391"/>
      <c r="I133" s="391"/>
      <c r="J133" s="391"/>
      <c r="K133" s="42"/>
      <c r="L133" s="42"/>
      <c r="M133" s="42"/>
      <c r="N133" s="42"/>
      <c r="O133" s="42"/>
      <c r="P133" s="42"/>
      <c r="Q133" s="42"/>
      <c r="R133" s="42"/>
      <c r="S133" s="42"/>
      <c r="T133" s="42"/>
      <c r="U133" s="42"/>
      <c r="V133" s="42"/>
    </row>
    <row r="134" spans="1:26" hidden="1" outlineLevel="1" x14ac:dyDescent="0.25">
      <c r="A134" s="52"/>
      <c r="B134" s="418" t="s">
        <v>109</v>
      </c>
      <c r="C134" s="418"/>
      <c r="D134" s="393" t="s">
        <v>3</v>
      </c>
      <c r="E134" s="419" t="s">
        <v>6</v>
      </c>
      <c r="F134" s="419" t="s">
        <v>7</v>
      </c>
      <c r="G134" s="419" t="s">
        <v>8</v>
      </c>
      <c r="H134" s="419" t="s">
        <v>9</v>
      </c>
      <c r="I134" s="419" t="s">
        <v>10</v>
      </c>
      <c r="J134" s="419" t="s">
        <v>269</v>
      </c>
      <c r="K134" s="42"/>
      <c r="L134" s="42"/>
      <c r="M134" s="42"/>
      <c r="N134" s="42"/>
      <c r="O134" s="42"/>
      <c r="P134" s="42"/>
      <c r="Q134" s="42"/>
      <c r="R134" s="42"/>
      <c r="S134" s="42"/>
      <c r="T134" s="42"/>
      <c r="U134" s="42"/>
      <c r="V134" s="42"/>
    </row>
    <row r="135" spans="1:26" hidden="1" outlineLevel="1" x14ac:dyDescent="0.25">
      <c r="A135" s="52"/>
      <c r="B135" s="425" t="s">
        <v>206</v>
      </c>
      <c r="C135" s="425"/>
      <c r="D135" s="410"/>
      <c r="E135" s="410"/>
      <c r="F135" s="410"/>
      <c r="G135" s="410"/>
      <c r="H135" s="410"/>
      <c r="I135" s="410"/>
      <c r="J135" s="396">
        <f t="shared" ref="J135:J140" si="22">SUM(D135:I135)</f>
        <v>0</v>
      </c>
      <c r="K135" s="42"/>
      <c r="L135" s="42"/>
      <c r="M135" s="42"/>
      <c r="N135" s="42"/>
      <c r="O135" s="42"/>
      <c r="P135" s="42"/>
      <c r="Q135" s="42"/>
      <c r="R135" s="42"/>
      <c r="S135" s="42"/>
      <c r="T135" s="42"/>
      <c r="U135" s="42"/>
      <c r="V135" s="42"/>
    </row>
    <row r="136" spans="1:26" hidden="1" outlineLevel="1" x14ac:dyDescent="0.25">
      <c r="A136" s="52"/>
      <c r="B136" s="425" t="s">
        <v>207</v>
      </c>
      <c r="C136" s="425"/>
      <c r="D136" s="410"/>
      <c r="E136" s="410"/>
      <c r="F136" s="410"/>
      <c r="G136" s="410"/>
      <c r="H136" s="410"/>
      <c r="I136" s="410"/>
      <c r="J136" s="396">
        <f t="shared" si="22"/>
        <v>0</v>
      </c>
      <c r="K136" s="42"/>
      <c r="L136" s="42"/>
      <c r="M136" s="42"/>
      <c r="N136" s="42"/>
      <c r="O136" s="42"/>
      <c r="P136" s="42"/>
      <c r="Q136" s="42"/>
      <c r="R136" s="42"/>
      <c r="S136" s="42"/>
      <c r="T136" s="42"/>
      <c r="U136" s="42"/>
      <c r="V136" s="42"/>
    </row>
    <row r="137" spans="1:26" hidden="1" outlineLevel="1" x14ac:dyDescent="0.25">
      <c r="A137" s="52"/>
      <c r="B137" s="425" t="s">
        <v>205</v>
      </c>
      <c r="C137" s="425"/>
      <c r="D137" s="426"/>
      <c r="E137" s="410"/>
      <c r="F137" s="426"/>
      <c r="G137" s="426"/>
      <c r="H137" s="426"/>
      <c r="I137" s="426"/>
      <c r="J137" s="396">
        <f t="shared" si="22"/>
        <v>0</v>
      </c>
      <c r="K137" s="42"/>
      <c r="L137" s="42"/>
      <c r="M137" s="42"/>
      <c r="N137" s="42"/>
      <c r="O137" s="42"/>
      <c r="P137" s="42"/>
      <c r="Q137" s="42"/>
      <c r="R137" s="42"/>
      <c r="S137" s="42"/>
      <c r="T137" s="42"/>
      <c r="U137" s="42"/>
      <c r="V137" s="42"/>
      <c r="Z137" s="171"/>
    </row>
    <row r="138" spans="1:26" hidden="1" outlineLevel="1" x14ac:dyDescent="0.25">
      <c r="A138" s="52"/>
      <c r="B138" s="425" t="s">
        <v>105</v>
      </c>
      <c r="C138" s="425"/>
      <c r="D138" s="426"/>
      <c r="E138" s="410"/>
      <c r="F138" s="426"/>
      <c r="G138" s="426"/>
      <c r="H138" s="426"/>
      <c r="I138" s="426"/>
      <c r="J138" s="396">
        <f t="shared" si="22"/>
        <v>0</v>
      </c>
      <c r="K138" s="42"/>
      <c r="L138" s="42"/>
      <c r="M138" s="42"/>
      <c r="N138" s="42"/>
      <c r="O138" s="42"/>
      <c r="P138" s="42"/>
      <c r="Q138" s="42"/>
      <c r="R138" s="42"/>
      <c r="S138" s="42"/>
      <c r="T138" s="42"/>
      <c r="U138" s="42"/>
      <c r="V138" s="42"/>
      <c r="Z138" s="171"/>
    </row>
    <row r="139" spans="1:26" hidden="1" outlineLevel="1" x14ac:dyDescent="0.25">
      <c r="A139" s="52"/>
      <c r="B139" s="425" t="s">
        <v>106</v>
      </c>
      <c r="C139" s="425"/>
      <c r="D139" s="410"/>
      <c r="E139" s="410"/>
      <c r="F139" s="410"/>
      <c r="G139" s="410"/>
      <c r="H139" s="410"/>
      <c r="I139" s="410"/>
      <c r="J139" s="396">
        <f t="shared" si="22"/>
        <v>0</v>
      </c>
      <c r="K139" s="42"/>
      <c r="L139" s="42"/>
      <c r="M139" s="42"/>
      <c r="N139" s="42"/>
      <c r="O139" s="42"/>
      <c r="P139" s="42"/>
      <c r="Q139" s="42"/>
      <c r="R139" s="42"/>
      <c r="S139" s="42"/>
      <c r="T139" s="42"/>
      <c r="U139" s="42"/>
      <c r="V139" s="42"/>
    </row>
    <row r="140" spans="1:26" hidden="1" outlineLevel="1" x14ac:dyDescent="0.25">
      <c r="A140" s="52"/>
      <c r="B140" s="411" t="s">
        <v>104</v>
      </c>
      <c r="C140" s="412"/>
      <c r="D140" s="410"/>
      <c r="E140" s="410"/>
      <c r="F140" s="410"/>
      <c r="G140" s="410"/>
      <c r="H140" s="410"/>
      <c r="I140" s="410"/>
      <c r="J140" s="396">
        <f t="shared" si="22"/>
        <v>0</v>
      </c>
      <c r="K140" s="42"/>
      <c r="L140" s="42"/>
      <c r="M140" s="42"/>
      <c r="N140" s="42"/>
      <c r="O140" s="42"/>
      <c r="P140" s="42"/>
      <c r="Q140" s="42"/>
      <c r="R140" s="42"/>
      <c r="S140" s="42"/>
      <c r="T140" s="42"/>
      <c r="U140" s="42"/>
      <c r="V140" s="42"/>
    </row>
    <row r="141" spans="1:26" s="40" customFormat="1" ht="15.75" hidden="1" outlineLevel="1" thickBot="1" x14ac:dyDescent="0.3">
      <c r="A141" s="65"/>
      <c r="B141" s="427" t="s">
        <v>112</v>
      </c>
      <c r="C141" s="427"/>
      <c r="D141" s="414">
        <f t="shared" ref="D141:J141" si="23">SUM(D135:D139)</f>
        <v>0</v>
      </c>
      <c r="E141" s="414">
        <f t="shared" si="23"/>
        <v>0</v>
      </c>
      <c r="F141" s="414">
        <f t="shared" si="23"/>
        <v>0</v>
      </c>
      <c r="G141" s="414">
        <f t="shared" si="23"/>
        <v>0</v>
      </c>
      <c r="H141" s="414">
        <f t="shared" si="23"/>
        <v>0</v>
      </c>
      <c r="I141" s="414">
        <f t="shared" si="23"/>
        <v>0</v>
      </c>
      <c r="J141" s="414">
        <f t="shared" si="23"/>
        <v>0</v>
      </c>
      <c r="K141" s="44"/>
      <c r="L141" s="44"/>
      <c r="M141" s="44"/>
      <c r="N141" s="44"/>
      <c r="O141" s="44"/>
      <c r="P141" s="44"/>
      <c r="Q141" s="44"/>
      <c r="R141" s="44"/>
      <c r="S141" s="44"/>
      <c r="T141" s="44"/>
      <c r="U141" s="44"/>
      <c r="V141" s="44"/>
    </row>
    <row r="142" spans="1:26" ht="15.75" hidden="1" outlineLevel="1" thickTop="1" x14ac:dyDescent="0.25">
      <c r="A142" s="52"/>
      <c r="B142" s="80"/>
      <c r="C142" s="52"/>
      <c r="D142" s="52"/>
      <c r="E142" s="52"/>
      <c r="F142" s="52"/>
      <c r="G142" s="52"/>
      <c r="H142" s="52"/>
      <c r="I142" s="52"/>
      <c r="J142" s="52"/>
      <c r="K142" s="42"/>
      <c r="L142" s="42"/>
      <c r="M142" s="42"/>
      <c r="N142" s="42"/>
      <c r="O142" s="42"/>
      <c r="P142" s="42"/>
      <c r="Q142" s="42"/>
      <c r="R142" s="42"/>
      <c r="S142" s="42"/>
      <c r="T142" s="42"/>
      <c r="U142" s="42"/>
      <c r="V142" s="42"/>
    </row>
    <row r="143" spans="1:26" hidden="1" collapsed="1" x14ac:dyDescent="0.25">
      <c r="A143" s="52"/>
      <c r="B143" s="80"/>
      <c r="C143" s="52"/>
      <c r="D143" s="52"/>
      <c r="E143" s="52"/>
      <c r="F143" s="52"/>
      <c r="G143" s="52"/>
      <c r="H143" s="52"/>
      <c r="I143" s="52"/>
      <c r="J143" s="52"/>
      <c r="K143" s="42"/>
      <c r="L143" s="42"/>
      <c r="M143" s="42"/>
      <c r="N143" s="42"/>
      <c r="O143" s="42"/>
      <c r="P143" s="42"/>
      <c r="Q143" s="42"/>
      <c r="R143" s="42"/>
      <c r="S143" s="42"/>
      <c r="T143" s="42"/>
      <c r="U143" s="42"/>
      <c r="V143" s="42"/>
    </row>
    <row r="144" spans="1:26" hidden="1" x14ac:dyDescent="0.25">
      <c r="A144" s="52"/>
      <c r="B144" s="63" t="s">
        <v>32</v>
      </c>
      <c r="C144" s="52"/>
      <c r="D144" s="52"/>
      <c r="E144" s="52"/>
      <c r="F144" s="52"/>
      <c r="G144" s="52"/>
      <c r="H144" s="52"/>
      <c r="I144" s="52"/>
      <c r="J144" s="52"/>
      <c r="K144" s="42"/>
      <c r="L144" s="42"/>
      <c r="M144" s="42"/>
      <c r="N144" s="42"/>
      <c r="O144" s="42"/>
      <c r="P144" s="42"/>
      <c r="Q144" s="42"/>
      <c r="R144" s="42"/>
      <c r="S144" s="42"/>
      <c r="T144" s="42"/>
      <c r="U144" s="42"/>
      <c r="V144" s="42"/>
    </row>
    <row r="145" spans="1:22" hidden="1" x14ac:dyDescent="0.25">
      <c r="A145" s="52"/>
      <c r="B145" s="52"/>
      <c r="C145" s="52"/>
      <c r="D145" s="52"/>
      <c r="E145" s="52"/>
      <c r="F145" s="52"/>
      <c r="G145" s="52"/>
      <c r="H145" s="52"/>
      <c r="I145" s="52"/>
      <c r="J145" s="52"/>
      <c r="K145" s="42"/>
      <c r="L145" s="42"/>
      <c r="M145" s="42"/>
      <c r="N145" s="42"/>
      <c r="O145" s="42"/>
      <c r="P145" s="42"/>
      <c r="Q145" s="42"/>
      <c r="R145" s="42"/>
      <c r="S145" s="42"/>
      <c r="T145" s="42"/>
      <c r="U145" s="42"/>
      <c r="V145" s="42"/>
    </row>
    <row r="146" spans="1:22" s="40" customFormat="1" ht="15.75" thickTop="1" x14ac:dyDescent="0.25">
      <c r="A146" s="65" t="s">
        <v>365</v>
      </c>
      <c r="B146" s="64" t="s">
        <v>127</v>
      </c>
      <c r="C146" s="65"/>
      <c r="D146" s="65"/>
      <c r="E146" s="65"/>
      <c r="F146" s="65"/>
      <c r="G146" s="65"/>
      <c r="H146" s="65"/>
      <c r="I146" s="65"/>
      <c r="J146" s="65"/>
      <c r="K146" s="44"/>
      <c r="L146" s="44"/>
      <c r="M146" s="44"/>
      <c r="N146" s="44"/>
      <c r="O146" s="44"/>
      <c r="P146" s="44"/>
      <c r="Q146" s="44"/>
      <c r="R146" s="44"/>
      <c r="S146" s="44"/>
      <c r="T146" s="44"/>
      <c r="U146" s="44"/>
      <c r="V146" s="44"/>
    </row>
    <row r="147" spans="1:22" ht="16.5" customHeight="1" x14ac:dyDescent="0.25">
      <c r="A147" s="52"/>
      <c r="B147" s="380" t="s">
        <v>366</v>
      </c>
      <c r="C147" s="381"/>
      <c r="D147" s="381"/>
      <c r="E147" s="381"/>
      <c r="F147" s="381"/>
      <c r="G147" s="381"/>
      <c r="H147" s="381"/>
      <c r="I147" s="381"/>
      <c r="J147" s="382"/>
      <c r="K147" s="42"/>
      <c r="L147" s="42"/>
      <c r="M147" s="42"/>
      <c r="N147" s="42"/>
      <c r="O147" s="42"/>
      <c r="P147" s="42"/>
      <c r="Q147" s="42"/>
      <c r="R147" s="42"/>
      <c r="S147" s="42"/>
      <c r="T147" s="42"/>
      <c r="U147" s="42"/>
      <c r="V147" s="42"/>
    </row>
    <row r="148" spans="1:22" hidden="1" x14ac:dyDescent="0.25">
      <c r="A148" s="52"/>
      <c r="B148" s="52"/>
      <c r="C148" s="52"/>
      <c r="D148" s="52"/>
      <c r="E148" s="52"/>
      <c r="F148" s="52"/>
      <c r="G148" s="52"/>
      <c r="H148" s="52"/>
      <c r="I148" s="52"/>
      <c r="J148" s="52"/>
      <c r="K148" s="42"/>
      <c r="L148" s="42"/>
      <c r="M148" s="42"/>
      <c r="N148" s="42"/>
      <c r="O148" s="42"/>
      <c r="P148" s="42"/>
      <c r="Q148" s="42"/>
      <c r="R148" s="42"/>
      <c r="S148" s="42"/>
      <c r="T148" s="42"/>
      <c r="U148" s="42"/>
      <c r="V148" s="42"/>
    </row>
    <row r="149" spans="1:22" hidden="1" x14ac:dyDescent="0.25">
      <c r="A149" s="52"/>
      <c r="B149" s="50"/>
      <c r="C149" s="52"/>
      <c r="D149" s="52"/>
      <c r="E149" s="52"/>
      <c r="F149" s="52"/>
      <c r="G149" s="52"/>
      <c r="H149" s="52"/>
      <c r="I149" s="52"/>
      <c r="J149" s="52"/>
      <c r="K149" s="42"/>
      <c r="L149" s="42"/>
      <c r="M149" s="42"/>
      <c r="N149" s="42"/>
      <c r="O149" s="42"/>
      <c r="P149" s="42"/>
      <c r="Q149" s="42"/>
      <c r="R149" s="42"/>
      <c r="S149" s="42"/>
      <c r="T149" s="42"/>
      <c r="U149" s="42"/>
      <c r="V149" s="42"/>
    </row>
    <row r="150" spans="1:22" hidden="1" x14ac:dyDescent="0.25">
      <c r="A150" s="52"/>
      <c r="B150" s="50"/>
      <c r="C150" s="52"/>
      <c r="D150" s="50"/>
      <c r="E150" s="52"/>
      <c r="F150" s="50"/>
      <c r="G150" s="52"/>
      <c r="H150" s="52"/>
      <c r="I150" s="52"/>
      <c r="J150" s="52"/>
      <c r="K150" s="42"/>
      <c r="L150" s="42"/>
      <c r="M150" s="42"/>
      <c r="N150" s="42"/>
      <c r="O150" s="42"/>
      <c r="P150" s="42"/>
      <c r="Q150" s="42"/>
      <c r="R150" s="42"/>
      <c r="S150" s="42"/>
      <c r="T150" s="42"/>
      <c r="U150" s="42"/>
      <c r="V150" s="42"/>
    </row>
    <row r="151" spans="1:22" x14ac:dyDescent="0.25">
      <c r="A151" s="52"/>
      <c r="B151" s="52"/>
      <c r="C151" s="52"/>
      <c r="D151" s="52"/>
      <c r="E151" s="52"/>
      <c r="F151" s="52"/>
      <c r="G151" s="52"/>
      <c r="H151" s="52"/>
      <c r="I151" s="52"/>
      <c r="J151" s="52"/>
      <c r="K151" s="42"/>
      <c r="L151" s="42"/>
      <c r="M151" s="42"/>
      <c r="N151" s="42"/>
      <c r="O151" s="42"/>
      <c r="P151" s="42"/>
      <c r="Q151" s="42"/>
      <c r="R151" s="42"/>
      <c r="S151" s="42"/>
      <c r="T151" s="42"/>
      <c r="U151" s="42"/>
      <c r="V151" s="42"/>
    </row>
    <row r="152" spans="1:22" x14ac:dyDescent="0.25">
      <c r="A152" s="45"/>
      <c r="B152" s="52"/>
      <c r="C152" s="52"/>
      <c r="D152" s="52"/>
      <c r="E152" s="52"/>
      <c r="F152" s="52"/>
      <c r="G152" s="52"/>
      <c r="H152" s="52"/>
      <c r="I152" s="52"/>
      <c r="J152" s="52"/>
      <c r="K152" s="42"/>
      <c r="L152" s="42"/>
      <c r="M152" s="42"/>
      <c r="N152" s="42"/>
      <c r="O152" s="42"/>
      <c r="P152" s="42"/>
      <c r="Q152" s="42"/>
      <c r="R152" s="42"/>
      <c r="S152" s="42"/>
      <c r="T152" s="42"/>
      <c r="U152" s="42"/>
      <c r="V152" s="42"/>
    </row>
    <row r="153" spans="1:22" x14ac:dyDescent="0.25">
      <c r="B153" s="52"/>
      <c r="C153" s="52"/>
      <c r="D153" s="52"/>
      <c r="E153" s="52"/>
      <c r="F153" s="52"/>
      <c r="G153" s="52"/>
      <c r="H153" s="52"/>
      <c r="I153" s="52"/>
      <c r="J153" s="52"/>
    </row>
    <row r="154" spans="1:22" x14ac:dyDescent="0.25">
      <c r="B154" s="52"/>
      <c r="C154" s="52"/>
      <c r="D154" s="52"/>
      <c r="E154" s="52"/>
      <c r="F154" s="52"/>
      <c r="G154" s="52"/>
      <c r="H154" s="52"/>
      <c r="I154" s="52"/>
      <c r="J154" s="52"/>
    </row>
    <row r="155" spans="1:22" x14ac:dyDescent="0.25">
      <c r="B155" s="52"/>
      <c r="C155" s="52"/>
      <c r="D155" s="52"/>
      <c r="E155" s="52"/>
      <c r="F155" s="52"/>
      <c r="G155" s="52"/>
      <c r="H155" s="52"/>
      <c r="I155" s="52"/>
      <c r="J155" s="52"/>
    </row>
    <row r="156" spans="1:22" x14ac:dyDescent="0.25">
      <c r="B156" s="428"/>
      <c r="C156" s="428"/>
      <c r="D156" s="428"/>
      <c r="E156" s="428"/>
      <c r="F156" s="428"/>
      <c r="G156" s="428"/>
      <c r="H156" s="428"/>
      <c r="I156" s="428"/>
      <c r="J156" s="428"/>
    </row>
    <row r="157" spans="1:22" x14ac:dyDescent="0.25">
      <c r="B157" s="428"/>
      <c r="C157" s="428"/>
      <c r="D157" s="428"/>
      <c r="E157" s="428"/>
      <c r="F157" s="428"/>
      <c r="G157" s="428"/>
      <c r="H157" s="428"/>
      <c r="I157" s="428"/>
      <c r="J157" s="428"/>
    </row>
    <row r="158" spans="1:22" x14ac:dyDescent="0.25">
      <c r="B158" s="428"/>
      <c r="C158" s="428"/>
      <c r="D158" s="428"/>
      <c r="E158" s="428"/>
      <c r="F158" s="428"/>
      <c r="G158" s="428"/>
      <c r="H158" s="428"/>
      <c r="I158" s="428"/>
      <c r="J158" s="428"/>
    </row>
    <row r="159" spans="1:22" x14ac:dyDescent="0.25">
      <c r="B159" s="428"/>
      <c r="C159" s="428"/>
      <c r="D159" s="428"/>
      <c r="E159" s="428"/>
      <c r="F159" s="428"/>
      <c r="G159" s="428"/>
      <c r="H159" s="428"/>
      <c r="I159" s="428"/>
      <c r="J159" s="428"/>
    </row>
    <row r="160" spans="1:22" x14ac:dyDescent="0.25">
      <c r="B160" s="428"/>
      <c r="C160" s="428"/>
      <c r="D160" s="428"/>
      <c r="E160" s="428"/>
      <c r="F160" s="428"/>
      <c r="G160" s="428"/>
      <c r="H160" s="428"/>
      <c r="I160" s="428"/>
      <c r="J160" s="428"/>
    </row>
    <row r="161" spans="2:10" x14ac:dyDescent="0.25">
      <c r="B161" s="428"/>
      <c r="C161" s="428"/>
      <c r="D161" s="428"/>
      <c r="E161" s="428"/>
      <c r="F161" s="428"/>
      <c r="G161" s="428"/>
      <c r="H161" s="428"/>
      <c r="I161" s="428"/>
      <c r="J161" s="428"/>
    </row>
    <row r="162" spans="2:10" x14ac:dyDescent="0.25">
      <c r="B162" s="428"/>
      <c r="C162" s="428"/>
      <c r="D162" s="428"/>
      <c r="E162" s="428"/>
      <c r="F162" s="428"/>
      <c r="G162" s="428"/>
      <c r="H162" s="428"/>
      <c r="I162" s="428"/>
      <c r="J162" s="428"/>
    </row>
    <row r="163" spans="2:10" x14ac:dyDescent="0.25">
      <c r="B163" s="428"/>
      <c r="C163" s="428"/>
      <c r="D163" s="428"/>
      <c r="E163" s="428"/>
      <c r="F163" s="428"/>
      <c r="G163" s="428"/>
      <c r="H163" s="428"/>
      <c r="I163" s="428"/>
      <c r="J163" s="428"/>
    </row>
    <row r="164" spans="2:10" x14ac:dyDescent="0.25">
      <c r="B164" s="428"/>
      <c r="C164" s="428"/>
      <c r="D164" s="428"/>
      <c r="E164" s="428"/>
      <c r="F164" s="428"/>
      <c r="G164" s="428"/>
      <c r="H164" s="428"/>
      <c r="I164" s="428"/>
      <c r="J164" s="428"/>
    </row>
    <row r="165" spans="2:10" x14ac:dyDescent="0.25">
      <c r="B165" s="428"/>
      <c r="C165" s="428"/>
      <c r="D165" s="428"/>
      <c r="E165" s="428"/>
      <c r="F165" s="428"/>
      <c r="G165" s="428"/>
      <c r="H165" s="428"/>
      <c r="I165" s="428"/>
      <c r="J165" s="428"/>
    </row>
    <row r="166" spans="2:10" x14ac:dyDescent="0.25">
      <c r="B166" s="428"/>
      <c r="C166" s="428"/>
      <c r="D166" s="428"/>
      <c r="E166" s="428"/>
      <c r="F166" s="428"/>
      <c r="G166" s="428"/>
      <c r="H166" s="428"/>
      <c r="I166" s="428"/>
      <c r="J166" s="428"/>
    </row>
    <row r="167" spans="2:10" x14ac:dyDescent="0.25">
      <c r="B167" s="428"/>
      <c r="C167" s="428"/>
      <c r="D167" s="428"/>
      <c r="E167" s="428"/>
      <c r="F167" s="428"/>
      <c r="G167" s="428"/>
      <c r="H167" s="428"/>
      <c r="I167" s="428"/>
      <c r="J167" s="428"/>
    </row>
    <row r="168" spans="2:10" x14ac:dyDescent="0.25">
      <c r="B168" s="428"/>
      <c r="C168" s="428"/>
      <c r="D168" s="428"/>
      <c r="E168" s="428"/>
      <c r="F168" s="428"/>
      <c r="G168" s="428"/>
      <c r="H168" s="428"/>
      <c r="I168" s="428"/>
      <c r="J168" s="428"/>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2:I102" name="Range8"/>
    <protectedRange sqref="D100:I101" name="Range7"/>
    <protectedRange sqref="D135:I140" name="Range5"/>
    <protectedRange sqref="D116:E116" name="Range1"/>
    <protectedRange sqref="D118:E119" name="Range2"/>
    <protectedRange sqref="D121:E122" name="Range3"/>
    <protectedRange sqref="B123:E124 D115:E115" name="Range4"/>
    <protectedRange sqref="B147:J147"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0A882C2C-5FC0-4744-8D63-6A8347FA4A5C}" showPageBreaks="1" fitToPage="1" printArea="1" hiddenRows="1" hiddenColumns="1" view="pageBreakPreview" topLeftCell="B1">
      <selection activeCell="B79" sqref="B79:J79"/>
      <pageMargins left="0.25" right="0.25" top="0.75" bottom="0.75" header="0.3" footer="0.3"/>
      <printOptions horizontalCentered="1"/>
      <pageSetup scale="69" orientation="portrait" r:id="rId1"/>
      <headerFooter>
        <oddHeader>&amp;L&amp;"-,Regular"&amp;10&amp;K000000FY 2019 Orange Transit Work Plan&amp;"Times New Roman,Regular"&amp;12&amp;K01+000
&amp;R&amp;"-,Regular"&amp;A</oddHeader>
      </headerFooter>
    </customSheetView>
    <customSheetView guid="{A57ED495-A8F1-41AA-920B-D492B709C260}" showPageBreaks="1" printArea="1" hiddenRows="1" view="pageBreakPreview">
      <selection activeCell="B17" sqref="B17:J17"/>
      <rowBreaks count="2" manualBreakCount="2">
        <brk id="30" max="10" man="1"/>
        <brk id="85" max="10" man="1"/>
      </rowBreaks>
      <pageMargins left="0.25" right="0.25" top="0.75" bottom="0.75" header="0.3" footer="0.3"/>
      <printOptions horizontalCentered="1"/>
      <pageSetup scale="49"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BEAD99FF-3AF4-436B-94A0-F6804BFBAA9B}" scale="85" showPageBreaks="1" printArea="1" hiddenRows="1" view="pageBreakPreview" topLeftCell="A79">
      <selection activeCell="B79" sqref="B79:J79"/>
      <rowBreaks count="2" manualBreakCount="2">
        <brk id="30" max="10" man="1"/>
        <brk id="85" max="10" man="1"/>
      </rowBreaks>
      <pageMargins left="0.25" right="0.25" top="0.75" bottom="0.75" header="0.3" footer="0.3"/>
      <printOptions horizontalCentered="1"/>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8:C138"/>
    <mergeCell ref="B139:C139"/>
    <mergeCell ref="B136:C136"/>
    <mergeCell ref="B122:C122"/>
    <mergeCell ref="B123:C123"/>
    <mergeCell ref="B124:C124"/>
    <mergeCell ref="B125:C125"/>
    <mergeCell ref="B126:C126"/>
    <mergeCell ref="B106:J106"/>
    <mergeCell ref="B107:G107"/>
    <mergeCell ref="H107:I107"/>
    <mergeCell ref="B141:C141"/>
    <mergeCell ref="B8:J8"/>
    <mergeCell ref="B100:C100"/>
    <mergeCell ref="B117:C117"/>
    <mergeCell ref="B118:C118"/>
    <mergeCell ref="B119:C119"/>
    <mergeCell ref="B120:C120"/>
    <mergeCell ref="B121:C121"/>
    <mergeCell ref="B89:J89"/>
    <mergeCell ref="C69:E69"/>
    <mergeCell ref="C68:E68"/>
    <mergeCell ref="C67:E67"/>
    <mergeCell ref="B29:D29"/>
    <mergeCell ref="F12:H12"/>
    <mergeCell ref="F14:H15"/>
    <mergeCell ref="B40:J40"/>
    <mergeCell ref="B65:J65"/>
    <mergeCell ref="G22:J22"/>
    <mergeCell ref="D22:F22"/>
    <mergeCell ref="B137:C137"/>
    <mergeCell ref="B135:C135"/>
    <mergeCell ref="B111:J111"/>
    <mergeCell ref="B92:C92"/>
    <mergeCell ref="B140:C140"/>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7:C127"/>
    <mergeCell ref="B128:C128"/>
    <mergeCell ref="B129:C129"/>
    <mergeCell ref="B134:C134"/>
    <mergeCell ref="B97:C97"/>
    <mergeCell ref="B94:C94"/>
    <mergeCell ref="B95:C95"/>
    <mergeCell ref="B96:C96"/>
    <mergeCell ref="B47:J47"/>
    <mergeCell ref="B74:J74"/>
    <mergeCell ref="B75:J75"/>
    <mergeCell ref="B91:C91"/>
    <mergeCell ref="B116:C116"/>
    <mergeCell ref="B115:C115"/>
    <mergeCell ref="B114:C114"/>
    <mergeCell ref="B113:C113"/>
    <mergeCell ref="B63:J63"/>
    <mergeCell ref="B62:J62"/>
    <mergeCell ref="B108:G10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7:J147"/>
    <mergeCell ref="F71:J71"/>
    <mergeCell ref="F72:J72"/>
    <mergeCell ref="C72:E72"/>
    <mergeCell ref="C71:E71"/>
    <mergeCell ref="C70:E70"/>
    <mergeCell ref="F70:J70"/>
    <mergeCell ref="F66:J66"/>
    <mergeCell ref="F67:J67"/>
    <mergeCell ref="F68:J68"/>
    <mergeCell ref="F69:J69"/>
    <mergeCell ref="B84:J84"/>
    <mergeCell ref="B83:J83"/>
    <mergeCell ref="B110:J110"/>
    <mergeCell ref="B132:J132"/>
    <mergeCell ref="B104:C104"/>
    <mergeCell ref="B103:C103"/>
    <mergeCell ref="B102:C102"/>
    <mergeCell ref="B101:C101"/>
    <mergeCell ref="C66:E66"/>
    <mergeCell ref="B79:J79"/>
    <mergeCell ref="B99:C99"/>
    <mergeCell ref="B78:J78"/>
    <mergeCell ref="B88:J88"/>
  </mergeCells>
  <dataValidations count="6">
    <dataValidation type="list" allowBlank="1" showInputMessage="1" showErrorMessage="1" sqref="C3">
      <formula1>$X$3:$X$12</formula1>
    </dataValidation>
    <dataValidation type="list" allowBlank="1" showInputMessage="1" showErrorMessage="1" sqref="C4">
      <formula1>$Y$3:$Y$9</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s>
  <printOptions horizontalCentered="1"/>
  <pageMargins left="0.25" right="0.25" top="0.75" bottom="0.75" header="0.3" footer="0.3"/>
  <pageSetup scale="69" orientation="portrait" r:id="rId4"/>
  <headerFooter>
    <oddHeader>&amp;L&amp;"-,Regular"&amp;10&amp;K000000FY 2019 Orange Transit Work Plan&amp;"Times New Roman,Regular"&amp;12&amp;K01+000
&amp;R&amp;"-,Regular"&amp;A</oddHeader>
  </headerFooter>
  <ignoredErrors>
    <ignoredError sqref="G125:I125" 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2075" r:id="rId7" name="Check Box 27">
              <controlPr defaultSize="0" autoFill="0" autoLine="0" autoPict="0">
                <anchor moveWithCells="1">
                  <from>
                    <xdr:col>6</xdr:col>
                    <xdr:colOff>838200</xdr:colOff>
                    <xdr:row>34</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2076" r:id="rId8" name="Check Box 28">
              <controlPr defaultSize="0" autoFill="0" autoLine="0" autoPict="0">
                <anchor moveWithCells="1">
                  <from>
                    <xdr:col>5</xdr:col>
                    <xdr:colOff>495300</xdr:colOff>
                    <xdr:row>34</xdr:row>
                    <xdr:rowOff>0</xdr:rowOff>
                  </from>
                  <to>
                    <xdr:col>6</xdr:col>
                    <xdr:colOff>638175</xdr:colOff>
                    <xdr:row>35</xdr:row>
                    <xdr:rowOff>161925</xdr:rowOff>
                  </to>
                </anchor>
              </controlPr>
            </control>
          </mc:Choice>
        </mc:AlternateContent>
        <mc:AlternateContent xmlns:mc="http://schemas.openxmlformats.org/markup-compatibility/2006">
          <mc:Choice Requires="x14">
            <control shapeId="2079" r:id="rId9" name="Check Box 31">
              <controlPr defaultSize="0" autoFill="0" autoLine="0" autoPict="0">
                <anchor moveWithCells="1">
                  <from>
                    <xdr:col>4</xdr:col>
                    <xdr:colOff>209550</xdr:colOff>
                    <xdr:row>27</xdr:row>
                    <xdr:rowOff>171450</xdr:rowOff>
                  </from>
                  <to>
                    <xdr:col>5</xdr:col>
                    <xdr:colOff>752475</xdr:colOff>
                    <xdr:row>35</xdr:row>
                    <xdr:rowOff>28575</xdr:rowOff>
                  </to>
                </anchor>
              </controlPr>
            </control>
          </mc:Choice>
        </mc:AlternateContent>
        <mc:AlternateContent xmlns:mc="http://schemas.openxmlformats.org/markup-compatibility/2006">
          <mc:Choice Requires="x14">
            <control shapeId="2080" r:id="rId10" name="Check Box 32">
              <controlPr defaultSize="0" autoFill="0" autoLine="0" autoPict="0">
                <anchor moveWithCells="1">
                  <from>
                    <xdr:col>4</xdr:col>
                    <xdr:colOff>219075</xdr:colOff>
                    <xdr:row>26</xdr:row>
                    <xdr:rowOff>95250</xdr:rowOff>
                  </from>
                  <to>
                    <xdr:col>5</xdr:col>
                    <xdr:colOff>742950</xdr:colOff>
                    <xdr:row>35</xdr:row>
                    <xdr:rowOff>19050</xdr:rowOff>
                  </to>
                </anchor>
              </controlPr>
            </control>
          </mc:Choice>
        </mc:AlternateContent>
        <mc:AlternateContent xmlns:mc="http://schemas.openxmlformats.org/markup-compatibility/2006">
          <mc:Choice Requires="x14">
            <control shapeId="2081" r:id="rId11" name="Check Box 33">
              <controlPr defaultSize="0" autoFill="0" autoLine="0" autoPict="0">
                <anchor moveWithCells="1">
                  <from>
                    <xdr:col>4</xdr:col>
                    <xdr:colOff>209550</xdr:colOff>
                    <xdr:row>23</xdr:row>
                    <xdr:rowOff>9525</xdr:rowOff>
                  </from>
                  <to>
                    <xdr:col>5</xdr:col>
                    <xdr:colOff>742950</xdr:colOff>
                    <xdr:row>35</xdr:row>
                    <xdr:rowOff>19050</xdr:rowOff>
                  </to>
                </anchor>
              </controlPr>
            </control>
          </mc:Choice>
        </mc:AlternateContent>
        <mc:AlternateContent xmlns:mc="http://schemas.openxmlformats.org/markup-compatibility/2006">
          <mc:Choice Requires="x14">
            <control shapeId="2082" r:id="rId12" name="Check Box 34">
              <controlPr defaultSize="0" autoFill="0" autoLine="0" autoPict="0">
                <anchor moveWithCells="1">
                  <from>
                    <xdr:col>5</xdr:col>
                    <xdr:colOff>933450</xdr:colOff>
                    <xdr:row>26</xdr:row>
                    <xdr:rowOff>104775</xdr:rowOff>
                  </from>
                  <to>
                    <xdr:col>7</xdr:col>
                    <xdr:colOff>504825</xdr:colOff>
                    <xdr:row>35</xdr:row>
                    <xdr:rowOff>28575</xdr:rowOff>
                  </to>
                </anchor>
              </controlPr>
            </control>
          </mc:Choice>
        </mc:AlternateContent>
        <mc:AlternateContent xmlns:mc="http://schemas.openxmlformats.org/markup-compatibility/2006">
          <mc:Choice Requires="x14">
            <control shapeId="2083" r:id="rId13" name="Check Box 35">
              <controlPr defaultSize="0" autoFill="0" autoLine="0" autoPict="0">
                <anchor moveWithCells="1">
                  <from>
                    <xdr:col>7</xdr:col>
                    <xdr:colOff>704850</xdr:colOff>
                    <xdr:row>23</xdr:row>
                    <xdr:rowOff>9525</xdr:rowOff>
                  </from>
                  <to>
                    <xdr:col>8</xdr:col>
                    <xdr:colOff>1247775</xdr:colOff>
                    <xdr:row>35</xdr:row>
                    <xdr:rowOff>28575</xdr:rowOff>
                  </to>
                </anchor>
              </controlPr>
            </control>
          </mc:Choice>
        </mc:AlternateContent>
        <mc:AlternateContent xmlns:mc="http://schemas.openxmlformats.org/markup-compatibility/2006">
          <mc:Choice Requires="x14">
            <control shapeId="2084" r:id="rId14" name="Check Box 36">
              <controlPr defaultSize="0" autoFill="0" autoLine="0" autoPict="0">
                <anchor moveWithCells="1">
                  <from>
                    <xdr:col>4</xdr:col>
                    <xdr:colOff>209550</xdr:colOff>
                    <xdr:row>24</xdr:row>
                    <xdr:rowOff>180975</xdr:rowOff>
                  </from>
                  <to>
                    <xdr:col>5</xdr:col>
                    <xdr:colOff>742950</xdr:colOff>
                    <xdr:row>35</xdr:row>
                    <xdr:rowOff>19050</xdr:rowOff>
                  </to>
                </anchor>
              </controlPr>
            </control>
          </mc:Choice>
        </mc:AlternateContent>
        <mc:AlternateContent xmlns:mc="http://schemas.openxmlformats.org/markup-compatibility/2006">
          <mc:Choice Requires="x14">
            <control shapeId="2095" r:id="rId15" name="Check Box 47">
              <controlPr defaultSize="0" autoFill="0" autoLine="0" autoPict="0">
                <anchor moveWithCells="1">
                  <from>
                    <xdr:col>4</xdr:col>
                    <xdr:colOff>314325</xdr:colOff>
                    <xdr:row>33</xdr:row>
                    <xdr:rowOff>9525</xdr:rowOff>
                  </from>
                  <to>
                    <xdr:col>5</xdr:col>
                    <xdr:colOff>962025</xdr:colOff>
                    <xdr:row>33</xdr:row>
                    <xdr:rowOff>190500</xdr:rowOff>
                  </to>
                </anchor>
              </controlPr>
            </control>
          </mc:Choice>
        </mc:AlternateContent>
        <mc:AlternateContent xmlns:mc="http://schemas.openxmlformats.org/markup-compatibility/2006">
          <mc:Choice Requires="x14">
            <control shapeId="2097" r:id="rId16" name="Check Box 49">
              <controlPr defaultSize="0" autoFill="0" autoLine="0" autoPict="0">
                <anchor moveWithCells="1">
                  <from>
                    <xdr:col>6</xdr:col>
                    <xdr:colOff>152400</xdr:colOff>
                    <xdr:row>33</xdr:row>
                    <xdr:rowOff>9525</xdr:rowOff>
                  </from>
                  <to>
                    <xdr:col>7</xdr:col>
                    <xdr:colOff>790575</xdr:colOff>
                    <xdr:row>33</xdr:row>
                    <xdr:rowOff>190500</xdr:rowOff>
                  </to>
                </anchor>
              </controlPr>
            </control>
          </mc:Choice>
        </mc:AlternateContent>
        <mc:AlternateContent xmlns:mc="http://schemas.openxmlformats.org/markup-compatibility/2006">
          <mc:Choice Requires="x14">
            <control shapeId="2098" r:id="rId17" name="Check Box 50">
              <controlPr defaultSize="0" autoFill="0" autoLine="0" autoPict="0">
                <anchor moveWithCells="1">
                  <from>
                    <xdr:col>7</xdr:col>
                    <xdr:colOff>952500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8" name="Check Box 51">
              <controlPr defaultSize="0" autoFill="0" autoLine="0" autoPict="0">
                <anchor moveWithCells="1">
                  <from>
                    <xdr:col>7</xdr:col>
                    <xdr:colOff>704850</xdr:colOff>
                    <xdr:row>26</xdr:row>
                    <xdr:rowOff>95250</xdr:rowOff>
                  </from>
                  <to>
                    <xdr:col>8</xdr:col>
                    <xdr:colOff>1257300</xdr:colOff>
                    <xdr:row>35</xdr:row>
                    <xdr:rowOff>47625</xdr:rowOff>
                  </to>
                </anchor>
              </controlPr>
            </control>
          </mc:Choice>
        </mc:AlternateContent>
        <mc:AlternateContent xmlns:mc="http://schemas.openxmlformats.org/markup-compatibility/2006">
          <mc:Choice Requires="x14">
            <control shapeId="2101" r:id="rId19" name="Check Box 53">
              <controlPr defaultSize="0" autoFill="0" autoLine="0" autoPict="0">
                <anchor moveWithCells="1">
                  <from>
                    <xdr:col>7</xdr:col>
                    <xdr:colOff>704850</xdr:colOff>
                    <xdr:row>24</xdr:row>
                    <xdr:rowOff>180975</xdr:rowOff>
                  </from>
                  <to>
                    <xdr:col>8</xdr:col>
                    <xdr:colOff>1238250</xdr:colOff>
                    <xdr:row>35</xdr:row>
                    <xdr:rowOff>19050</xdr:rowOff>
                  </to>
                </anchor>
              </controlPr>
            </control>
          </mc:Choice>
        </mc:AlternateContent>
        <mc:AlternateContent xmlns:mc="http://schemas.openxmlformats.org/markup-compatibility/2006">
          <mc:Choice Requires="x14">
            <control shapeId="2103" r:id="rId20" name="Check Box 55">
              <controlPr defaultSize="0" autoFill="0" autoLine="0" autoPict="0">
                <anchor moveWithCells="1">
                  <from>
                    <xdr:col>5</xdr:col>
                    <xdr:colOff>952500</xdr:colOff>
                    <xdr:row>23</xdr:row>
                    <xdr:rowOff>9525</xdr:rowOff>
                  </from>
                  <to>
                    <xdr:col>7</xdr:col>
                    <xdr:colOff>504825</xdr:colOff>
                    <xdr:row>35</xdr:row>
                    <xdr:rowOff>19050</xdr:rowOff>
                  </to>
                </anchor>
              </controlPr>
            </control>
          </mc:Choice>
        </mc:AlternateContent>
        <mc:AlternateContent xmlns:mc="http://schemas.openxmlformats.org/markup-compatibility/2006">
          <mc:Choice Requires="x14">
            <control shapeId="2105" r:id="rId21" name="Check Box 57">
              <controlPr defaultSize="0" autoFill="0" autoLine="0" autoPict="0">
                <anchor moveWithCells="1">
                  <from>
                    <xdr:col>5</xdr:col>
                    <xdr:colOff>942975</xdr:colOff>
                    <xdr:row>24</xdr:row>
                    <xdr:rowOff>180975</xdr:rowOff>
                  </from>
                  <to>
                    <xdr:col>7</xdr:col>
                    <xdr:colOff>504825</xdr:colOff>
                    <xdr:row>35</xdr:row>
                    <xdr:rowOff>28575</xdr:rowOff>
                  </to>
                </anchor>
              </controlPr>
            </control>
          </mc:Choice>
        </mc:AlternateContent>
        <mc:AlternateContent xmlns:mc="http://schemas.openxmlformats.org/markup-compatibility/2006">
          <mc:Choice Requires="x14">
            <control shapeId="2109" r:id="rId22" name="Check Box 61">
              <controlPr defaultSize="0" autoFill="0" autoLine="0" autoPict="0">
                <anchor moveWithCells="1">
                  <from>
                    <xdr:col>5</xdr:col>
                    <xdr:colOff>933450</xdr:colOff>
                    <xdr:row>27</xdr:row>
                    <xdr:rowOff>180975</xdr:rowOff>
                  </from>
                  <to>
                    <xdr:col>7</xdr:col>
                    <xdr:colOff>504825</xdr:colOff>
                    <xdr:row>35</xdr:row>
                    <xdr:rowOff>28575</xdr:rowOff>
                  </to>
                </anchor>
              </controlPr>
            </control>
          </mc:Choice>
        </mc:AlternateContent>
        <mc:AlternateContent xmlns:mc="http://schemas.openxmlformats.org/markup-compatibility/2006">
          <mc:Choice Requires="x14">
            <control shapeId="2113" r:id="rId23" name="Check Box 65">
              <controlPr defaultSize="0" autoFill="0" autoLine="0" autoPict="0">
                <anchor moveWithCells="1">
                  <from>
                    <xdr:col>5</xdr:col>
                    <xdr:colOff>266700</xdr:colOff>
                    <xdr:row>38</xdr:row>
                    <xdr:rowOff>171450</xdr:rowOff>
                  </from>
                  <to>
                    <xdr:col>6</xdr:col>
                    <xdr:colOff>923925</xdr:colOff>
                    <xdr:row>43</xdr:row>
                    <xdr:rowOff>161925</xdr:rowOff>
                  </to>
                </anchor>
              </controlPr>
            </control>
          </mc:Choice>
        </mc:AlternateContent>
        <mc:AlternateContent xmlns:mc="http://schemas.openxmlformats.org/markup-compatibility/2006">
          <mc:Choice Requires="x14">
            <control shapeId="2116" r:id="rId24" name="Check Box 68">
              <controlPr defaultSize="0" autoFill="0" autoLine="0" autoPict="0">
                <anchor moveWithCells="1">
                  <from>
                    <xdr:col>7</xdr:col>
                    <xdr:colOff>66675</xdr:colOff>
                    <xdr:row>38</xdr:row>
                    <xdr:rowOff>171450</xdr:rowOff>
                  </from>
                  <to>
                    <xdr:col>8</xdr:col>
                    <xdr:colOff>723900</xdr:colOff>
                    <xdr:row>43</xdr:row>
                    <xdr:rowOff>161925</xdr:rowOff>
                  </to>
                </anchor>
              </controlPr>
            </control>
          </mc:Choice>
        </mc:AlternateContent>
        <mc:AlternateContent xmlns:mc="http://schemas.openxmlformats.org/markup-compatibility/2006">
          <mc:Choice Requires="x14">
            <control shapeId="2117" r:id="rId25" name="Check Box 69">
              <controlPr defaultSize="0" autoFill="0" autoLine="0" autoPict="0">
                <anchor moveWithCells="1">
                  <from>
                    <xdr:col>8</xdr:col>
                    <xdr:colOff>342900</xdr:colOff>
                    <xdr:row>105</xdr:row>
                    <xdr:rowOff>9525</xdr:rowOff>
                  </from>
                  <to>
                    <xdr:col>9</xdr:col>
                    <xdr:colOff>171450</xdr:colOff>
                    <xdr:row>105</xdr:row>
                    <xdr:rowOff>219075</xdr:rowOff>
                  </to>
                </anchor>
              </controlPr>
            </control>
          </mc:Choice>
        </mc:AlternateContent>
        <mc:AlternateContent xmlns:mc="http://schemas.openxmlformats.org/markup-compatibility/2006">
          <mc:Choice Requires="x14">
            <control shapeId="2118" r:id="rId26" name="Check Box 70">
              <controlPr defaultSize="0" autoFill="0" autoLine="0" autoPict="0">
                <anchor moveWithCells="1">
                  <from>
                    <xdr:col>6</xdr:col>
                    <xdr:colOff>762000</xdr:colOff>
                    <xdr:row>105</xdr:row>
                    <xdr:rowOff>9525</xdr:rowOff>
                  </from>
                  <to>
                    <xdr:col>8</xdr:col>
                    <xdr:colOff>114300</xdr:colOff>
                    <xdr:row>105</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350" t="s">
        <v>34</v>
      </c>
      <c r="B2" s="350"/>
      <c r="C2" s="350" t="s">
        <v>35</v>
      </c>
      <c r="D2" s="350"/>
      <c r="E2" s="355" t="s">
        <v>36</v>
      </c>
      <c r="F2" s="356"/>
      <c r="G2" s="356"/>
      <c r="H2" s="364" t="s">
        <v>41</v>
      </c>
      <c r="I2" s="364"/>
    </row>
    <row r="3" spans="1:9" x14ac:dyDescent="0.25">
      <c r="A3" s="353"/>
      <c r="B3" s="353"/>
      <c r="C3" s="353"/>
      <c r="D3" s="353"/>
      <c r="E3" s="357"/>
      <c r="F3" s="357"/>
      <c r="G3" s="357"/>
      <c r="H3" s="365">
        <f>I64</f>
        <v>1049869</v>
      </c>
      <c r="I3" s="366"/>
    </row>
    <row r="4" spans="1:9" x14ac:dyDescent="0.25">
      <c r="A4" s="353"/>
      <c r="B4" s="353"/>
      <c r="C4" s="353"/>
      <c r="D4" s="353"/>
      <c r="E4" s="358"/>
      <c r="F4" s="353"/>
      <c r="G4" s="353"/>
      <c r="H4" s="367"/>
      <c r="I4" s="368"/>
    </row>
    <row r="5" spans="1:9" ht="23.1" customHeight="1" x14ac:dyDescent="0.25">
      <c r="A5" s="337" t="s">
        <v>57</v>
      </c>
      <c r="B5" s="338"/>
      <c r="C5" s="26"/>
      <c r="D5" s="26"/>
      <c r="E5" s="26"/>
      <c r="F5" s="26"/>
      <c r="G5" s="26"/>
      <c r="H5" s="26"/>
      <c r="I5" s="27"/>
    </row>
    <row r="6" spans="1:9" ht="114" customHeight="1" x14ac:dyDescent="0.25">
      <c r="A6" s="347"/>
      <c r="B6" s="347"/>
      <c r="C6" s="347"/>
      <c r="D6" s="347"/>
      <c r="E6" s="347"/>
      <c r="F6" s="347"/>
      <c r="G6" s="347"/>
      <c r="H6" s="347"/>
      <c r="I6" s="348"/>
    </row>
    <row r="7" spans="1:9" x14ac:dyDescent="0.25">
      <c r="A7" s="342" t="s">
        <v>53</v>
      </c>
      <c r="B7" s="343"/>
      <c r="C7" s="343"/>
      <c r="D7" s="28"/>
      <c r="E7" s="29"/>
      <c r="F7" s="29"/>
      <c r="G7" s="29"/>
      <c r="H7" s="29"/>
      <c r="I7" s="30"/>
    </row>
    <row r="8" spans="1:9" x14ac:dyDescent="0.25">
      <c r="A8" s="344" t="s">
        <v>45</v>
      </c>
      <c r="B8" s="345"/>
      <c r="C8" s="345"/>
      <c r="D8" s="34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333"/>
      <c r="B12" s="334"/>
      <c r="C12" s="334"/>
      <c r="D12" s="334"/>
      <c r="E12" s="334"/>
      <c r="F12" s="334"/>
      <c r="G12" s="334"/>
      <c r="H12" s="334"/>
      <c r="I12" s="335"/>
    </row>
    <row r="13" spans="1:9" ht="16.5" x14ac:dyDescent="0.25">
      <c r="A13" s="34"/>
      <c r="B13" s="34"/>
      <c r="C13" s="34"/>
      <c r="D13" s="34"/>
      <c r="E13" s="34"/>
      <c r="F13" s="34"/>
      <c r="G13" s="34"/>
      <c r="H13" s="34"/>
      <c r="I13" s="34"/>
    </row>
    <row r="14" spans="1:9" ht="23.1" customHeight="1" x14ac:dyDescent="0.25">
      <c r="A14" s="336" t="s">
        <v>61</v>
      </c>
      <c r="B14" s="336"/>
      <c r="C14" s="336"/>
      <c r="D14" s="336"/>
      <c r="E14" s="336"/>
      <c r="F14" s="336"/>
      <c r="G14" s="336"/>
      <c r="H14" s="336"/>
      <c r="I14" s="336"/>
    </row>
    <row r="15" spans="1:9" ht="16.5" x14ac:dyDescent="0.25">
      <c r="A15" s="34"/>
      <c r="B15" s="34"/>
      <c r="C15" s="34"/>
      <c r="D15" s="34"/>
      <c r="E15" s="34"/>
      <c r="F15" s="34"/>
      <c r="G15" s="34"/>
      <c r="H15" s="34"/>
      <c r="I15" s="34"/>
    </row>
    <row r="16" spans="1:9" ht="57" customHeight="1" x14ac:dyDescent="0.25">
      <c r="A16" s="333"/>
      <c r="B16" s="334"/>
      <c r="C16" s="334"/>
      <c r="D16" s="334"/>
      <c r="E16" s="334"/>
      <c r="F16" s="334"/>
      <c r="G16" s="334"/>
      <c r="H16" s="334"/>
      <c r="I16" s="335"/>
    </row>
    <row r="17" spans="1:9" ht="8.1" customHeight="1" x14ac:dyDescent="0.25">
      <c r="A17" s="34"/>
      <c r="B17" s="34"/>
      <c r="C17" s="34"/>
      <c r="D17" s="34"/>
      <c r="E17" s="34"/>
      <c r="F17" s="34"/>
      <c r="G17" s="34"/>
      <c r="H17" s="34"/>
      <c r="I17" s="34"/>
    </row>
    <row r="18" spans="1:9" ht="15" customHeight="1" x14ac:dyDescent="0.25">
      <c r="A18" s="336" t="s">
        <v>63</v>
      </c>
      <c r="B18" s="336"/>
      <c r="C18" s="336"/>
      <c r="D18" s="336"/>
      <c r="E18" s="336"/>
      <c r="F18" s="336"/>
      <c r="G18" s="336"/>
      <c r="H18" s="336"/>
      <c r="I18" s="336"/>
    </row>
    <row r="19" spans="1:9" ht="16.5" x14ac:dyDescent="0.25">
      <c r="A19" s="34"/>
      <c r="B19" s="34"/>
      <c r="C19" s="34"/>
      <c r="D19" s="34"/>
      <c r="E19" s="34"/>
      <c r="F19" s="34"/>
      <c r="G19" s="34"/>
      <c r="H19" s="34"/>
      <c r="I19" s="34"/>
    </row>
    <row r="20" spans="1:9" ht="33" customHeight="1" x14ac:dyDescent="0.25">
      <c r="A20" s="333"/>
      <c r="B20" s="334"/>
      <c r="C20" s="334"/>
      <c r="D20" s="334"/>
      <c r="E20" s="334"/>
      <c r="F20" s="334"/>
      <c r="G20" s="334"/>
      <c r="H20" s="334"/>
      <c r="I20" s="335"/>
    </row>
    <row r="21" spans="1:9" x14ac:dyDescent="0.25">
      <c r="A21" s="349" t="s">
        <v>65</v>
      </c>
      <c r="B21" s="349"/>
      <c r="C21" s="349"/>
      <c r="D21" s="349"/>
      <c r="E21" s="349"/>
      <c r="F21" s="349"/>
      <c r="G21" s="349"/>
      <c r="H21" s="349"/>
      <c r="I21" s="349"/>
    </row>
    <row r="22" spans="1:9" x14ac:dyDescent="0.25">
      <c r="A22" s="336"/>
      <c r="B22" s="336"/>
      <c r="C22" s="336"/>
      <c r="D22" s="336"/>
      <c r="E22" s="336"/>
      <c r="F22" s="336"/>
      <c r="G22" s="336"/>
      <c r="H22" s="336"/>
      <c r="I22" s="336"/>
    </row>
    <row r="23" spans="1:9" ht="16.5" x14ac:dyDescent="0.25">
      <c r="A23" s="34"/>
      <c r="B23" s="34"/>
      <c r="C23" s="34"/>
      <c r="D23" s="34"/>
      <c r="E23" s="34"/>
      <c r="F23" s="34"/>
      <c r="G23" s="34"/>
      <c r="H23" s="34"/>
      <c r="I23" s="34"/>
    </row>
    <row r="24" spans="1:9" ht="74.45" customHeight="1" x14ac:dyDescent="0.25">
      <c r="A24" s="333"/>
      <c r="B24" s="334"/>
      <c r="C24" s="334"/>
      <c r="D24" s="334"/>
      <c r="E24" s="334"/>
      <c r="F24" s="334"/>
      <c r="G24" s="334"/>
      <c r="H24" s="334"/>
      <c r="I24" s="335"/>
    </row>
    <row r="25" spans="1:9" ht="16.5" x14ac:dyDescent="0.25">
      <c r="A25" s="34"/>
      <c r="B25" s="34"/>
      <c r="C25" s="34"/>
      <c r="D25" s="34"/>
      <c r="E25" s="34"/>
      <c r="F25" s="34"/>
      <c r="G25" s="34"/>
      <c r="H25" s="34"/>
      <c r="I25" s="34"/>
    </row>
    <row r="26" spans="1:9" ht="16.5" x14ac:dyDescent="0.25">
      <c r="A26" s="336" t="s">
        <v>67</v>
      </c>
      <c r="B26" s="336"/>
      <c r="C26" s="336"/>
      <c r="D26" s="336"/>
      <c r="E26" s="336"/>
      <c r="F26" s="336"/>
      <c r="G26" s="336"/>
      <c r="H26" s="336"/>
      <c r="I26" s="336"/>
    </row>
    <row r="27" spans="1:9" ht="16.5" x14ac:dyDescent="0.25">
      <c r="A27" s="34"/>
      <c r="B27" s="34"/>
      <c r="C27" s="34"/>
      <c r="D27" s="34"/>
      <c r="E27" s="34"/>
      <c r="F27" s="34"/>
      <c r="G27" s="34"/>
      <c r="H27" s="34"/>
      <c r="I27" s="34"/>
    </row>
    <row r="28" spans="1:9" ht="92.1" customHeight="1" x14ac:dyDescent="0.25">
      <c r="A28" s="333"/>
      <c r="B28" s="334"/>
      <c r="C28" s="334"/>
      <c r="D28" s="334"/>
      <c r="E28" s="334"/>
      <c r="F28" s="334"/>
      <c r="G28" s="334"/>
      <c r="H28" s="334"/>
      <c r="I28" s="335"/>
    </row>
    <row r="29" spans="1:9" ht="16.5" x14ac:dyDescent="0.25">
      <c r="A29" s="34"/>
      <c r="B29" s="34"/>
      <c r="C29" s="34"/>
      <c r="D29" s="34"/>
      <c r="E29" s="34"/>
      <c r="F29" s="34"/>
      <c r="G29" s="34"/>
      <c r="H29" s="34"/>
      <c r="I29" s="34"/>
    </row>
    <row r="30" spans="1:9" ht="42.75" customHeight="1" x14ac:dyDescent="0.25">
      <c r="A30" s="362" t="s">
        <v>69</v>
      </c>
      <c r="B30" s="362"/>
      <c r="C30" s="362"/>
      <c r="D30" s="362"/>
      <c r="E30" s="362"/>
      <c r="F30" s="362"/>
      <c r="G30" s="362"/>
      <c r="H30" s="362"/>
      <c r="I30" s="362"/>
    </row>
    <row r="31" spans="1:9" ht="16.5" x14ac:dyDescent="0.25">
      <c r="A31" s="34"/>
      <c r="B31" s="34"/>
      <c r="C31" s="34"/>
      <c r="D31" s="34"/>
      <c r="E31" s="34"/>
      <c r="F31" s="34"/>
      <c r="G31" s="34"/>
      <c r="H31" s="34"/>
      <c r="I31" s="34"/>
    </row>
    <row r="32" spans="1:9" ht="33" customHeight="1" x14ac:dyDescent="0.25">
      <c r="A32" s="333"/>
      <c r="B32" s="334"/>
      <c r="C32" s="334"/>
      <c r="D32" s="334"/>
      <c r="E32" s="334"/>
      <c r="F32" s="334"/>
      <c r="G32" s="334"/>
      <c r="H32" s="334"/>
      <c r="I32" s="335"/>
    </row>
    <row r="33" spans="1:9" ht="16.5" x14ac:dyDescent="0.25">
      <c r="A33" s="35"/>
      <c r="B33" s="35"/>
      <c r="C33" s="35"/>
      <c r="D33" s="35"/>
      <c r="E33" s="35"/>
      <c r="F33" s="35"/>
      <c r="G33" s="35"/>
      <c r="H33" s="35"/>
      <c r="I33" s="35"/>
    </row>
    <row r="34" spans="1:9" ht="33" customHeight="1" x14ac:dyDescent="0.25">
      <c r="A34" s="336" t="s">
        <v>71</v>
      </c>
      <c r="B34" s="336"/>
      <c r="C34" s="336"/>
      <c r="D34" s="336"/>
      <c r="E34" s="336"/>
      <c r="F34" s="336"/>
      <c r="G34" s="336"/>
      <c r="H34" s="336"/>
      <c r="I34" s="336"/>
    </row>
    <row r="35" spans="1:9" ht="16.5" x14ac:dyDescent="0.25">
      <c r="A35" s="35"/>
      <c r="B35" s="35"/>
      <c r="C35" s="35"/>
      <c r="D35" s="35"/>
      <c r="E35" s="35"/>
      <c r="F35" s="35"/>
      <c r="G35" s="35"/>
      <c r="H35" s="35"/>
      <c r="I35" s="35"/>
    </row>
    <row r="36" spans="1:9" ht="61.35" customHeight="1" x14ac:dyDescent="0.25">
      <c r="A36" s="346"/>
      <c r="B36" s="347"/>
      <c r="C36" s="347"/>
      <c r="D36" s="347"/>
      <c r="E36" s="347"/>
      <c r="F36" s="347"/>
      <c r="G36" s="347"/>
      <c r="H36" s="347"/>
      <c r="I36" s="348"/>
    </row>
    <row r="37" spans="1:9" ht="16.5" x14ac:dyDescent="0.25">
      <c r="A37" s="35"/>
      <c r="B37" s="35"/>
      <c r="C37" s="35"/>
      <c r="D37" s="35"/>
      <c r="E37" s="35"/>
      <c r="F37" s="35"/>
      <c r="G37" s="35"/>
      <c r="H37" s="35"/>
      <c r="I37" s="35"/>
    </row>
    <row r="38" spans="1:9" ht="20.45" customHeight="1" x14ac:dyDescent="0.25">
      <c r="A38" s="363" t="s">
        <v>73</v>
      </c>
      <c r="B38" s="363"/>
      <c r="C38" s="363"/>
      <c r="D38" s="363"/>
      <c r="E38" s="363"/>
      <c r="F38" s="363"/>
      <c r="G38" s="363"/>
      <c r="H38" s="363"/>
      <c r="I38" s="363"/>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333"/>
      <c r="B46" s="334"/>
      <c r="C46" s="334"/>
      <c r="D46" s="334"/>
      <c r="E46" s="334"/>
      <c r="F46" s="334"/>
      <c r="G46" s="334"/>
      <c r="H46" s="334"/>
      <c r="I46" s="335"/>
    </row>
    <row r="47" spans="1:9" ht="16.5" x14ac:dyDescent="0.25">
      <c r="A47" s="35"/>
      <c r="B47" s="36"/>
      <c r="C47" s="35"/>
      <c r="D47" s="35"/>
      <c r="E47" s="35"/>
      <c r="F47" s="35"/>
      <c r="G47" s="35"/>
      <c r="H47" s="35"/>
      <c r="I47" s="35"/>
    </row>
    <row r="48" spans="1:9" ht="43.35" customHeight="1" x14ac:dyDescent="0.25">
      <c r="A48" s="336" t="s">
        <v>81</v>
      </c>
      <c r="B48" s="336"/>
      <c r="C48" s="336"/>
      <c r="D48" s="336"/>
      <c r="E48" s="336"/>
      <c r="F48" s="336"/>
      <c r="G48" s="336"/>
      <c r="H48" s="336"/>
      <c r="I48" s="336"/>
    </row>
    <row r="49" spans="1:9" ht="16.5" x14ac:dyDescent="0.25">
      <c r="A49" s="35"/>
      <c r="B49" s="36"/>
      <c r="C49" s="35"/>
      <c r="D49" s="35"/>
      <c r="E49" s="35"/>
      <c r="F49" s="35"/>
      <c r="G49" s="35"/>
      <c r="H49" s="35"/>
      <c r="I49" s="35"/>
    </row>
    <row r="50" spans="1:9" ht="22.35" customHeight="1" x14ac:dyDescent="0.25">
      <c r="A50" s="333"/>
      <c r="B50" s="334"/>
      <c r="C50" s="334"/>
      <c r="D50" s="334"/>
      <c r="E50" s="334"/>
      <c r="F50" s="334"/>
      <c r="G50" s="334"/>
      <c r="H50" s="334"/>
      <c r="I50" s="335"/>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329" t="s">
        <v>83</v>
      </c>
      <c r="B56" s="329"/>
      <c r="C56" s="329"/>
      <c r="D56" s="329"/>
      <c r="E56" s="329"/>
      <c r="F56" s="329"/>
      <c r="G56" s="329"/>
      <c r="H56" s="329"/>
      <c r="I56" s="329"/>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329" t="s">
        <v>52</v>
      </c>
      <c r="B68" s="329"/>
      <c r="C68" s="329"/>
      <c r="D68" s="329"/>
      <c r="E68" s="329"/>
      <c r="F68" s="329"/>
      <c r="G68" s="329"/>
      <c r="H68" s="329"/>
      <c r="I68" s="329"/>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362" t="s">
        <v>85</v>
      </c>
      <c r="B83" s="362"/>
      <c r="C83" s="362"/>
      <c r="D83" s="362"/>
      <c r="E83" s="362"/>
      <c r="F83" s="362"/>
      <c r="G83" s="362"/>
      <c r="H83" s="362"/>
      <c r="I83" s="362"/>
    </row>
    <row r="84" spans="1:9" x14ac:dyDescent="0.25">
      <c r="A84" s="24"/>
    </row>
    <row r="85" spans="1:9" ht="75.75" customHeight="1" x14ac:dyDescent="0.25">
      <c r="A85" s="359" t="s">
        <v>86</v>
      </c>
      <c r="B85" s="360"/>
      <c r="C85" s="360"/>
      <c r="D85" s="360"/>
      <c r="E85" s="360"/>
      <c r="F85" s="360"/>
      <c r="G85" s="360"/>
      <c r="H85" s="360"/>
      <c r="I85" s="361"/>
    </row>
    <row r="87" spans="1:9" ht="59.1" customHeight="1" x14ac:dyDescent="0.25">
      <c r="A87" s="330"/>
      <c r="B87" s="331"/>
      <c r="C87" s="331"/>
      <c r="D87" s="331"/>
      <c r="E87" s="331"/>
      <c r="F87" s="331"/>
      <c r="G87" s="331"/>
      <c r="H87" s="331"/>
      <c r="I87" s="332"/>
    </row>
  </sheetData>
  <customSheetViews>
    <customSheetView guid="{0A882C2C-5FC0-4744-8D63-6A8347FA4A5C}"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BEAD99FF-3AF4-436B-94A0-F6804BFBAA9B}"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350" t="s">
        <v>34</v>
      </c>
      <c r="B2" s="350"/>
      <c r="C2" s="350" t="s">
        <v>35</v>
      </c>
      <c r="D2" s="350"/>
      <c r="E2" s="355" t="s">
        <v>36</v>
      </c>
      <c r="F2" s="356"/>
      <c r="G2" s="356"/>
      <c r="H2" s="364" t="s">
        <v>41</v>
      </c>
      <c r="I2" s="364"/>
    </row>
    <row r="3" spans="1:9" x14ac:dyDescent="0.25">
      <c r="A3" s="353" t="s">
        <v>54</v>
      </c>
      <c r="B3" s="353"/>
      <c r="C3" s="353" t="s">
        <v>55</v>
      </c>
      <c r="D3" s="353"/>
      <c r="E3" s="357" t="s">
        <v>38</v>
      </c>
      <c r="F3" s="357"/>
      <c r="G3" s="357"/>
      <c r="H3" s="365">
        <f>I64</f>
        <v>1049869</v>
      </c>
      <c r="I3" s="366"/>
    </row>
    <row r="4" spans="1:9" x14ac:dyDescent="0.25">
      <c r="A4" s="353"/>
      <c r="B4" s="353"/>
      <c r="C4" s="353"/>
      <c r="D4" s="353"/>
      <c r="E4" s="358" t="s">
        <v>56</v>
      </c>
      <c r="F4" s="353"/>
      <c r="G4" s="353"/>
      <c r="H4" s="367"/>
      <c r="I4" s="368"/>
    </row>
    <row r="5" spans="1:9" ht="23.1" customHeight="1" x14ac:dyDescent="0.25">
      <c r="A5" s="337" t="s">
        <v>57</v>
      </c>
      <c r="B5" s="338"/>
      <c r="C5" s="26"/>
      <c r="D5" s="26"/>
      <c r="E5" s="26"/>
      <c r="F5" s="26"/>
      <c r="G5" s="26"/>
      <c r="H5" s="26"/>
      <c r="I5" s="27"/>
    </row>
    <row r="6" spans="1:9" ht="114" customHeight="1" x14ac:dyDescent="0.25">
      <c r="A6" s="347" t="s">
        <v>58</v>
      </c>
      <c r="B6" s="347"/>
      <c r="C6" s="347"/>
      <c r="D6" s="347"/>
      <c r="E6" s="347"/>
      <c r="F6" s="347"/>
      <c r="G6" s="347"/>
      <c r="H6" s="347"/>
      <c r="I6" s="348"/>
    </row>
    <row r="7" spans="1:9" x14ac:dyDescent="0.25">
      <c r="A7" s="342" t="s">
        <v>53</v>
      </c>
      <c r="B7" s="343"/>
      <c r="C7" s="343"/>
      <c r="D7" s="28"/>
      <c r="E7" s="29"/>
      <c r="F7" s="29"/>
      <c r="G7" s="29"/>
      <c r="H7" s="29"/>
      <c r="I7" s="30"/>
    </row>
    <row r="8" spans="1:9" x14ac:dyDescent="0.25">
      <c r="A8" s="344" t="s">
        <v>45</v>
      </c>
      <c r="B8" s="345"/>
      <c r="C8" s="345"/>
      <c r="D8" s="34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333" t="s">
        <v>60</v>
      </c>
      <c r="B12" s="334"/>
      <c r="C12" s="334"/>
      <c r="D12" s="334"/>
      <c r="E12" s="334"/>
      <c r="F12" s="334"/>
      <c r="G12" s="334"/>
      <c r="H12" s="334"/>
      <c r="I12" s="335"/>
    </row>
    <row r="13" spans="1:9" ht="16.5" x14ac:dyDescent="0.25">
      <c r="A13" s="34"/>
      <c r="B13" s="34"/>
      <c r="C13" s="34"/>
      <c r="D13" s="34"/>
      <c r="E13" s="34"/>
      <c r="F13" s="34"/>
      <c r="G13" s="34"/>
      <c r="H13" s="34"/>
      <c r="I13" s="34"/>
    </row>
    <row r="14" spans="1:9" ht="23.1" customHeight="1" x14ac:dyDescent="0.25">
      <c r="A14" s="336" t="s">
        <v>61</v>
      </c>
      <c r="B14" s="336"/>
      <c r="C14" s="336"/>
      <c r="D14" s="336"/>
      <c r="E14" s="336"/>
      <c r="F14" s="336"/>
      <c r="G14" s="336"/>
      <c r="H14" s="336"/>
      <c r="I14" s="336"/>
    </row>
    <row r="15" spans="1:9" ht="16.5" x14ac:dyDescent="0.25">
      <c r="A15" s="34"/>
      <c r="B15" s="34"/>
      <c r="C15" s="34"/>
      <c r="D15" s="34"/>
      <c r="E15" s="34"/>
      <c r="F15" s="34"/>
      <c r="G15" s="34"/>
      <c r="H15" s="34"/>
      <c r="I15" s="34"/>
    </row>
    <row r="16" spans="1:9" ht="57" customHeight="1" x14ac:dyDescent="0.25">
      <c r="A16" s="333" t="s">
        <v>62</v>
      </c>
      <c r="B16" s="334"/>
      <c r="C16" s="334"/>
      <c r="D16" s="334"/>
      <c r="E16" s="334"/>
      <c r="F16" s="334"/>
      <c r="G16" s="334"/>
      <c r="H16" s="334"/>
      <c r="I16" s="335"/>
    </row>
    <row r="17" spans="1:9" ht="8.1" customHeight="1" x14ac:dyDescent="0.25">
      <c r="A17" s="34"/>
      <c r="B17" s="34"/>
      <c r="C17" s="34"/>
      <c r="D17" s="34"/>
      <c r="E17" s="34"/>
      <c r="F17" s="34"/>
      <c r="G17" s="34"/>
      <c r="H17" s="34"/>
      <c r="I17" s="34"/>
    </row>
    <row r="18" spans="1:9" ht="15" customHeight="1" x14ac:dyDescent="0.25">
      <c r="A18" s="336" t="s">
        <v>63</v>
      </c>
      <c r="B18" s="336"/>
      <c r="C18" s="336"/>
      <c r="D18" s="336"/>
      <c r="E18" s="336"/>
      <c r="F18" s="336"/>
      <c r="G18" s="336"/>
      <c r="H18" s="336"/>
      <c r="I18" s="336"/>
    </row>
    <row r="19" spans="1:9" ht="16.5" x14ac:dyDescent="0.25">
      <c r="A19" s="34"/>
      <c r="B19" s="34"/>
      <c r="C19" s="34"/>
      <c r="D19" s="34"/>
      <c r="E19" s="34"/>
      <c r="F19" s="34"/>
      <c r="G19" s="34"/>
      <c r="H19" s="34"/>
      <c r="I19" s="34"/>
    </row>
    <row r="20" spans="1:9" ht="33" customHeight="1" x14ac:dyDescent="0.25">
      <c r="A20" s="333" t="s">
        <v>64</v>
      </c>
      <c r="B20" s="334"/>
      <c r="C20" s="334"/>
      <c r="D20" s="334"/>
      <c r="E20" s="334"/>
      <c r="F20" s="334"/>
      <c r="G20" s="334"/>
      <c r="H20" s="334"/>
      <c r="I20" s="335"/>
    </row>
    <row r="21" spans="1:9" x14ac:dyDescent="0.25">
      <c r="A21" s="349" t="s">
        <v>65</v>
      </c>
      <c r="B21" s="349"/>
      <c r="C21" s="349"/>
      <c r="D21" s="349"/>
      <c r="E21" s="349"/>
      <c r="F21" s="349"/>
      <c r="G21" s="349"/>
      <c r="H21" s="349"/>
      <c r="I21" s="349"/>
    </row>
    <row r="22" spans="1:9" x14ac:dyDescent="0.25">
      <c r="A22" s="336"/>
      <c r="B22" s="336"/>
      <c r="C22" s="336"/>
      <c r="D22" s="336"/>
      <c r="E22" s="336"/>
      <c r="F22" s="336"/>
      <c r="G22" s="336"/>
      <c r="H22" s="336"/>
      <c r="I22" s="336"/>
    </row>
    <row r="23" spans="1:9" ht="16.5" x14ac:dyDescent="0.25">
      <c r="A23" s="34"/>
      <c r="B23" s="34"/>
      <c r="C23" s="34"/>
      <c r="D23" s="34"/>
      <c r="E23" s="34"/>
      <c r="F23" s="34"/>
      <c r="G23" s="34"/>
      <c r="H23" s="34"/>
      <c r="I23" s="34"/>
    </row>
    <row r="24" spans="1:9" ht="74.45" customHeight="1" x14ac:dyDescent="0.25">
      <c r="A24" s="333" t="s">
        <v>66</v>
      </c>
      <c r="B24" s="334"/>
      <c r="C24" s="334"/>
      <c r="D24" s="334"/>
      <c r="E24" s="334"/>
      <c r="F24" s="334"/>
      <c r="G24" s="334"/>
      <c r="H24" s="334"/>
      <c r="I24" s="335"/>
    </row>
    <row r="25" spans="1:9" ht="16.5" x14ac:dyDescent="0.25">
      <c r="A25" s="34"/>
      <c r="B25" s="34"/>
      <c r="C25" s="34"/>
      <c r="D25" s="34"/>
      <c r="E25" s="34"/>
      <c r="F25" s="34"/>
      <c r="G25" s="34"/>
      <c r="H25" s="34"/>
      <c r="I25" s="34"/>
    </row>
    <row r="26" spans="1:9" ht="16.5" x14ac:dyDescent="0.25">
      <c r="A26" s="336" t="s">
        <v>67</v>
      </c>
      <c r="B26" s="336"/>
      <c r="C26" s="336"/>
      <c r="D26" s="336"/>
      <c r="E26" s="336"/>
      <c r="F26" s="336"/>
      <c r="G26" s="336"/>
      <c r="H26" s="336"/>
      <c r="I26" s="336"/>
    </row>
    <row r="27" spans="1:9" ht="16.5" x14ac:dyDescent="0.25">
      <c r="A27" s="34"/>
      <c r="B27" s="34"/>
      <c r="C27" s="34"/>
      <c r="D27" s="34"/>
      <c r="E27" s="34"/>
      <c r="F27" s="34"/>
      <c r="G27" s="34"/>
      <c r="H27" s="34"/>
      <c r="I27" s="34"/>
    </row>
    <row r="28" spans="1:9" ht="92.1" customHeight="1" x14ac:dyDescent="0.25">
      <c r="A28" s="336" t="s">
        <v>68</v>
      </c>
      <c r="B28" s="336"/>
      <c r="C28" s="336"/>
      <c r="D28" s="336"/>
      <c r="E28" s="336"/>
      <c r="F28" s="336"/>
      <c r="G28" s="336"/>
      <c r="H28" s="336"/>
      <c r="I28" s="369"/>
    </row>
    <row r="29" spans="1:9" ht="16.5" x14ac:dyDescent="0.25">
      <c r="A29" s="34"/>
      <c r="B29" s="34"/>
      <c r="C29" s="34"/>
      <c r="D29" s="34"/>
      <c r="E29" s="34"/>
      <c r="F29" s="34"/>
      <c r="G29" s="34"/>
      <c r="H29" s="34"/>
      <c r="I29" s="34"/>
    </row>
    <row r="30" spans="1:9" ht="42.75" customHeight="1" x14ac:dyDescent="0.25">
      <c r="A30" s="362" t="s">
        <v>69</v>
      </c>
      <c r="B30" s="362"/>
      <c r="C30" s="362"/>
      <c r="D30" s="362"/>
      <c r="E30" s="362"/>
      <c r="F30" s="362"/>
      <c r="G30" s="362"/>
      <c r="H30" s="362"/>
      <c r="I30" s="362"/>
    </row>
    <row r="31" spans="1:9" ht="16.5" x14ac:dyDescent="0.25">
      <c r="A31" s="34"/>
      <c r="B31" s="34"/>
      <c r="C31" s="34"/>
      <c r="D31" s="34"/>
      <c r="E31" s="34"/>
      <c r="F31" s="34"/>
      <c r="G31" s="34"/>
      <c r="H31" s="34"/>
      <c r="I31" s="34"/>
    </row>
    <row r="32" spans="1:9" ht="33" customHeight="1" x14ac:dyDescent="0.25">
      <c r="A32" s="333" t="s">
        <v>70</v>
      </c>
      <c r="B32" s="334"/>
      <c r="C32" s="334"/>
      <c r="D32" s="334"/>
      <c r="E32" s="334"/>
      <c r="F32" s="334"/>
      <c r="G32" s="334"/>
      <c r="H32" s="334"/>
      <c r="I32" s="335"/>
    </row>
    <row r="33" spans="1:9" ht="16.5" x14ac:dyDescent="0.25">
      <c r="A33" s="35"/>
      <c r="B33" s="35"/>
      <c r="C33" s="35"/>
      <c r="D33" s="35"/>
      <c r="E33" s="35"/>
      <c r="F33" s="35"/>
      <c r="G33" s="35"/>
      <c r="H33" s="35"/>
      <c r="I33" s="35"/>
    </row>
    <row r="34" spans="1:9" ht="33" customHeight="1" x14ac:dyDescent="0.25">
      <c r="A34" s="336" t="s">
        <v>71</v>
      </c>
      <c r="B34" s="336"/>
      <c r="C34" s="336"/>
      <c r="D34" s="336"/>
      <c r="E34" s="336"/>
      <c r="F34" s="336"/>
      <c r="G34" s="336"/>
      <c r="H34" s="336"/>
      <c r="I34" s="336"/>
    </row>
    <row r="35" spans="1:9" ht="16.5" x14ac:dyDescent="0.25">
      <c r="A35" s="35"/>
      <c r="B35" s="35"/>
      <c r="C35" s="35"/>
      <c r="D35" s="35"/>
      <c r="E35" s="35"/>
      <c r="F35" s="35"/>
      <c r="G35" s="35"/>
      <c r="H35" s="35"/>
      <c r="I35" s="35"/>
    </row>
    <row r="36" spans="1:9" ht="61.35" customHeight="1" x14ac:dyDescent="0.25">
      <c r="A36" s="346" t="s">
        <v>72</v>
      </c>
      <c r="B36" s="347"/>
      <c r="C36" s="347"/>
      <c r="D36" s="347"/>
      <c r="E36" s="347"/>
      <c r="F36" s="347"/>
      <c r="G36" s="347"/>
      <c r="H36" s="347"/>
      <c r="I36" s="348"/>
    </row>
    <row r="37" spans="1:9" ht="16.5" x14ac:dyDescent="0.25">
      <c r="A37" s="35"/>
      <c r="B37" s="35"/>
      <c r="C37" s="35"/>
      <c r="D37" s="35"/>
      <c r="E37" s="35"/>
      <c r="F37" s="35"/>
      <c r="G37" s="35"/>
      <c r="H37" s="35"/>
      <c r="I37" s="35"/>
    </row>
    <row r="38" spans="1:9" ht="20.45" customHeight="1" x14ac:dyDescent="0.25">
      <c r="A38" s="363" t="s">
        <v>73</v>
      </c>
      <c r="B38" s="363"/>
      <c r="C38" s="363"/>
      <c r="D38" s="363"/>
      <c r="E38" s="363"/>
      <c r="F38" s="363"/>
      <c r="G38" s="363"/>
      <c r="H38" s="363"/>
      <c r="I38" s="363"/>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333" t="s">
        <v>80</v>
      </c>
      <c r="B46" s="334"/>
      <c r="C46" s="334"/>
      <c r="D46" s="334"/>
      <c r="E46" s="334"/>
      <c r="F46" s="334"/>
      <c r="G46" s="334"/>
      <c r="H46" s="334"/>
      <c r="I46" s="335"/>
    </row>
    <row r="47" spans="1:9" ht="16.5" x14ac:dyDescent="0.25">
      <c r="A47" s="35"/>
      <c r="B47" s="36"/>
      <c r="C47" s="35"/>
      <c r="D47" s="35"/>
      <c r="E47" s="35"/>
      <c r="F47" s="35"/>
      <c r="G47" s="35"/>
      <c r="H47" s="35"/>
      <c r="I47" s="35"/>
    </row>
    <row r="48" spans="1:9" ht="43.35" customHeight="1" x14ac:dyDescent="0.25">
      <c r="A48" s="336" t="s">
        <v>81</v>
      </c>
      <c r="B48" s="336"/>
      <c r="C48" s="336"/>
      <c r="D48" s="336"/>
      <c r="E48" s="336"/>
      <c r="F48" s="336"/>
      <c r="G48" s="336"/>
      <c r="H48" s="336"/>
      <c r="I48" s="336"/>
    </row>
    <row r="49" spans="1:9" ht="16.5" x14ac:dyDescent="0.25">
      <c r="A49" s="35"/>
      <c r="B49" s="36"/>
      <c r="C49" s="35"/>
      <c r="D49" s="35"/>
      <c r="E49" s="35"/>
      <c r="F49" s="35"/>
      <c r="G49" s="35"/>
      <c r="H49" s="35"/>
      <c r="I49" s="35"/>
    </row>
    <row r="50" spans="1:9" ht="22.35" customHeight="1" x14ac:dyDescent="0.25">
      <c r="A50" s="333" t="s">
        <v>82</v>
      </c>
      <c r="B50" s="334"/>
      <c r="C50" s="334"/>
      <c r="D50" s="334"/>
      <c r="E50" s="334"/>
      <c r="F50" s="334"/>
      <c r="G50" s="334"/>
      <c r="H50" s="334"/>
      <c r="I50" s="335"/>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329" t="s">
        <v>83</v>
      </c>
      <c r="B56" s="329"/>
      <c r="C56" s="329"/>
      <c r="D56" s="329"/>
      <c r="E56" s="329"/>
      <c r="F56" s="329"/>
      <c r="G56" s="329"/>
      <c r="H56" s="329"/>
      <c r="I56" s="329"/>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329" t="s">
        <v>52</v>
      </c>
      <c r="B68" s="329"/>
      <c r="C68" s="329"/>
      <c r="D68" s="329"/>
      <c r="E68" s="329"/>
      <c r="F68" s="329"/>
      <c r="G68" s="329"/>
      <c r="H68" s="329"/>
      <c r="I68" s="329"/>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362" t="s">
        <v>85</v>
      </c>
      <c r="B83" s="362"/>
      <c r="C83" s="362"/>
      <c r="D83" s="362"/>
      <c r="E83" s="362"/>
      <c r="F83" s="362"/>
      <c r="G83" s="362"/>
      <c r="H83" s="362"/>
      <c r="I83" s="362"/>
    </row>
    <row r="84" spans="1:9" x14ac:dyDescent="0.25">
      <c r="A84" s="24"/>
    </row>
    <row r="85" spans="1:9" ht="75.75" customHeight="1" x14ac:dyDescent="0.25">
      <c r="A85" s="359" t="s">
        <v>86</v>
      </c>
      <c r="B85" s="360"/>
      <c r="C85" s="360"/>
      <c r="D85" s="360"/>
      <c r="E85" s="360"/>
      <c r="F85" s="360"/>
      <c r="G85" s="360"/>
      <c r="H85" s="360"/>
      <c r="I85" s="361"/>
    </row>
    <row r="87" spans="1:9" ht="59.1" customHeight="1" x14ac:dyDescent="0.25">
      <c r="A87" s="330"/>
      <c r="B87" s="331"/>
      <c r="C87" s="331"/>
      <c r="D87" s="331"/>
      <c r="E87" s="331"/>
      <c r="F87" s="331"/>
      <c r="G87" s="331"/>
      <c r="H87" s="332"/>
    </row>
  </sheetData>
  <customSheetViews>
    <customSheetView guid="{0A882C2C-5FC0-4744-8D63-6A8347FA4A5C}"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BEAD99FF-3AF4-436B-94A0-F6804BFBAA9B}"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4"/>
  </hyperlinks>
  <pageMargins left="0.7" right="0.7" top="0.75" bottom="0.75" header="0.3" footer="0.3"/>
  <pageSetup scale="80" orientation="portrait" verticalDpi="0" r:id="rId5"/>
  <headerFooter>
    <oddHeader xml:space="preserve">&amp;C&amp;14Wake Transit Plan
Operating Request Form </oddHeader>
  </headerFooter>
  <rowBreaks count="1" manualBreakCount="1">
    <brk id="53" max="16383" man="1"/>
  </rowBreaks>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zoomScale="80" zoomScaleNormal="55" zoomScaleSheetLayoutView="80" workbookViewId="0">
      <selection activeCell="B16" sqref="B16:J16"/>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17" t="s">
        <v>188</v>
      </c>
      <c r="C1" s="218"/>
      <c r="D1" s="236" t="s">
        <v>159</v>
      </c>
      <c r="E1" s="237"/>
      <c r="F1" s="237"/>
      <c r="G1" s="237"/>
      <c r="H1" s="238"/>
      <c r="I1" s="81" t="s">
        <v>113</v>
      </c>
      <c r="J1" s="82">
        <v>43282</v>
      </c>
      <c r="K1" s="42"/>
      <c r="L1" s="42"/>
      <c r="M1" s="42"/>
      <c r="N1" s="42"/>
      <c r="O1" s="42"/>
      <c r="P1" s="42"/>
      <c r="Q1" s="42"/>
      <c r="R1" s="42"/>
      <c r="S1" s="42"/>
      <c r="T1" s="42"/>
      <c r="U1" s="42"/>
      <c r="V1" s="42"/>
    </row>
    <row r="2" spans="1:29" ht="18.75" customHeight="1" thickTop="1" thickBot="1" x14ac:dyDescent="0.35">
      <c r="A2" s="45"/>
      <c r="B2" s="239" t="str">
        <f>'FY19 Project Request '!B2:C2</f>
        <v>19MPO_AD1</v>
      </c>
      <c r="C2" s="240"/>
      <c r="D2" s="214" t="s">
        <v>114</v>
      </c>
      <c r="E2" s="215"/>
      <c r="F2" s="215"/>
      <c r="G2" s="215"/>
      <c r="H2" s="215"/>
      <c r="I2" s="219" t="s">
        <v>101</v>
      </c>
      <c r="J2" s="220"/>
      <c r="K2" s="42"/>
      <c r="L2" s="42"/>
      <c r="M2" s="42"/>
      <c r="N2" s="42"/>
      <c r="O2" s="42"/>
      <c r="P2" s="42"/>
      <c r="Q2" s="42"/>
      <c r="R2" s="42"/>
      <c r="S2" s="42"/>
      <c r="T2" s="42"/>
      <c r="U2" s="42"/>
      <c r="V2" s="42"/>
      <c r="AB2" s="189" t="s">
        <v>196</v>
      </c>
      <c r="AC2" s="171" t="s">
        <v>101</v>
      </c>
    </row>
    <row r="3" spans="1:29" ht="17.25" customHeight="1" thickTop="1" x14ac:dyDescent="0.3">
      <c r="A3" s="45"/>
      <c r="B3" s="241" t="s">
        <v>296</v>
      </c>
      <c r="C3" s="242"/>
      <c r="D3" s="214" t="s">
        <v>189</v>
      </c>
      <c r="E3" s="214"/>
      <c r="F3" s="214"/>
      <c r="G3" s="214"/>
      <c r="H3" s="214"/>
      <c r="I3" s="226" t="s">
        <v>196</v>
      </c>
      <c r="J3" s="227"/>
      <c r="K3" s="42"/>
      <c r="L3" s="42"/>
      <c r="M3" s="42"/>
      <c r="N3" s="42"/>
      <c r="O3" s="42"/>
      <c r="P3" s="42"/>
      <c r="Q3" s="42"/>
      <c r="R3" s="42"/>
      <c r="S3" s="42"/>
      <c r="T3" s="42"/>
      <c r="U3" s="42"/>
      <c r="V3" s="42"/>
      <c r="AB3" s="189" t="s">
        <v>197</v>
      </c>
      <c r="AC3" s="171" t="s">
        <v>271</v>
      </c>
    </row>
    <row r="4" spans="1:29" ht="17.25" x14ac:dyDescent="0.3">
      <c r="A4" s="45"/>
      <c r="B4" s="243"/>
      <c r="C4" s="244"/>
      <c r="D4" s="216"/>
      <c r="E4" s="214"/>
      <c r="F4" s="214"/>
      <c r="G4" s="214"/>
      <c r="H4" s="214"/>
      <c r="I4" s="51"/>
      <c r="J4" s="51"/>
      <c r="K4" s="42"/>
      <c r="L4" s="42"/>
      <c r="M4" s="42"/>
      <c r="N4" s="42"/>
      <c r="O4" s="42"/>
      <c r="P4" s="42"/>
      <c r="Q4" s="42"/>
      <c r="R4" s="42"/>
      <c r="S4" s="42"/>
      <c r="T4" s="42"/>
      <c r="U4" s="42"/>
      <c r="V4" s="42"/>
      <c r="AB4" s="189" t="s">
        <v>198</v>
      </c>
      <c r="AC4" s="171" t="s">
        <v>272</v>
      </c>
    </row>
    <row r="5" spans="1:29" ht="22.7" customHeight="1" x14ac:dyDescent="0.25">
      <c r="A5" s="45"/>
      <c r="B5" s="50"/>
      <c r="C5" s="52"/>
      <c r="D5" s="52"/>
      <c r="E5" s="52"/>
      <c r="F5" s="52"/>
      <c r="G5" s="52"/>
      <c r="H5" s="52"/>
      <c r="I5" s="52"/>
      <c r="J5" s="52"/>
      <c r="K5" s="42"/>
      <c r="L5" s="42"/>
      <c r="M5" s="42"/>
      <c r="N5" s="42"/>
      <c r="O5" s="42"/>
      <c r="P5" s="42"/>
      <c r="Q5" s="42"/>
      <c r="R5" s="42"/>
      <c r="S5" s="42"/>
      <c r="T5" s="42"/>
      <c r="U5" s="42"/>
      <c r="V5" s="42"/>
      <c r="AB5" s="189" t="s">
        <v>199</v>
      </c>
      <c r="AC5" s="171" t="s">
        <v>273</v>
      </c>
    </row>
    <row r="6" spans="1:29" ht="20.25" customHeight="1" x14ac:dyDescent="0.25">
      <c r="A6" s="152"/>
      <c r="B6" s="151" t="s">
        <v>224</v>
      </c>
      <c r="C6" s="150"/>
      <c r="D6" s="150"/>
      <c r="E6" s="150"/>
      <c r="F6" s="150"/>
      <c r="G6" s="150"/>
      <c r="H6" s="150"/>
      <c r="I6" s="150"/>
      <c r="J6" s="150"/>
      <c r="K6" s="131"/>
      <c r="L6" s="42"/>
      <c r="M6" s="42"/>
      <c r="N6" s="42"/>
      <c r="O6" s="42"/>
      <c r="P6" s="42"/>
      <c r="Q6" s="42"/>
      <c r="R6" s="42"/>
      <c r="S6" s="42"/>
      <c r="T6" s="42"/>
      <c r="U6" s="42"/>
      <c r="V6" s="42"/>
      <c r="X6" s="143"/>
      <c r="Y6" s="143"/>
      <c r="AC6" s="171" t="s">
        <v>274</v>
      </c>
    </row>
    <row r="7" spans="1:29" ht="30.6" customHeight="1" x14ac:dyDescent="0.4">
      <c r="A7" s="72"/>
      <c r="B7" s="74" t="s">
        <v>193</v>
      </c>
      <c r="C7" s="73"/>
      <c r="D7" s="73"/>
      <c r="E7" s="73"/>
      <c r="F7" s="73"/>
      <c r="G7" s="73"/>
      <c r="H7" s="73"/>
      <c r="I7" s="73"/>
      <c r="J7" s="73"/>
      <c r="K7" s="72"/>
      <c r="L7" s="72"/>
      <c r="M7" s="72"/>
      <c r="N7" s="72"/>
      <c r="O7" s="72"/>
      <c r="P7" s="72"/>
      <c r="Q7" s="72"/>
      <c r="R7" s="72"/>
      <c r="S7" s="72"/>
      <c r="T7" s="72"/>
      <c r="U7" s="72"/>
      <c r="V7" s="72"/>
    </row>
    <row r="8" spans="1:29" x14ac:dyDescent="0.25">
      <c r="A8" s="52"/>
      <c r="B8" s="52"/>
      <c r="C8" s="52"/>
      <c r="D8" s="52"/>
      <c r="E8" s="52"/>
      <c r="F8" s="52"/>
      <c r="G8" s="52"/>
      <c r="H8" s="52"/>
      <c r="I8" s="52"/>
      <c r="J8" s="52"/>
      <c r="K8" s="42"/>
      <c r="L8" s="42"/>
      <c r="M8" s="42"/>
      <c r="N8" s="42"/>
      <c r="O8" s="42"/>
      <c r="P8" s="42"/>
      <c r="Q8" s="42"/>
      <c r="R8" s="42"/>
      <c r="S8" s="42"/>
      <c r="T8" s="42"/>
      <c r="U8" s="42"/>
      <c r="V8" s="42"/>
    </row>
    <row r="9" spans="1:29" x14ac:dyDescent="0.25">
      <c r="A9" s="45"/>
      <c r="B9" s="234" t="s">
        <v>34</v>
      </c>
      <c r="C9" s="235"/>
      <c r="D9" s="234" t="s">
        <v>35</v>
      </c>
      <c r="E9" s="235"/>
      <c r="F9" s="139" t="s">
        <v>36</v>
      </c>
      <c r="G9" s="140"/>
      <c r="H9" s="172"/>
      <c r="I9" s="234" t="s">
        <v>110</v>
      </c>
      <c r="J9" s="235"/>
      <c r="K9" s="42"/>
      <c r="L9" s="42"/>
      <c r="M9" s="42"/>
      <c r="N9" s="42"/>
      <c r="O9" s="42"/>
      <c r="P9" s="42"/>
      <c r="Q9" s="42"/>
      <c r="R9" s="42"/>
      <c r="S9" s="42"/>
      <c r="T9" s="42"/>
      <c r="U9" s="42"/>
      <c r="V9" s="42"/>
    </row>
    <row r="10" spans="1:29" ht="18" customHeight="1" x14ac:dyDescent="0.25">
      <c r="A10" s="45"/>
      <c r="B10" s="260" t="str">
        <f>Project_Name</f>
        <v>Staff Working Group Administrator</v>
      </c>
      <c r="C10" s="261"/>
      <c r="D10" s="260" t="str">
        <f>Requesting_Agency</f>
        <v>DCHC MPO</v>
      </c>
      <c r="E10" s="261"/>
      <c r="F10" s="264" t="str">
        <f>'FY19 Project Request '!F11:H11</f>
        <v>Felix Nwoko</v>
      </c>
      <c r="G10" s="264"/>
      <c r="H10" s="264"/>
      <c r="I10" s="123" t="s">
        <v>276</v>
      </c>
      <c r="J10" s="124">
        <f>'FY19 Project Request '!J11</f>
        <v>24500</v>
      </c>
      <c r="K10" s="42"/>
      <c r="L10" s="42"/>
      <c r="M10" s="42"/>
      <c r="N10" s="42"/>
      <c r="O10" s="42"/>
      <c r="P10" s="42"/>
      <c r="Q10" s="42"/>
      <c r="R10" s="42"/>
      <c r="S10" s="42"/>
      <c r="T10" s="42"/>
      <c r="U10" s="42"/>
      <c r="V10" s="42"/>
    </row>
    <row r="11" spans="1:29" ht="18" customHeight="1" x14ac:dyDescent="0.25">
      <c r="A11" s="45"/>
      <c r="B11" s="262"/>
      <c r="C11" s="263"/>
      <c r="D11" s="262"/>
      <c r="E11" s="263"/>
      <c r="F11" s="264" t="str">
        <f>'FY19 Project Request '!F12:H12</f>
        <v>Felix.Nwoko@durhamnc.gov</v>
      </c>
      <c r="G11" s="264"/>
      <c r="H11" s="264"/>
      <c r="I11" s="123" t="s">
        <v>277</v>
      </c>
      <c r="J11" s="124">
        <f>'FY19 Project Request '!J12</f>
        <v>156499.54984863277</v>
      </c>
      <c r="K11" s="42"/>
      <c r="L11" s="42"/>
      <c r="M11" s="42"/>
      <c r="N11" s="42"/>
      <c r="O11" s="42"/>
      <c r="P11" s="42"/>
      <c r="Q11" s="42"/>
      <c r="R11" s="42"/>
      <c r="S11" s="42"/>
      <c r="T11" s="42"/>
      <c r="U11" s="42"/>
      <c r="V11" s="42"/>
    </row>
    <row r="12" spans="1:29" x14ac:dyDescent="0.25">
      <c r="A12" s="45"/>
      <c r="B12" s="234" t="s">
        <v>39</v>
      </c>
      <c r="C12" s="235"/>
      <c r="D12" s="234" t="s">
        <v>40</v>
      </c>
      <c r="E12" s="235"/>
      <c r="F12" s="139" t="s">
        <v>96</v>
      </c>
      <c r="G12" s="140"/>
      <c r="H12" s="172"/>
      <c r="I12" s="234" t="s">
        <v>111</v>
      </c>
      <c r="J12" s="235"/>
      <c r="K12" s="42"/>
      <c r="L12" s="42"/>
      <c r="M12" s="42"/>
      <c r="N12" s="42"/>
      <c r="O12" s="42"/>
      <c r="P12" s="42"/>
      <c r="Q12" s="42"/>
      <c r="R12" s="42"/>
      <c r="S12" s="42"/>
      <c r="T12" s="42"/>
      <c r="U12" s="42"/>
      <c r="V12" s="42"/>
    </row>
    <row r="13" spans="1:29" ht="15.75" customHeight="1" x14ac:dyDescent="0.25">
      <c r="A13" s="45"/>
      <c r="B13" s="245">
        <f>Start_Date</f>
        <v>43101</v>
      </c>
      <c r="C13" s="246"/>
      <c r="D13" s="245">
        <f>End_Date</f>
        <v>16618</v>
      </c>
      <c r="E13" s="246"/>
      <c r="F13" s="249">
        <f>Added_notes_as_appropriate</f>
        <v>24500</v>
      </c>
      <c r="G13" s="250"/>
      <c r="H13" s="251"/>
      <c r="I13" s="123" t="s">
        <v>276</v>
      </c>
      <c r="J13" s="124">
        <f>'FY19 Project Request '!J14</f>
        <v>0</v>
      </c>
      <c r="K13" s="42"/>
      <c r="L13" s="42"/>
      <c r="M13" s="42"/>
      <c r="N13" s="42"/>
      <c r="O13" s="42"/>
      <c r="P13" s="42"/>
      <c r="Q13" s="42"/>
      <c r="R13" s="42"/>
      <c r="S13" s="42"/>
      <c r="T13" s="42"/>
      <c r="U13" s="42"/>
      <c r="V13" s="42"/>
      <c r="W13" s="37" t="b">
        <v>0</v>
      </c>
    </row>
    <row r="14" spans="1:29" ht="15.75" customHeight="1" x14ac:dyDescent="0.25">
      <c r="A14" s="45"/>
      <c r="B14" s="247"/>
      <c r="C14" s="248"/>
      <c r="D14" s="247"/>
      <c r="E14" s="248"/>
      <c r="F14" s="252"/>
      <c r="G14" s="253"/>
      <c r="H14" s="254"/>
      <c r="I14" s="123" t="s">
        <v>277</v>
      </c>
      <c r="J14" s="124">
        <f>'FY19 Project Request '!J15</f>
        <v>0</v>
      </c>
      <c r="K14" s="42"/>
      <c r="L14" s="42"/>
      <c r="M14" s="42"/>
      <c r="N14" s="42"/>
      <c r="O14" s="42"/>
      <c r="P14" s="42"/>
      <c r="Q14" s="42"/>
      <c r="R14" s="42"/>
      <c r="S14" s="42"/>
      <c r="T14" s="42"/>
      <c r="U14" s="42"/>
      <c r="V14" s="42"/>
      <c r="W14" s="37" t="b">
        <v>0</v>
      </c>
    </row>
    <row r="15" spans="1:29" ht="28.7" customHeight="1" x14ac:dyDescent="0.25">
      <c r="A15" s="45"/>
      <c r="B15" s="255" t="s">
        <v>90</v>
      </c>
      <c r="C15" s="256"/>
      <c r="D15" s="257"/>
      <c r="E15" s="258"/>
      <c r="F15" s="258"/>
      <c r="G15" s="258"/>
      <c r="H15" s="258"/>
      <c r="I15" s="258"/>
      <c r="J15" s="259"/>
      <c r="K15" s="42"/>
      <c r="L15" s="42"/>
      <c r="M15" s="42"/>
      <c r="N15" s="42"/>
      <c r="O15" s="42"/>
      <c r="P15" s="42"/>
      <c r="Q15" s="42"/>
      <c r="R15" s="42"/>
      <c r="S15" s="42"/>
      <c r="T15" s="42"/>
      <c r="U15" s="42"/>
      <c r="V15" s="42"/>
      <c r="W15" s="37" t="b">
        <v>0</v>
      </c>
    </row>
    <row r="16" spans="1:29" ht="102.75" customHeight="1" x14ac:dyDescent="0.25">
      <c r="A16" s="45"/>
      <c r="B16" s="268" t="str">
        <f>'FY19 Project Request '!B17:J17</f>
        <v>The SWG Administrator is a highly responsible position that will lead the implementation efforts of the Durham and Orange County Transit Plans through coordination of the SWGs. The current project costs estimated till FY24 (6 year period), however FTE costs are assumed to continue to the approved period for the county transit plans (2045).</v>
      </c>
      <c r="C16" s="269"/>
      <c r="D16" s="269"/>
      <c r="E16" s="269"/>
      <c r="F16" s="269"/>
      <c r="G16" s="269"/>
      <c r="H16" s="270"/>
      <c r="I16" s="270"/>
      <c r="J16" s="271"/>
      <c r="K16" s="42"/>
      <c r="L16" s="42"/>
      <c r="M16" s="42"/>
      <c r="N16" s="42"/>
      <c r="O16" s="42"/>
      <c r="P16" s="42"/>
      <c r="Q16" s="42"/>
      <c r="R16" s="42"/>
      <c r="S16" s="42"/>
      <c r="T16" s="42"/>
      <c r="U16" s="42"/>
      <c r="V16" s="42"/>
      <c r="X16" s="143"/>
      <c r="Y16" s="143" t="b">
        <v>1</v>
      </c>
    </row>
    <row r="17" spans="1:28" ht="20.25" customHeight="1" x14ac:dyDescent="0.25">
      <c r="A17" s="45"/>
      <c r="B17" s="273" t="s">
        <v>223</v>
      </c>
      <c r="C17" s="273"/>
      <c r="D17" s="273"/>
      <c r="E17" s="130" t="str">
        <f>IF('FY19 Project Request '!X35,"YES",IF('FY19 Project Request '!X36,"NO",))</f>
        <v>YES</v>
      </c>
      <c r="F17" s="277"/>
      <c r="G17" s="278"/>
      <c r="H17" s="274"/>
      <c r="I17" s="275"/>
      <c r="J17" s="276"/>
      <c r="K17" s="42"/>
      <c r="L17" s="42"/>
      <c r="M17" s="42"/>
      <c r="N17" s="42"/>
      <c r="O17" s="42"/>
      <c r="P17" s="42"/>
      <c r="Q17" s="42"/>
      <c r="R17" s="42"/>
      <c r="S17" s="42"/>
      <c r="T17" s="42"/>
      <c r="U17" s="42"/>
      <c r="V17" s="42"/>
      <c r="X17" s="143" t="str">
        <f>'FY19 Project Request '!W19</f>
        <v>Operating</v>
      </c>
      <c r="Y17" s="143" t="b">
        <f>'FY19 Project Request '!X19</f>
        <v>1</v>
      </c>
    </row>
    <row r="18" spans="1:28" x14ac:dyDescent="0.25">
      <c r="A18" s="45"/>
      <c r="B18" s="75"/>
      <c r="C18" s="75"/>
      <c r="D18" s="75"/>
      <c r="E18" s="75"/>
      <c r="F18" s="75"/>
      <c r="G18" s="75"/>
      <c r="H18" s="75"/>
      <c r="I18" s="75"/>
      <c r="J18" s="75"/>
      <c r="K18" s="42"/>
      <c r="L18" s="42"/>
      <c r="M18" s="42"/>
      <c r="N18" s="42"/>
      <c r="O18" s="42"/>
      <c r="P18" s="42"/>
      <c r="Q18" s="42"/>
      <c r="R18" s="42"/>
      <c r="S18" s="42"/>
      <c r="T18" s="42"/>
      <c r="U18" s="42"/>
      <c r="V18" s="42"/>
      <c r="X18" s="143" t="str">
        <f>'FY19 Project Request '!W25</f>
        <v>Capital Development</v>
      </c>
      <c r="Y18" s="143" t="b">
        <f>'FY19 Project Request '!X25</f>
        <v>0</v>
      </c>
    </row>
    <row r="19" spans="1:28" s="40" customFormat="1" ht="17.25" customHeight="1" x14ac:dyDescent="0.25">
      <c r="A19" s="67"/>
      <c r="B19" s="125" t="s">
        <v>266</v>
      </c>
      <c r="C19" s="69"/>
      <c r="D19" s="69"/>
      <c r="E19" s="69"/>
      <c r="F19" s="69"/>
      <c r="G19" s="69"/>
      <c r="H19" s="69"/>
      <c r="I19" s="69"/>
      <c r="J19" s="69"/>
      <c r="K19" s="47"/>
      <c r="L19" s="47"/>
      <c r="M19" s="47"/>
      <c r="N19" s="47"/>
      <c r="O19" s="47"/>
      <c r="P19" s="47"/>
      <c r="Q19" s="47"/>
      <c r="R19" s="47"/>
      <c r="S19" s="47"/>
      <c r="T19" s="47"/>
      <c r="U19" s="47"/>
      <c r="V19" s="47"/>
      <c r="X19" s="143" t="str">
        <f>'FY19 Project Request '!W26</f>
        <v>Capital Vehicle Acquisition</v>
      </c>
      <c r="Y19" s="143" t="b">
        <f>'FY19 Project Request '!X26</f>
        <v>0</v>
      </c>
      <c r="AB19" s="37"/>
    </row>
    <row r="20" spans="1:28" ht="16.7" customHeight="1" x14ac:dyDescent="0.25">
      <c r="A20" s="65"/>
      <c r="B20" s="52" t="s">
        <v>136</v>
      </c>
      <c r="C20" s="52"/>
      <c r="D20" s="52" t="s">
        <v>137</v>
      </c>
      <c r="E20" s="52"/>
      <c r="F20" s="52"/>
      <c r="G20" s="52" t="s">
        <v>138</v>
      </c>
      <c r="I20" s="52"/>
      <c r="J20" s="52"/>
      <c r="K20" s="42"/>
      <c r="L20" s="42"/>
      <c r="M20" s="42"/>
      <c r="N20" s="42"/>
      <c r="O20" s="42"/>
      <c r="P20" s="42"/>
      <c r="Q20" s="42"/>
      <c r="R20" s="42"/>
      <c r="S20" s="42"/>
      <c r="T20" s="42"/>
      <c r="U20" s="42"/>
      <c r="V20" s="42"/>
      <c r="X20" s="143" t="str">
        <f>'FY19 Project Request '!W21</f>
        <v>Both</v>
      </c>
      <c r="Y20" s="143" t="b">
        <f>'FY19 Project Request '!X21</f>
        <v>0</v>
      </c>
    </row>
    <row r="21" spans="1:28" ht="47.25" customHeight="1" x14ac:dyDescent="0.25">
      <c r="A21" s="65"/>
      <c r="B21" s="272" t="str">
        <f>'FY19 Project Request '!B22:C22</f>
        <v>DCHC MPO</v>
      </c>
      <c r="C21" s="272"/>
      <c r="D21" s="272" t="str">
        <f>'FY19 Project Request '!D22:F22</f>
        <v>Durham County and Orange County</v>
      </c>
      <c r="E21" s="272"/>
      <c r="F21" s="272"/>
      <c r="G21" s="272" t="str">
        <f>'FY19 Project Request '!G22:J22</f>
        <v>Coordination and implementation of county transit plans.</v>
      </c>
      <c r="H21" s="272"/>
      <c r="I21" s="272"/>
      <c r="J21" s="272"/>
      <c r="K21" s="42"/>
      <c r="L21" s="42"/>
      <c r="M21" s="42"/>
      <c r="N21" s="42"/>
      <c r="O21" s="42"/>
      <c r="P21" s="42"/>
      <c r="Q21" s="42"/>
      <c r="R21" s="42"/>
      <c r="S21" s="42"/>
      <c r="T21" s="42"/>
      <c r="U21" s="42"/>
      <c r="V21" s="42"/>
      <c r="X21" s="143" t="str">
        <f>'FY19 Project Request '!W22</f>
        <v>Operating - Administration</v>
      </c>
      <c r="Y21" s="143" t="b">
        <f>'FY19 Project Request '!X22</f>
        <v>1</v>
      </c>
    </row>
    <row r="22" spans="1:28" ht="15" customHeight="1" x14ac:dyDescent="0.25">
      <c r="A22" s="65"/>
      <c r="B22" s="71"/>
      <c r="C22" s="71"/>
      <c r="D22" s="71"/>
      <c r="E22" s="71"/>
      <c r="F22" s="71"/>
      <c r="G22" s="71"/>
      <c r="H22" s="71"/>
      <c r="I22" s="71"/>
      <c r="J22" s="71"/>
      <c r="K22" s="42"/>
      <c r="L22" s="42"/>
      <c r="M22" s="42"/>
      <c r="N22" s="42"/>
      <c r="O22" s="42"/>
      <c r="P22" s="42"/>
      <c r="Q22" s="42"/>
      <c r="R22" s="42"/>
      <c r="S22" s="42"/>
      <c r="T22" s="42"/>
      <c r="U22" s="42"/>
      <c r="V22" s="42"/>
      <c r="X22" s="143"/>
      <c r="Y22" s="143"/>
    </row>
    <row r="23" spans="1:28" x14ac:dyDescent="0.25">
      <c r="A23" s="52"/>
      <c r="B23" s="52"/>
      <c r="C23" s="52"/>
      <c r="D23" s="52"/>
      <c r="E23" s="52"/>
      <c r="F23" s="52"/>
      <c r="G23" s="52"/>
      <c r="H23" s="52"/>
      <c r="I23" s="52"/>
      <c r="J23" s="52"/>
      <c r="K23" s="42"/>
      <c r="L23" s="42"/>
      <c r="M23" s="42"/>
      <c r="N23" s="42"/>
      <c r="O23" s="42"/>
      <c r="P23" s="42"/>
      <c r="Q23" s="42"/>
      <c r="R23" s="42"/>
      <c r="S23" s="42"/>
      <c r="T23" s="42"/>
      <c r="U23" s="42"/>
      <c r="V23" s="42"/>
      <c r="X23" s="143"/>
      <c r="Y23" s="143"/>
    </row>
    <row r="24" spans="1:28" ht="26.25" x14ac:dyDescent="0.4">
      <c r="A24" s="72"/>
      <c r="B24" s="74" t="s">
        <v>190</v>
      </c>
      <c r="C24" s="73"/>
      <c r="D24" s="73"/>
      <c r="E24" s="73"/>
      <c r="F24" s="73"/>
      <c r="G24" s="73"/>
      <c r="H24" s="73"/>
      <c r="I24" s="73"/>
      <c r="J24" s="73"/>
      <c r="K24" s="72"/>
      <c r="L24" s="72"/>
      <c r="M24" s="72"/>
      <c r="N24" s="72"/>
      <c r="O24" s="72"/>
      <c r="P24" s="72"/>
      <c r="Q24" s="72"/>
      <c r="R24" s="72"/>
      <c r="S24" s="72"/>
      <c r="T24" s="72"/>
      <c r="U24" s="72"/>
      <c r="V24" s="72"/>
      <c r="X24" s="143"/>
      <c r="Y24" s="143"/>
    </row>
    <row r="25" spans="1:28" ht="5.25" customHeight="1" x14ac:dyDescent="0.4">
      <c r="A25" s="48"/>
      <c r="B25" s="59"/>
      <c r="C25" s="59"/>
      <c r="D25" s="59"/>
      <c r="E25" s="59"/>
      <c r="F25" s="59"/>
      <c r="G25" s="59"/>
      <c r="H25" s="59"/>
      <c r="I25" s="59"/>
      <c r="J25" s="59"/>
      <c r="K25" s="48"/>
      <c r="L25" s="48"/>
      <c r="M25" s="48"/>
      <c r="N25" s="48"/>
      <c r="O25" s="48"/>
      <c r="P25" s="48"/>
      <c r="Q25" s="48"/>
      <c r="R25" s="48"/>
      <c r="S25" s="48"/>
      <c r="T25" s="48"/>
      <c r="U25" s="48"/>
      <c r="V25" s="48"/>
    </row>
    <row r="26" spans="1:28" ht="15.75" x14ac:dyDescent="0.25">
      <c r="A26" s="65"/>
      <c r="B26" s="55"/>
      <c r="C26" s="52"/>
      <c r="D26" s="52"/>
      <c r="E26" s="52"/>
      <c r="F26" s="52"/>
      <c r="G26" s="52"/>
      <c r="H26" s="52"/>
      <c r="I26" s="52"/>
      <c r="J26" s="52"/>
      <c r="K26" s="42"/>
      <c r="L26" s="42"/>
      <c r="M26" s="42"/>
      <c r="N26" s="42"/>
      <c r="O26" s="42"/>
      <c r="P26" s="42"/>
      <c r="Q26" s="42"/>
      <c r="R26" s="42"/>
      <c r="S26" s="42"/>
      <c r="T26" s="42"/>
      <c r="U26" s="42"/>
      <c r="V26" s="42"/>
    </row>
    <row r="27" spans="1:28" x14ac:dyDescent="0.25">
      <c r="A27" s="68"/>
      <c r="B27" s="210" t="s">
        <v>194</v>
      </c>
      <c r="C27" s="210"/>
      <c r="D27" s="210"/>
      <c r="E27" s="210"/>
      <c r="F27" s="210"/>
      <c r="G27" s="210"/>
      <c r="H27" s="210"/>
      <c r="I27" s="210"/>
      <c r="J27" s="210"/>
      <c r="K27" s="42"/>
      <c r="L27" s="42"/>
      <c r="M27" s="42"/>
      <c r="N27" s="42"/>
      <c r="O27" s="42"/>
      <c r="P27" s="42"/>
      <c r="Q27" s="42"/>
      <c r="R27" s="42"/>
      <c r="S27" s="42"/>
      <c r="T27" s="42"/>
      <c r="U27" s="42"/>
      <c r="V27" s="42"/>
    </row>
    <row r="28" spans="1:28" s="40" customFormat="1" x14ac:dyDescent="0.25">
      <c r="A28" s="68"/>
      <c r="C28" s="234" t="s">
        <v>195</v>
      </c>
      <c r="D28" s="267"/>
      <c r="E28" s="235"/>
      <c r="F28" s="79" t="s">
        <v>196</v>
      </c>
      <c r="G28" s="79" t="s">
        <v>197</v>
      </c>
      <c r="H28" s="79" t="s">
        <v>198</v>
      </c>
      <c r="I28" s="79" t="s">
        <v>199</v>
      </c>
      <c r="J28" s="44"/>
      <c r="K28" s="44"/>
      <c r="L28" s="44"/>
      <c r="M28" s="44"/>
      <c r="N28" s="44"/>
      <c r="O28" s="44"/>
      <c r="P28" s="44"/>
      <c r="Q28" s="44"/>
      <c r="R28" s="44"/>
      <c r="S28" s="44"/>
      <c r="T28" s="44"/>
      <c r="U28" s="44"/>
      <c r="V28" s="44"/>
    </row>
    <row r="29" spans="1:28" ht="21" customHeight="1" x14ac:dyDescent="0.25">
      <c r="A29" s="66"/>
      <c r="B29" s="58" t="s">
        <v>92</v>
      </c>
      <c r="C29" s="265" t="str">
        <f>KPI_a</f>
        <v>AD-Hire Date</v>
      </c>
      <c r="D29" s="266"/>
      <c r="E29" s="266"/>
      <c r="F29" s="207"/>
      <c r="G29" s="207"/>
      <c r="H29" s="207"/>
      <c r="I29" s="207"/>
      <c r="J29" s="44"/>
      <c r="K29" s="42"/>
      <c r="L29" s="42"/>
      <c r="M29" s="42"/>
      <c r="N29" s="42"/>
      <c r="O29" s="42"/>
      <c r="P29" s="42"/>
      <c r="Q29" s="42"/>
      <c r="R29" s="42"/>
      <c r="S29" s="42"/>
      <c r="T29" s="42"/>
      <c r="U29" s="42"/>
      <c r="V29" s="42"/>
    </row>
    <row r="30" spans="1:28" ht="21" customHeight="1" x14ac:dyDescent="0.25">
      <c r="A30" s="66"/>
      <c r="B30" s="58" t="s">
        <v>93</v>
      </c>
      <c r="C30" s="265" t="str">
        <f>KPI_b</f>
        <v/>
      </c>
      <c r="D30" s="266"/>
      <c r="E30" s="266"/>
      <c r="F30" s="207"/>
      <c r="G30" s="207"/>
      <c r="H30" s="207"/>
      <c r="I30" s="207"/>
      <c r="J30" s="44"/>
      <c r="K30" s="42"/>
      <c r="L30" s="42"/>
      <c r="M30" s="42"/>
      <c r="N30" s="42"/>
      <c r="O30" s="42"/>
      <c r="P30" s="42"/>
      <c r="Q30" s="42"/>
      <c r="R30" s="42"/>
      <c r="S30" s="42"/>
      <c r="T30" s="42"/>
      <c r="U30" s="42"/>
      <c r="V30" s="42"/>
    </row>
    <row r="31" spans="1:28" ht="21" customHeight="1" x14ac:dyDescent="0.25">
      <c r="A31" s="66"/>
      <c r="B31" s="58" t="s">
        <v>94</v>
      </c>
      <c r="C31" s="265" t="str">
        <f>KPI_c</f>
        <v/>
      </c>
      <c r="D31" s="266"/>
      <c r="E31" s="266"/>
      <c r="F31" s="207"/>
      <c r="G31" s="207"/>
      <c r="H31" s="207"/>
      <c r="I31" s="207"/>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72"/>
      <c r="B33" s="74" t="s">
        <v>200</v>
      </c>
      <c r="C33" s="73"/>
      <c r="D33" s="73"/>
      <c r="E33" s="73"/>
      <c r="F33" s="73"/>
      <c r="G33" s="73"/>
      <c r="H33" s="73"/>
      <c r="I33" s="73"/>
      <c r="J33" s="73"/>
      <c r="K33" s="72"/>
      <c r="L33" s="72"/>
      <c r="M33" s="72"/>
      <c r="N33" s="72"/>
      <c r="O33" s="72"/>
      <c r="P33" s="72"/>
      <c r="Q33" s="72"/>
      <c r="R33" s="72"/>
      <c r="S33" s="72"/>
      <c r="T33" s="72"/>
      <c r="U33" s="72"/>
      <c r="V33" s="72"/>
    </row>
    <row r="34" spans="1:26" ht="5.25" customHeight="1" x14ac:dyDescent="0.4">
      <c r="A34" s="48"/>
      <c r="B34" s="59"/>
      <c r="C34" s="59"/>
      <c r="D34" s="59"/>
      <c r="E34" s="59"/>
      <c r="F34" s="59"/>
      <c r="G34" s="59"/>
      <c r="H34" s="59"/>
      <c r="I34" s="59"/>
      <c r="J34" s="59"/>
      <c r="K34" s="48"/>
      <c r="L34" s="48"/>
      <c r="M34" s="48"/>
      <c r="N34" s="48"/>
      <c r="O34" s="48"/>
      <c r="P34" s="48"/>
      <c r="Q34" s="48"/>
      <c r="R34" s="48"/>
      <c r="S34" s="48"/>
      <c r="T34" s="48"/>
      <c r="U34" s="48"/>
      <c r="V34" s="48"/>
    </row>
    <row r="35" spans="1:26" x14ac:dyDescent="0.25">
      <c r="A35" s="66"/>
      <c r="B35" s="52"/>
      <c r="C35" s="52"/>
      <c r="D35" s="52"/>
      <c r="E35" s="52"/>
      <c r="F35" s="52"/>
      <c r="G35" s="52"/>
      <c r="H35" s="52"/>
      <c r="I35" s="52"/>
      <c r="J35" s="52"/>
      <c r="K35" s="42"/>
      <c r="L35" s="42"/>
      <c r="M35" s="42"/>
      <c r="N35" s="42"/>
      <c r="O35" s="42"/>
      <c r="P35" s="42"/>
      <c r="Q35" s="42"/>
      <c r="R35" s="42"/>
      <c r="S35" s="42"/>
      <c r="T35" s="42"/>
      <c r="U35" s="42"/>
      <c r="V35" s="42"/>
    </row>
    <row r="36" spans="1:26" ht="16.5" customHeight="1" thickBot="1" x14ac:dyDescent="0.3">
      <c r="A36" s="52"/>
      <c r="B36" s="279" t="s">
        <v>196</v>
      </c>
      <c r="C36" s="280"/>
      <c r="D36" s="279" t="s">
        <v>197</v>
      </c>
      <c r="E36" s="280"/>
      <c r="F36" s="279" t="s">
        <v>198</v>
      </c>
      <c r="G36" s="280"/>
      <c r="H36" s="279" t="s">
        <v>199</v>
      </c>
      <c r="I36" s="280"/>
      <c r="J36" s="42"/>
      <c r="K36" s="42"/>
      <c r="L36" s="42"/>
      <c r="M36" s="42"/>
      <c r="N36" s="42"/>
      <c r="O36" s="42"/>
      <c r="P36" s="42"/>
      <c r="Q36" s="42"/>
      <c r="R36" s="42"/>
      <c r="S36" s="42"/>
      <c r="T36" s="42"/>
      <c r="U36" s="42"/>
      <c r="V36" s="42"/>
      <c r="W36" s="42"/>
      <c r="X36" s="42"/>
      <c r="Y36" s="42"/>
      <c r="Z36" s="131"/>
    </row>
    <row r="37" spans="1:26" ht="180.75" customHeight="1" thickTop="1" x14ac:dyDescent="0.25">
      <c r="A37" s="45"/>
      <c r="B37" s="230"/>
      <c r="C37" s="231"/>
      <c r="D37" s="230"/>
      <c r="E37" s="231"/>
      <c r="F37" s="230"/>
      <c r="G37" s="231"/>
      <c r="H37" s="230"/>
      <c r="I37" s="231"/>
      <c r="J37" s="42"/>
      <c r="K37" s="42"/>
      <c r="L37" s="42"/>
      <c r="M37" s="42"/>
      <c r="N37" s="42"/>
      <c r="O37" s="42"/>
      <c r="P37" s="42"/>
      <c r="Q37" s="42"/>
      <c r="R37" s="42"/>
      <c r="S37" s="42"/>
      <c r="T37" s="42"/>
      <c r="U37" s="42"/>
      <c r="V37" s="42"/>
      <c r="W37" s="42"/>
      <c r="X37" s="42"/>
      <c r="Y37" s="42"/>
      <c r="Z37" s="131"/>
    </row>
    <row r="38" spans="1:26" ht="15.75" thickBot="1" x14ac:dyDescent="0.3">
      <c r="A38" s="52"/>
      <c r="B38" s="232" t="s">
        <v>201</v>
      </c>
      <c r="C38" s="233"/>
      <c r="D38" s="232" t="s">
        <v>201</v>
      </c>
      <c r="E38" s="233"/>
      <c r="F38" s="232" t="s">
        <v>201</v>
      </c>
      <c r="G38" s="233"/>
      <c r="H38" s="232" t="s">
        <v>201</v>
      </c>
      <c r="I38" s="233"/>
      <c r="J38" s="52"/>
      <c r="K38" s="42"/>
      <c r="L38" s="42"/>
      <c r="M38" s="42"/>
      <c r="N38" s="42"/>
      <c r="O38" s="42"/>
      <c r="P38" s="42"/>
      <c r="Q38" s="42"/>
      <c r="R38" s="42"/>
      <c r="S38" s="42"/>
      <c r="T38" s="42"/>
      <c r="U38" s="42"/>
      <c r="V38" s="42"/>
    </row>
    <row r="39" spans="1:26" ht="15.75" thickTop="1" x14ac:dyDescent="0.25">
      <c r="A39" s="45"/>
      <c r="B39" s="230"/>
      <c r="C39" s="231"/>
      <c r="D39" s="230"/>
      <c r="E39" s="231"/>
      <c r="F39" s="230"/>
      <c r="G39" s="231"/>
      <c r="H39" s="230"/>
      <c r="I39" s="231"/>
      <c r="J39" s="52"/>
      <c r="K39" s="42"/>
      <c r="L39" s="42"/>
      <c r="M39" s="42"/>
      <c r="N39" s="42"/>
      <c r="O39" s="42"/>
      <c r="P39" s="42"/>
      <c r="Q39" s="42"/>
      <c r="R39" s="42"/>
      <c r="S39" s="42"/>
      <c r="T39" s="42"/>
      <c r="U39" s="42"/>
      <c r="V39" s="42"/>
    </row>
    <row r="40" spans="1:26" x14ac:dyDescent="0.25">
      <c r="A40" s="52"/>
      <c r="B40" s="52"/>
      <c r="C40" s="52"/>
      <c r="D40" s="52"/>
      <c r="E40" s="52"/>
      <c r="F40" s="52"/>
      <c r="G40" s="52"/>
      <c r="H40" s="52"/>
      <c r="I40" s="52"/>
      <c r="J40" s="52"/>
      <c r="K40" s="42"/>
      <c r="L40" s="42"/>
      <c r="M40" s="42"/>
      <c r="N40" s="42"/>
      <c r="O40" s="42"/>
      <c r="P40" s="42"/>
      <c r="Q40" s="42"/>
      <c r="R40" s="42"/>
      <c r="S40" s="42"/>
      <c r="T40" s="42"/>
      <c r="U40" s="42"/>
      <c r="V40" s="42"/>
    </row>
    <row r="41" spans="1:26" ht="26.25" x14ac:dyDescent="0.4">
      <c r="A41" s="72"/>
      <c r="B41" s="74" t="s">
        <v>231</v>
      </c>
      <c r="C41" s="73"/>
      <c r="D41" s="73"/>
      <c r="E41" s="73"/>
      <c r="F41" s="73"/>
      <c r="G41" s="73"/>
      <c r="H41" s="73"/>
      <c r="I41" s="73"/>
      <c r="J41" s="73"/>
      <c r="K41" s="72"/>
      <c r="L41" s="72"/>
      <c r="M41" s="72"/>
      <c r="N41" s="72"/>
      <c r="O41" s="72"/>
      <c r="P41" s="72"/>
      <c r="Q41" s="72"/>
      <c r="R41" s="72"/>
      <c r="S41" s="72"/>
      <c r="T41" s="72"/>
      <c r="U41" s="72"/>
      <c r="V41" s="72"/>
    </row>
    <row r="42" spans="1:26" ht="8.25" customHeight="1" x14ac:dyDescent="0.4">
      <c r="A42" s="48"/>
      <c r="B42" s="59"/>
      <c r="C42" s="59"/>
      <c r="D42" s="59"/>
      <c r="E42" s="59"/>
      <c r="F42" s="59"/>
      <c r="G42" s="59"/>
      <c r="H42" s="59"/>
      <c r="I42" s="59"/>
      <c r="J42" s="59"/>
      <c r="K42" s="48"/>
      <c r="L42" s="48"/>
      <c r="M42" s="48"/>
      <c r="N42" s="48"/>
      <c r="O42" s="48"/>
      <c r="P42" s="48"/>
      <c r="Q42" s="48"/>
      <c r="R42" s="48"/>
      <c r="S42" s="48"/>
      <c r="T42" s="48"/>
      <c r="U42" s="48"/>
      <c r="V42" s="48"/>
    </row>
    <row r="43" spans="1:26" s="42" customFormat="1" ht="8.25" customHeight="1" outlineLevel="1" x14ac:dyDescent="0.4">
      <c r="A43" s="204"/>
      <c r="B43" s="205"/>
      <c r="C43" s="205"/>
      <c r="D43" s="205"/>
      <c r="E43" s="205"/>
      <c r="F43" s="205"/>
      <c r="G43" s="205"/>
      <c r="H43" s="205"/>
      <c r="I43" s="205"/>
      <c r="J43" s="205"/>
      <c r="K43" s="204"/>
      <c r="L43" s="204"/>
      <c r="M43" s="204"/>
      <c r="N43" s="204"/>
      <c r="O43" s="204"/>
      <c r="P43" s="204"/>
      <c r="Q43" s="204"/>
      <c r="R43" s="204"/>
      <c r="S43" s="204"/>
      <c r="T43" s="204"/>
      <c r="U43" s="204"/>
      <c r="V43" s="204"/>
    </row>
    <row r="44" spans="1:26" s="42" customFormat="1" ht="18" customHeight="1" outlineLevel="1" thickBot="1" x14ac:dyDescent="0.45">
      <c r="A44" s="204"/>
      <c r="B44" s="202" t="s">
        <v>354</v>
      </c>
      <c r="C44" s="203"/>
      <c r="D44" s="206">
        <f>IF('FY19 Project Request '!H107&gt;0,ROUND('FY19 Project Request '!H107,),"N/A")</f>
        <v>47000</v>
      </c>
      <c r="E44" s="205"/>
      <c r="F44" s="205"/>
      <c r="G44" s="205"/>
      <c r="H44" s="205"/>
      <c r="I44" s="205"/>
      <c r="J44" s="205"/>
      <c r="K44" s="204"/>
      <c r="L44" s="204"/>
      <c r="M44" s="204"/>
      <c r="N44" s="204"/>
      <c r="O44" s="204"/>
      <c r="P44" s="204"/>
      <c r="Q44" s="204"/>
      <c r="R44" s="204"/>
      <c r="S44" s="204"/>
      <c r="T44" s="204"/>
      <c r="U44" s="204"/>
      <c r="V44" s="204"/>
    </row>
    <row r="45" spans="1:26" ht="15.75" customHeight="1" thickTop="1" x14ac:dyDescent="0.4">
      <c r="A45" s="42"/>
      <c r="B45" s="156"/>
      <c r="C45" s="156"/>
      <c r="D45" s="156"/>
      <c r="E45" s="156"/>
      <c r="F45" s="156"/>
      <c r="G45" s="156"/>
      <c r="H45" s="156"/>
      <c r="I45" s="156"/>
      <c r="J45" s="156"/>
      <c r="K45" s="156"/>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2"/>
      <c r="F47" s="52"/>
      <c r="G47" s="52"/>
      <c r="H47" s="52"/>
      <c r="I47" s="52"/>
      <c r="J47" s="52"/>
      <c r="K47" s="42"/>
      <c r="L47" s="42"/>
      <c r="M47" s="42"/>
      <c r="N47" s="42"/>
      <c r="O47" s="42"/>
      <c r="P47" s="42"/>
      <c r="Q47" s="42"/>
      <c r="R47" s="42"/>
      <c r="S47" s="42"/>
      <c r="T47" s="42"/>
      <c r="U47" s="42"/>
      <c r="V47" s="42"/>
    </row>
    <row r="48" spans="1:26" outlineLevel="1" x14ac:dyDescent="0.25">
      <c r="A48" s="52"/>
      <c r="B48" s="139" t="str">
        <f>$I$2&amp;"-"&amp;$I$3</f>
        <v>FY 2019-Quarter 1</v>
      </c>
      <c r="C48" s="140"/>
      <c r="D48" s="135" t="s">
        <v>209</v>
      </c>
      <c r="E48" s="52"/>
      <c r="F48" s="52"/>
      <c r="G48" s="52"/>
      <c r="H48" s="52"/>
      <c r="I48" s="52"/>
      <c r="J48" s="52"/>
      <c r="K48" s="42"/>
      <c r="L48" s="42"/>
      <c r="M48" s="42"/>
      <c r="N48" s="42"/>
      <c r="O48" s="42"/>
      <c r="P48" s="42"/>
      <c r="Q48" s="42"/>
      <c r="R48" s="42"/>
      <c r="S48" s="42"/>
      <c r="T48" s="42"/>
      <c r="U48" s="42"/>
      <c r="V48" s="42"/>
    </row>
    <row r="49" spans="1:22" ht="15.75" outlineLevel="1" thickBot="1" x14ac:dyDescent="0.3">
      <c r="A49" s="45"/>
      <c r="B49" s="133" t="s">
        <v>319</v>
      </c>
      <c r="C49" s="134"/>
      <c r="D49" s="198"/>
      <c r="E49" s="157">
        <f>D50-D49</f>
        <v>24500</v>
      </c>
      <c r="F49" s="52"/>
      <c r="G49" s="52"/>
      <c r="H49" s="52"/>
      <c r="I49" s="52"/>
      <c r="J49" s="52"/>
      <c r="K49" s="42"/>
      <c r="L49" s="42"/>
      <c r="M49" s="42"/>
      <c r="N49" s="42"/>
      <c r="O49" s="42"/>
      <c r="P49" s="42"/>
      <c r="Q49" s="42"/>
      <c r="R49" s="42"/>
      <c r="S49" s="42"/>
      <c r="T49" s="42"/>
      <c r="U49" s="42"/>
      <c r="V49" s="42"/>
    </row>
    <row r="50" spans="1:22" ht="16.5" outlineLevel="1" thickTop="1" thickBot="1" x14ac:dyDescent="0.3">
      <c r="A50" s="52"/>
      <c r="B50" s="133" t="s">
        <v>318</v>
      </c>
      <c r="C50" s="134"/>
      <c r="D50" s="138">
        <f>'FY19 Project Request '!J11</f>
        <v>24500</v>
      </c>
      <c r="E50" s="52"/>
      <c r="F50" s="52"/>
      <c r="G50" s="52"/>
      <c r="H50" s="52"/>
      <c r="I50" s="52"/>
      <c r="J50" s="52"/>
      <c r="K50" s="42"/>
      <c r="L50" s="42"/>
      <c r="M50" s="42"/>
      <c r="N50" s="42"/>
      <c r="O50" s="42"/>
      <c r="P50" s="42"/>
      <c r="Q50" s="42"/>
      <c r="R50" s="42"/>
      <c r="S50" s="42"/>
      <c r="T50" s="42"/>
      <c r="U50" s="42"/>
      <c r="V50" s="42"/>
    </row>
    <row r="51" spans="1:22" ht="17.25" customHeight="1" outlineLevel="1" thickTop="1" thickBot="1" x14ac:dyDescent="0.3">
      <c r="A51" s="45"/>
      <c r="B51" s="153" t="s">
        <v>270</v>
      </c>
      <c r="C51" s="154"/>
      <c r="D51" s="136">
        <f>IFERROR(D49/D50,0)</f>
        <v>0</v>
      </c>
      <c r="E51" s="52"/>
      <c r="F51" s="52"/>
      <c r="G51" s="52"/>
      <c r="H51" s="52"/>
      <c r="I51" s="52"/>
      <c r="J51" s="52"/>
      <c r="K51" s="42"/>
      <c r="L51" s="42"/>
      <c r="M51" s="42"/>
      <c r="N51" s="42"/>
      <c r="O51" s="42"/>
      <c r="P51" s="42"/>
      <c r="Q51" s="42"/>
      <c r="R51" s="42"/>
      <c r="S51" s="42"/>
      <c r="T51" s="42"/>
      <c r="U51" s="42"/>
      <c r="V51" s="42"/>
    </row>
    <row r="52" spans="1:22" ht="15.75" outlineLevel="1" thickTop="1" x14ac:dyDescent="0.25">
      <c r="A52" s="52"/>
      <c r="B52" s="52"/>
      <c r="C52" s="52"/>
      <c r="D52" s="52"/>
      <c r="E52" s="52"/>
      <c r="F52" s="52"/>
      <c r="G52" s="52"/>
      <c r="H52" s="52"/>
      <c r="I52" s="52"/>
      <c r="J52" s="52"/>
      <c r="K52" s="42"/>
      <c r="L52" s="42"/>
      <c r="M52" s="42"/>
      <c r="N52" s="42"/>
      <c r="O52" s="42"/>
      <c r="P52" s="42"/>
      <c r="Q52" s="42"/>
      <c r="R52" s="42"/>
      <c r="S52" s="42"/>
      <c r="T52" s="42"/>
      <c r="U52" s="42"/>
      <c r="V52" s="42"/>
    </row>
    <row r="53" spans="1:22" outlineLevel="1" x14ac:dyDescent="0.25">
      <c r="A53" s="45"/>
      <c r="B53" s="52"/>
      <c r="C53" s="52"/>
      <c r="D53" s="52"/>
      <c r="E53" s="52"/>
      <c r="F53" s="52"/>
      <c r="G53" s="52"/>
      <c r="H53" s="52"/>
      <c r="I53" s="52"/>
      <c r="J53" s="52"/>
      <c r="K53" s="42"/>
      <c r="L53" s="42"/>
      <c r="M53" s="42"/>
      <c r="N53" s="42"/>
      <c r="O53" s="42"/>
      <c r="P53" s="42"/>
      <c r="Q53" s="42"/>
      <c r="R53" s="42"/>
      <c r="S53" s="42"/>
      <c r="T53" s="42"/>
      <c r="U53" s="42"/>
      <c r="V53" s="42"/>
    </row>
    <row r="54" spans="1:22" outlineLevel="1" x14ac:dyDescent="0.25">
      <c r="A54" s="52"/>
      <c r="B54" s="52"/>
      <c r="C54" s="52"/>
      <c r="D54" s="52"/>
      <c r="E54" s="52"/>
      <c r="F54" s="52"/>
      <c r="G54" s="52"/>
      <c r="H54" s="52"/>
      <c r="I54" s="52"/>
      <c r="J54" s="52"/>
      <c r="K54" s="42"/>
      <c r="L54" s="42"/>
      <c r="M54" s="42"/>
      <c r="N54" s="42"/>
      <c r="O54" s="42"/>
      <c r="P54" s="42"/>
      <c r="Q54" s="42"/>
      <c r="R54" s="42"/>
      <c r="S54" s="42"/>
      <c r="T54" s="42"/>
      <c r="U54" s="42"/>
      <c r="V54" s="42"/>
    </row>
    <row r="55" spans="1:22" x14ac:dyDescent="0.25">
      <c r="A55" s="45"/>
      <c r="B55" s="52"/>
      <c r="C55" s="52"/>
      <c r="D55" s="52"/>
      <c r="E55" s="52"/>
      <c r="F55" s="52"/>
      <c r="G55" s="52"/>
      <c r="H55" s="52"/>
      <c r="I55" s="52"/>
      <c r="J55" s="52"/>
      <c r="K55" s="42"/>
      <c r="L55" s="42"/>
      <c r="M55" s="42"/>
      <c r="N55" s="42"/>
      <c r="O55" s="42"/>
      <c r="P55" s="42"/>
      <c r="Q55" s="42"/>
      <c r="R55" s="42"/>
      <c r="S55" s="42"/>
      <c r="T55" s="42"/>
      <c r="U55" s="42"/>
      <c r="V55" s="42"/>
    </row>
    <row r="56" spans="1:22" outlineLevel="1" x14ac:dyDescent="0.25">
      <c r="A56" s="52"/>
      <c r="B56" s="52"/>
      <c r="C56" s="52"/>
      <c r="D56" s="52"/>
      <c r="E56" s="52"/>
      <c r="F56" s="52"/>
      <c r="G56" s="52"/>
      <c r="H56" s="52"/>
      <c r="I56" s="52"/>
      <c r="J56" s="52"/>
      <c r="K56" s="42"/>
      <c r="L56" s="42"/>
      <c r="M56" s="42"/>
      <c r="N56" s="42"/>
      <c r="O56" s="42"/>
      <c r="P56" s="42"/>
      <c r="Q56" s="42"/>
      <c r="R56" s="42"/>
      <c r="S56" s="42"/>
      <c r="T56" s="42"/>
      <c r="U56" s="42"/>
      <c r="V56" s="42"/>
    </row>
    <row r="57" spans="1:22" outlineLevel="1" x14ac:dyDescent="0.25">
      <c r="A57" s="45"/>
      <c r="B57" s="52"/>
      <c r="C57" s="52"/>
      <c r="D57" s="52"/>
      <c r="E57" s="52"/>
      <c r="F57" s="52"/>
      <c r="G57" s="52"/>
      <c r="H57" s="52"/>
      <c r="I57" s="52"/>
      <c r="J57" s="52"/>
      <c r="K57" s="42"/>
      <c r="L57" s="42"/>
      <c r="M57" s="42"/>
      <c r="N57" s="42"/>
      <c r="O57" s="42"/>
      <c r="P57" s="42"/>
      <c r="Q57" s="42"/>
      <c r="R57" s="42"/>
      <c r="S57" s="42"/>
      <c r="T57" s="42"/>
      <c r="U57" s="42"/>
      <c r="V57" s="42"/>
    </row>
    <row r="58" spans="1:22" outlineLevel="1" x14ac:dyDescent="0.25">
      <c r="A58" s="52"/>
      <c r="B58" s="139" t="str">
        <f>$I$2&amp;"-"&amp;$I$3</f>
        <v>FY 2019-Quarter 1</v>
      </c>
      <c r="C58" s="140"/>
      <c r="D58" s="135" t="s">
        <v>209</v>
      </c>
      <c r="E58" s="157"/>
      <c r="F58" s="52"/>
      <c r="G58" s="52"/>
      <c r="H58" s="52"/>
      <c r="I58" s="52"/>
      <c r="J58" s="52"/>
      <c r="K58" s="42"/>
      <c r="L58" s="42"/>
      <c r="M58" s="42"/>
      <c r="N58" s="42"/>
      <c r="O58" s="42"/>
      <c r="P58" s="42"/>
      <c r="Q58" s="42"/>
      <c r="R58" s="42"/>
      <c r="S58" s="42"/>
      <c r="T58" s="42"/>
      <c r="U58" s="42"/>
      <c r="V58" s="42"/>
    </row>
    <row r="59" spans="1:22" ht="16.5" customHeight="1" outlineLevel="1" thickBot="1" x14ac:dyDescent="0.3">
      <c r="A59" s="45"/>
      <c r="B59" s="228" t="s">
        <v>316</v>
      </c>
      <c r="C59" s="229"/>
      <c r="D59" s="198"/>
      <c r="E59" s="157">
        <f>D60-D59</f>
        <v>0</v>
      </c>
      <c r="F59" s="52"/>
      <c r="G59" s="52"/>
      <c r="H59" s="52"/>
      <c r="I59" s="52"/>
      <c r="J59" s="52"/>
      <c r="K59" s="42"/>
      <c r="L59" s="42"/>
      <c r="M59" s="42"/>
      <c r="N59" s="42"/>
      <c r="O59" s="42"/>
      <c r="P59" s="42"/>
      <c r="Q59" s="42"/>
      <c r="R59" s="42"/>
      <c r="S59" s="42"/>
      <c r="T59" s="42"/>
      <c r="U59" s="42"/>
      <c r="V59" s="42"/>
    </row>
    <row r="60" spans="1:22" ht="17.25" customHeight="1" outlineLevel="1" thickTop="1" thickBot="1" x14ac:dyDescent="0.3">
      <c r="A60" s="52"/>
      <c r="B60" s="224" t="s">
        <v>317</v>
      </c>
      <c r="C60" s="225"/>
      <c r="D60" s="138">
        <f>'FY19 Project Request '!J14</f>
        <v>0</v>
      </c>
      <c r="E60" s="52"/>
      <c r="F60" s="52"/>
      <c r="G60" s="52"/>
      <c r="H60" s="52"/>
      <c r="I60" s="52"/>
      <c r="J60" s="52"/>
      <c r="K60" s="42"/>
      <c r="L60" s="42"/>
      <c r="M60" s="42"/>
      <c r="N60" s="42"/>
      <c r="O60" s="42"/>
      <c r="P60" s="42"/>
      <c r="Q60" s="42"/>
      <c r="R60" s="42"/>
      <c r="S60" s="42"/>
      <c r="T60" s="42"/>
      <c r="U60" s="42"/>
      <c r="V60" s="42"/>
    </row>
    <row r="61" spans="1:22" ht="17.25" customHeight="1" outlineLevel="1" thickTop="1" thickBot="1" x14ac:dyDescent="0.3">
      <c r="A61" s="45"/>
      <c r="B61" s="224" t="s">
        <v>270</v>
      </c>
      <c r="C61" s="225"/>
      <c r="D61" s="136">
        <f>IFERROR(D59/D60,0)</f>
        <v>0</v>
      </c>
      <c r="E61" s="52"/>
      <c r="F61" s="52"/>
      <c r="G61" s="52"/>
      <c r="H61" s="52"/>
      <c r="I61" s="52"/>
      <c r="J61" s="52"/>
      <c r="K61" s="42"/>
      <c r="L61" s="42"/>
      <c r="M61" s="42"/>
      <c r="N61" s="42"/>
      <c r="O61" s="42"/>
      <c r="P61" s="42"/>
      <c r="Q61" s="42"/>
      <c r="R61" s="42"/>
      <c r="S61" s="42"/>
      <c r="T61" s="42"/>
      <c r="U61" s="42"/>
      <c r="V61" s="42"/>
    </row>
    <row r="62" spans="1:22" ht="15.75" outlineLevel="1" thickTop="1" x14ac:dyDescent="0.25">
      <c r="A62" s="52"/>
      <c r="B62" s="52"/>
      <c r="C62" s="52"/>
      <c r="D62" s="52"/>
      <c r="E62" s="52"/>
      <c r="F62" s="52"/>
      <c r="G62" s="52"/>
      <c r="H62" s="52"/>
      <c r="I62" s="52"/>
      <c r="J62" s="52"/>
      <c r="K62" s="42"/>
      <c r="L62" s="42"/>
      <c r="M62" s="42"/>
      <c r="N62" s="42"/>
      <c r="O62" s="42"/>
      <c r="P62" s="42"/>
      <c r="Q62" s="42"/>
      <c r="R62" s="42"/>
      <c r="S62" s="42"/>
      <c r="T62" s="42"/>
      <c r="U62" s="42"/>
      <c r="V62" s="42"/>
    </row>
    <row r="63" spans="1:22" x14ac:dyDescent="0.25">
      <c r="A63" s="45"/>
      <c r="B63" s="52"/>
      <c r="C63" s="52"/>
      <c r="D63" s="52"/>
      <c r="E63" s="52"/>
      <c r="F63" s="52"/>
      <c r="G63" s="52"/>
      <c r="H63" s="52"/>
      <c r="I63" s="52"/>
      <c r="J63" s="52"/>
      <c r="K63" s="42"/>
      <c r="L63" s="42"/>
      <c r="M63" s="42"/>
      <c r="N63" s="42"/>
      <c r="O63" s="42"/>
      <c r="P63" s="42"/>
      <c r="Q63" s="42"/>
      <c r="R63" s="42"/>
      <c r="S63" s="42"/>
      <c r="T63" s="42"/>
      <c r="U63" s="42"/>
      <c r="V63" s="42"/>
    </row>
    <row r="64" spans="1:22" x14ac:dyDescent="0.25">
      <c r="A64" s="52"/>
      <c r="B64" s="52"/>
      <c r="C64" s="52"/>
      <c r="D64" s="52"/>
      <c r="E64" s="52"/>
      <c r="F64" s="52"/>
      <c r="G64" s="52"/>
      <c r="H64" s="52"/>
      <c r="I64" s="52"/>
      <c r="J64" s="52"/>
      <c r="K64" s="42"/>
      <c r="L64" s="42"/>
      <c r="M64" s="42"/>
      <c r="N64" s="42"/>
      <c r="O64" s="42"/>
      <c r="P64" s="42"/>
      <c r="Q64" s="42"/>
      <c r="R64" s="42"/>
      <c r="S64" s="42"/>
      <c r="T64" s="42"/>
      <c r="U64" s="42"/>
      <c r="V64" s="42"/>
    </row>
    <row r="65" spans="1:22" x14ac:dyDescent="0.25">
      <c r="A65" s="45"/>
      <c r="B65" s="52"/>
      <c r="C65" s="52"/>
      <c r="D65" s="52"/>
      <c r="E65" s="52"/>
      <c r="F65" s="52"/>
      <c r="G65" s="52"/>
      <c r="H65" s="52"/>
      <c r="I65" s="52"/>
      <c r="J65" s="52"/>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0A882C2C-5FC0-4744-8D63-6A8347FA4A5C}" scale="80" showPageBreaks="1" printArea="1" hiddenColumns="1" view="pageBreakPreview">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BEAD99FF-3AF4-436B-94A0-F6804BFBAA9B}" scale="80" showPageBreaks="1" printArea="1" hiddenColumns="1" view="pageBreakPreview" topLeftCell="A34">
      <selection activeCell="B46" sqref="B4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7"/>
  <legacyDrawing r:id="rId8"/>
  <mc:AlternateContent xmlns:mc="http://schemas.openxmlformats.org/markup-compatibility/2006">
    <mc:Choice Requires="x14">
      <controls>
        <mc:AlternateContent xmlns:mc="http://schemas.openxmlformats.org/markup-compatibility/2006">
          <mc:Choice Requires="x14">
            <control shapeId="8195" r:id="rId9"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10"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1"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topLeftCell="A4" zoomScale="80" zoomScaleNormal="67" zoomScaleSheetLayoutView="80" workbookViewId="0">
      <selection activeCell="L17" sqref="L17"/>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17" t="s">
        <v>188</v>
      </c>
      <c r="C1" s="218"/>
      <c r="D1" s="236" t="s">
        <v>159</v>
      </c>
      <c r="E1" s="237"/>
      <c r="F1" s="237"/>
      <c r="G1" s="237"/>
      <c r="H1" s="238"/>
      <c r="I1" s="81" t="s">
        <v>113</v>
      </c>
      <c r="J1" s="82">
        <v>43282</v>
      </c>
      <c r="K1" s="42"/>
      <c r="L1" s="42"/>
      <c r="M1" s="42"/>
      <c r="N1" s="42"/>
      <c r="O1" s="42"/>
      <c r="P1" s="42"/>
      <c r="Q1" s="42"/>
      <c r="R1" s="42"/>
      <c r="S1" s="42"/>
      <c r="T1" s="42"/>
      <c r="U1" s="42"/>
      <c r="V1" s="42"/>
    </row>
    <row r="2" spans="1:29" ht="18.75" customHeight="1" thickTop="1" thickBot="1" x14ac:dyDescent="0.35">
      <c r="A2" s="45"/>
      <c r="B2" s="239" t="str">
        <f>'FY19 Project Request '!B2:C2</f>
        <v>19MPO_AD1</v>
      </c>
      <c r="C2" s="240"/>
      <c r="D2" s="214" t="s">
        <v>114</v>
      </c>
      <c r="E2" s="215"/>
      <c r="F2" s="215"/>
      <c r="G2" s="215"/>
      <c r="H2" s="215"/>
      <c r="I2" s="284" t="str">
        <f>'FY19 Project Request '!I2:J2</f>
        <v>FY 2019</v>
      </c>
      <c r="J2" s="285"/>
      <c r="K2" s="42"/>
      <c r="L2" s="42"/>
      <c r="M2" s="42"/>
      <c r="N2" s="42"/>
      <c r="O2" s="42"/>
      <c r="P2" s="42"/>
      <c r="Q2" s="42"/>
      <c r="R2" s="42"/>
      <c r="S2" s="42"/>
      <c r="T2" s="42"/>
      <c r="U2" s="42"/>
      <c r="V2" s="42"/>
      <c r="AC2" s="171" t="s">
        <v>101</v>
      </c>
    </row>
    <row r="3" spans="1:29" ht="17.25" customHeight="1" x14ac:dyDescent="0.3">
      <c r="A3" s="45"/>
      <c r="B3" s="241" t="s">
        <v>225</v>
      </c>
      <c r="C3" s="242"/>
      <c r="D3" s="214" t="s">
        <v>337</v>
      </c>
      <c r="E3" s="214"/>
      <c r="F3" s="214"/>
      <c r="G3" s="214"/>
      <c r="H3" s="214"/>
      <c r="I3" s="43">
        <v>43281</v>
      </c>
      <c r="J3" s="51"/>
      <c r="K3" s="42"/>
      <c r="L3" s="42"/>
      <c r="M3" s="42"/>
      <c r="N3" s="42"/>
      <c r="O3" s="42"/>
      <c r="P3" s="42"/>
      <c r="Q3" s="42"/>
      <c r="R3" s="42"/>
      <c r="S3" s="42"/>
      <c r="T3" s="42"/>
      <c r="U3" s="42"/>
      <c r="V3" s="42"/>
      <c r="AC3" s="171" t="s">
        <v>271</v>
      </c>
    </row>
    <row r="4" spans="1:29" ht="17.25" x14ac:dyDescent="0.3">
      <c r="A4" s="45"/>
      <c r="B4" s="243"/>
      <c r="C4" s="244"/>
      <c r="D4" s="216"/>
      <c r="E4" s="214"/>
      <c r="F4" s="214"/>
      <c r="G4" s="214"/>
      <c r="H4" s="214"/>
      <c r="I4" s="51"/>
      <c r="J4" s="51"/>
      <c r="K4" s="42"/>
      <c r="L4" s="42"/>
      <c r="M4" s="42"/>
      <c r="N4" s="42"/>
      <c r="O4" s="42"/>
      <c r="P4" s="42"/>
      <c r="Q4" s="42"/>
      <c r="R4" s="42"/>
      <c r="S4" s="42"/>
      <c r="T4" s="42"/>
      <c r="U4" s="42"/>
      <c r="V4" s="42"/>
      <c r="AC4" s="171" t="s">
        <v>272</v>
      </c>
    </row>
    <row r="5" spans="1:29" ht="22.7" customHeight="1" x14ac:dyDescent="0.25">
      <c r="A5" s="45"/>
      <c r="B5" s="50"/>
      <c r="C5" s="52"/>
      <c r="D5" s="52"/>
      <c r="E5" s="52"/>
      <c r="F5" s="52"/>
      <c r="G5" s="52"/>
      <c r="H5" s="52"/>
      <c r="I5" s="52"/>
      <c r="J5" s="52"/>
      <c r="K5" s="42"/>
      <c r="L5" s="42"/>
      <c r="M5" s="42"/>
      <c r="N5" s="42"/>
      <c r="O5" s="42"/>
      <c r="P5" s="42"/>
      <c r="Q5" s="42"/>
      <c r="R5" s="42"/>
      <c r="S5" s="42"/>
      <c r="T5" s="42"/>
      <c r="U5" s="42"/>
      <c r="V5" s="42"/>
      <c r="AC5" s="171" t="s">
        <v>273</v>
      </c>
    </row>
    <row r="6" spans="1:29" ht="20.25" customHeight="1" x14ac:dyDescent="0.25">
      <c r="A6" s="152"/>
      <c r="B6" s="151" t="s">
        <v>224</v>
      </c>
      <c r="C6" s="150"/>
      <c r="D6" s="150"/>
      <c r="E6" s="150"/>
      <c r="F6" s="150"/>
      <c r="G6" s="150"/>
      <c r="H6" s="150"/>
      <c r="I6" s="150"/>
      <c r="J6" s="150"/>
      <c r="K6" s="131"/>
      <c r="L6" s="42"/>
      <c r="M6" s="42"/>
      <c r="N6" s="42"/>
      <c r="O6" s="42"/>
      <c r="P6" s="42"/>
      <c r="Q6" s="42"/>
      <c r="R6" s="42"/>
      <c r="S6" s="42"/>
      <c r="T6" s="42"/>
      <c r="U6" s="42"/>
      <c r="V6" s="42"/>
      <c r="X6" s="143"/>
      <c r="Y6" s="143"/>
      <c r="AC6" s="171" t="s">
        <v>274</v>
      </c>
    </row>
    <row r="7" spans="1:29" ht="30.6" customHeight="1" x14ac:dyDescent="0.4">
      <c r="A7" s="72"/>
      <c r="B7" s="74" t="s">
        <v>193</v>
      </c>
      <c r="C7" s="73"/>
      <c r="D7" s="73"/>
      <c r="E7" s="73"/>
      <c r="F7" s="73"/>
      <c r="G7" s="73"/>
      <c r="H7" s="73"/>
      <c r="I7" s="73"/>
      <c r="J7" s="73"/>
      <c r="K7" s="72"/>
      <c r="L7" s="72"/>
      <c r="M7" s="72"/>
      <c r="N7" s="72"/>
      <c r="O7" s="72"/>
      <c r="P7" s="72"/>
      <c r="Q7" s="72"/>
      <c r="R7" s="72"/>
      <c r="S7" s="72"/>
      <c r="T7" s="72"/>
      <c r="U7" s="72"/>
      <c r="V7" s="72"/>
    </row>
    <row r="8" spans="1:29" x14ac:dyDescent="0.25">
      <c r="A8" s="52"/>
      <c r="B8" s="52"/>
      <c r="C8" s="52"/>
      <c r="D8" s="52"/>
      <c r="E8" s="52"/>
      <c r="F8" s="52"/>
      <c r="G8" s="52"/>
      <c r="H8" s="52"/>
      <c r="I8" s="52"/>
      <c r="J8" s="52"/>
      <c r="K8" s="42"/>
      <c r="L8" s="42"/>
      <c r="M8" s="42"/>
      <c r="N8" s="42"/>
      <c r="O8" s="42"/>
      <c r="P8" s="42"/>
      <c r="Q8" s="42"/>
      <c r="R8" s="42"/>
      <c r="S8" s="42"/>
      <c r="T8" s="42"/>
      <c r="U8" s="42"/>
      <c r="V8" s="42"/>
    </row>
    <row r="9" spans="1:29" x14ac:dyDescent="0.25">
      <c r="A9" s="45"/>
      <c r="B9" s="234" t="s">
        <v>34</v>
      </c>
      <c r="C9" s="235"/>
      <c r="D9" s="193" t="s">
        <v>35</v>
      </c>
      <c r="E9" s="172" t="s">
        <v>295</v>
      </c>
      <c r="F9" s="139" t="s">
        <v>36</v>
      </c>
      <c r="G9" s="140"/>
      <c r="H9" s="172"/>
      <c r="I9" s="234" t="s">
        <v>110</v>
      </c>
      <c r="J9" s="235"/>
      <c r="K9" s="42"/>
      <c r="L9" s="42"/>
      <c r="M9" s="42"/>
      <c r="N9" s="42"/>
      <c r="O9" s="42"/>
      <c r="P9" s="42"/>
      <c r="Q9" s="42"/>
      <c r="R9" s="42"/>
      <c r="S9" s="42"/>
      <c r="T9" s="42"/>
      <c r="U9" s="42"/>
      <c r="V9" s="42"/>
    </row>
    <row r="10" spans="1:29" ht="18" customHeight="1" x14ac:dyDescent="0.25">
      <c r="A10" s="45"/>
      <c r="B10" s="260" t="str">
        <f>Project_Name</f>
        <v>Staff Working Group Administrator</v>
      </c>
      <c r="C10" s="261"/>
      <c r="D10" s="290" t="str">
        <f>Requesting_Agency</f>
        <v>DCHC MPO</v>
      </c>
      <c r="E10" s="292"/>
      <c r="F10" s="281" t="str">
        <f>'FY19 Project Request '!F11:H11</f>
        <v>Felix Nwoko</v>
      </c>
      <c r="G10" s="282"/>
      <c r="H10" s="283"/>
      <c r="I10" s="123" t="s">
        <v>276</v>
      </c>
      <c r="J10" s="124">
        <f>'FY19 Project Request '!J11</f>
        <v>24500</v>
      </c>
      <c r="K10" s="42"/>
      <c r="L10" s="42"/>
      <c r="M10" s="42"/>
      <c r="N10" s="42"/>
      <c r="O10" s="42"/>
      <c r="P10" s="42"/>
      <c r="Q10" s="42"/>
      <c r="R10" s="42"/>
      <c r="S10" s="42"/>
      <c r="T10" s="42"/>
      <c r="U10" s="42"/>
      <c r="V10" s="42"/>
    </row>
    <row r="11" spans="1:29" ht="18" customHeight="1" x14ac:dyDescent="0.25">
      <c r="A11" s="45"/>
      <c r="B11" s="262"/>
      <c r="C11" s="263"/>
      <c r="D11" s="291"/>
      <c r="E11" s="293"/>
      <c r="F11" s="281" t="str">
        <f>'FY19 Project Request '!F12:H12</f>
        <v>Felix.Nwoko@durhamnc.gov</v>
      </c>
      <c r="G11" s="282"/>
      <c r="H11" s="283"/>
      <c r="I11" s="123" t="s">
        <v>277</v>
      </c>
      <c r="J11" s="124">
        <f>'FY19 Project Request '!J12</f>
        <v>156499.54984863277</v>
      </c>
      <c r="K11" s="42"/>
      <c r="L11" s="42"/>
      <c r="M11" s="42"/>
      <c r="N11" s="42"/>
      <c r="O11" s="42"/>
      <c r="P11" s="42"/>
      <c r="Q11" s="42"/>
      <c r="R11" s="42"/>
      <c r="S11" s="42"/>
      <c r="T11" s="42"/>
      <c r="U11" s="42"/>
      <c r="V11" s="42"/>
    </row>
    <row r="12" spans="1:29" x14ac:dyDescent="0.25">
      <c r="A12" s="45"/>
      <c r="B12" s="234" t="s">
        <v>39</v>
      </c>
      <c r="C12" s="235"/>
      <c r="D12" s="234" t="s">
        <v>40</v>
      </c>
      <c r="E12" s="235"/>
      <c r="F12" s="139" t="s">
        <v>96</v>
      </c>
      <c r="G12" s="140"/>
      <c r="H12" s="172"/>
      <c r="I12" s="234" t="s">
        <v>111</v>
      </c>
      <c r="J12" s="235"/>
      <c r="K12" s="42"/>
      <c r="L12" s="42"/>
      <c r="M12" s="42"/>
      <c r="N12" s="42"/>
      <c r="O12" s="42"/>
      <c r="P12" s="42"/>
      <c r="Q12" s="42"/>
      <c r="R12" s="42"/>
      <c r="S12" s="42"/>
      <c r="T12" s="42"/>
      <c r="U12" s="42"/>
      <c r="V12" s="42"/>
    </row>
    <row r="13" spans="1:29" ht="15.75" customHeight="1" x14ac:dyDescent="0.25">
      <c r="A13" s="45"/>
      <c r="B13" s="245">
        <f>Start_Date</f>
        <v>43101</v>
      </c>
      <c r="C13" s="246"/>
      <c r="D13" s="245">
        <f>End_Date</f>
        <v>16618</v>
      </c>
      <c r="E13" s="246"/>
      <c r="F13" s="249">
        <f>Added_notes_as_appropriate</f>
        <v>24500</v>
      </c>
      <c r="G13" s="250"/>
      <c r="H13" s="251"/>
      <c r="I13" s="123" t="s">
        <v>276</v>
      </c>
      <c r="J13" s="124">
        <f>'FY19 Project Request '!J14</f>
        <v>0</v>
      </c>
      <c r="K13" s="42"/>
      <c r="L13" s="42"/>
      <c r="M13" s="42"/>
      <c r="N13" s="42"/>
      <c r="O13" s="42"/>
      <c r="P13" s="42"/>
      <c r="Q13" s="42"/>
      <c r="R13" s="42"/>
      <c r="S13" s="42"/>
      <c r="T13" s="42"/>
      <c r="U13" s="42"/>
      <c r="V13" s="42"/>
      <c r="W13" s="37" t="b">
        <v>0</v>
      </c>
    </row>
    <row r="14" spans="1:29" ht="15.75" customHeight="1" x14ac:dyDescent="0.25">
      <c r="A14" s="45"/>
      <c r="B14" s="247"/>
      <c r="C14" s="248"/>
      <c r="D14" s="247"/>
      <c r="E14" s="248"/>
      <c r="F14" s="252"/>
      <c r="G14" s="253"/>
      <c r="H14" s="254"/>
      <c r="I14" s="123" t="s">
        <v>277</v>
      </c>
      <c r="J14" s="124">
        <f>'FY19 Project Request '!J15</f>
        <v>0</v>
      </c>
      <c r="K14" s="42"/>
      <c r="L14" s="42"/>
      <c r="M14" s="42"/>
      <c r="N14" s="42"/>
      <c r="O14" s="42"/>
      <c r="P14" s="42"/>
      <c r="Q14" s="42"/>
      <c r="R14" s="42"/>
      <c r="S14" s="42"/>
      <c r="T14" s="42"/>
      <c r="U14" s="42"/>
      <c r="V14" s="42"/>
      <c r="W14" s="37" t="b">
        <v>0</v>
      </c>
    </row>
    <row r="15" spans="1:29" ht="28.7" customHeight="1" x14ac:dyDescent="0.25">
      <c r="A15" s="45"/>
      <c r="B15" s="255" t="s">
        <v>90</v>
      </c>
      <c r="C15" s="256"/>
      <c r="D15" s="257"/>
      <c r="E15" s="258"/>
      <c r="F15" s="258"/>
      <c r="G15" s="258"/>
      <c r="H15" s="258"/>
      <c r="I15" s="258"/>
      <c r="J15" s="259"/>
      <c r="K15" s="42"/>
      <c r="L15" s="42"/>
      <c r="M15" s="42"/>
      <c r="N15" s="42"/>
      <c r="O15" s="42"/>
      <c r="P15" s="42"/>
      <c r="Q15" s="42"/>
      <c r="R15" s="42"/>
      <c r="S15" s="42"/>
      <c r="T15" s="42"/>
      <c r="U15" s="42"/>
      <c r="V15" s="42"/>
      <c r="W15" s="37" t="b">
        <v>1</v>
      </c>
    </row>
    <row r="16" spans="1:29" ht="102.75" customHeight="1" x14ac:dyDescent="0.25">
      <c r="A16" s="45"/>
      <c r="B16" s="286" t="str">
        <f>'FY19 Project Request '!B17:J17</f>
        <v>The SWG Administrator is a highly responsible position that will lead the implementation efforts of the Durham and Orange County Transit Plans through coordination of the SWGs. The current project costs estimated till FY24 (6 year period), however FTE costs are assumed to continue to the approved period for the county transit plans (2045).</v>
      </c>
      <c r="C16" s="287"/>
      <c r="D16" s="287"/>
      <c r="E16" s="287"/>
      <c r="F16" s="287"/>
      <c r="G16" s="287"/>
      <c r="H16" s="288"/>
      <c r="I16" s="288"/>
      <c r="J16" s="289"/>
      <c r="K16" s="42"/>
      <c r="L16" s="42"/>
      <c r="M16" s="42"/>
      <c r="N16" s="42"/>
      <c r="O16" s="42"/>
      <c r="P16" s="42"/>
      <c r="Q16" s="42"/>
      <c r="R16" s="42"/>
      <c r="S16" s="42"/>
      <c r="T16" s="42"/>
      <c r="U16" s="42"/>
      <c r="V16" s="42"/>
      <c r="X16" s="143"/>
      <c r="Y16" s="143" t="b">
        <v>1</v>
      </c>
    </row>
    <row r="17" spans="1:28" ht="20.25" customHeight="1" x14ac:dyDescent="0.25">
      <c r="A17" s="45"/>
      <c r="B17" s="273" t="s">
        <v>223</v>
      </c>
      <c r="C17" s="273"/>
      <c r="D17" s="273"/>
      <c r="E17" s="130" t="str">
        <f>IF('FY19 Project Request '!X35,"YES",IF('FY19 Project Request '!X36,"NO",))</f>
        <v>YES</v>
      </c>
      <c r="F17" s="277"/>
      <c r="G17" s="278"/>
      <c r="H17" s="274"/>
      <c r="I17" s="275"/>
      <c r="J17" s="276"/>
      <c r="K17" s="42"/>
      <c r="L17" s="42"/>
      <c r="M17" s="42"/>
      <c r="N17" s="42"/>
      <c r="O17" s="42"/>
      <c r="P17" s="42"/>
      <c r="Q17" s="42"/>
      <c r="R17" s="42"/>
      <c r="S17" s="42"/>
      <c r="T17" s="42"/>
      <c r="U17" s="42"/>
      <c r="V17" s="42"/>
      <c r="X17" s="143" t="str">
        <f>'FY19 Project Request '!W19</f>
        <v>Operating</v>
      </c>
      <c r="Y17" s="143" t="b">
        <f>'FY19 Project Request '!X19</f>
        <v>1</v>
      </c>
    </row>
    <row r="18" spans="1:28" x14ac:dyDescent="0.25">
      <c r="A18" s="45"/>
      <c r="B18" s="75"/>
      <c r="C18" s="75"/>
      <c r="D18" s="75"/>
      <c r="E18" s="75"/>
      <c r="F18" s="75"/>
      <c r="G18" s="75"/>
      <c r="H18" s="75"/>
      <c r="I18" s="75"/>
      <c r="J18" s="75"/>
      <c r="K18" s="42"/>
      <c r="L18" s="42"/>
      <c r="M18" s="42"/>
      <c r="N18" s="42"/>
      <c r="O18" s="42"/>
      <c r="P18" s="42"/>
      <c r="Q18" s="42"/>
      <c r="R18" s="42"/>
      <c r="S18" s="42"/>
      <c r="T18" s="42"/>
      <c r="U18" s="42"/>
      <c r="V18" s="42"/>
      <c r="X18" s="143" t="str">
        <f>'FY19 Project Request '!W25</f>
        <v>Capital Development</v>
      </c>
      <c r="Y18" s="143" t="b">
        <f>'FY19 Project Request '!X25</f>
        <v>0</v>
      </c>
    </row>
    <row r="19" spans="1:28" s="40" customFormat="1" ht="17.25" customHeight="1" x14ac:dyDescent="0.25">
      <c r="A19" s="67"/>
      <c r="B19" s="125" t="s">
        <v>266</v>
      </c>
      <c r="C19" s="69"/>
      <c r="D19" s="69"/>
      <c r="E19" s="69"/>
      <c r="F19" s="69"/>
      <c r="G19" s="69"/>
      <c r="H19" s="69"/>
      <c r="I19" s="69"/>
      <c r="J19" s="69"/>
      <c r="K19" s="47"/>
      <c r="L19" s="47"/>
      <c r="M19" s="47"/>
      <c r="N19" s="47"/>
      <c r="O19" s="47"/>
      <c r="P19" s="47"/>
      <c r="Q19" s="47"/>
      <c r="R19" s="47"/>
      <c r="S19" s="47"/>
      <c r="T19" s="47"/>
      <c r="U19" s="47"/>
      <c r="V19" s="47"/>
      <c r="X19" s="143" t="str">
        <f>'FY19 Project Request '!W26</f>
        <v>Capital Vehicle Acquisition</v>
      </c>
      <c r="Y19" s="143" t="b">
        <f>'FY19 Project Request '!X26</f>
        <v>0</v>
      </c>
      <c r="AB19" s="37"/>
    </row>
    <row r="20" spans="1:28" ht="16.7" customHeight="1" x14ac:dyDescent="0.25">
      <c r="A20" s="65"/>
      <c r="B20" s="52" t="s">
        <v>136</v>
      </c>
      <c r="C20" s="52"/>
      <c r="D20" s="52" t="s">
        <v>137</v>
      </c>
      <c r="E20" s="52"/>
      <c r="F20" s="52"/>
      <c r="G20" s="52" t="s">
        <v>138</v>
      </c>
      <c r="I20" s="52"/>
      <c r="J20" s="52"/>
      <c r="K20" s="42"/>
      <c r="L20" s="42"/>
      <c r="M20" s="42"/>
      <c r="N20" s="42"/>
      <c r="O20" s="42"/>
      <c r="P20" s="42"/>
      <c r="Q20" s="42"/>
      <c r="R20" s="42"/>
      <c r="S20" s="42"/>
      <c r="T20" s="42"/>
      <c r="U20" s="42"/>
      <c r="V20" s="42"/>
      <c r="X20" s="143" t="str">
        <f>'FY19 Project Request '!W21</f>
        <v>Both</v>
      </c>
      <c r="Y20" s="143" t="b">
        <f>'FY19 Project Request '!X21</f>
        <v>0</v>
      </c>
    </row>
    <row r="21" spans="1:28" ht="47.25" customHeight="1" x14ac:dyDescent="0.25">
      <c r="A21" s="65"/>
      <c r="B21" s="272" t="str">
        <f>'FY19 Project Request '!B22:C22</f>
        <v>DCHC MPO</v>
      </c>
      <c r="C21" s="272"/>
      <c r="D21" s="272" t="str">
        <f>'FY19 Project Request '!D22:F22</f>
        <v>Durham County and Orange County</v>
      </c>
      <c r="E21" s="272"/>
      <c r="F21" s="272"/>
      <c r="G21" s="272" t="str">
        <f>'FY19 Project Request '!G22:J22</f>
        <v>Coordination and implementation of county transit plans.</v>
      </c>
      <c r="H21" s="272"/>
      <c r="I21" s="272"/>
      <c r="J21" s="272"/>
      <c r="K21" s="42"/>
      <c r="L21" s="42"/>
      <c r="M21" s="42"/>
      <c r="N21" s="42"/>
      <c r="O21" s="42"/>
      <c r="P21" s="42"/>
      <c r="Q21" s="42"/>
      <c r="R21" s="42"/>
      <c r="S21" s="42"/>
      <c r="T21" s="42"/>
      <c r="U21" s="42"/>
      <c r="V21" s="42"/>
      <c r="X21" s="143" t="str">
        <f>'FY19 Project Request '!W22</f>
        <v>Operating - Administration</v>
      </c>
      <c r="Y21" s="143" t="b">
        <f>'FY19 Project Request '!X22</f>
        <v>1</v>
      </c>
    </row>
    <row r="22" spans="1:28" ht="15" customHeight="1" x14ac:dyDescent="0.25">
      <c r="A22" s="65"/>
      <c r="B22" s="71"/>
      <c r="C22" s="71"/>
      <c r="D22" s="71"/>
      <c r="E22" s="71"/>
      <c r="F22" s="71"/>
      <c r="G22" s="71"/>
      <c r="H22" s="71"/>
      <c r="I22" s="71"/>
      <c r="J22" s="71"/>
      <c r="K22" s="42"/>
      <c r="L22" s="42"/>
      <c r="M22" s="42"/>
      <c r="N22" s="42"/>
      <c r="O22" s="42"/>
      <c r="P22" s="42"/>
      <c r="Q22" s="42"/>
      <c r="R22" s="42"/>
      <c r="S22" s="42"/>
      <c r="T22" s="42"/>
      <c r="U22" s="42"/>
      <c r="V22" s="42"/>
      <c r="X22" s="143"/>
      <c r="Y22" s="143"/>
    </row>
    <row r="23" spans="1:28" x14ac:dyDescent="0.25">
      <c r="A23" s="52"/>
      <c r="B23" s="52"/>
      <c r="C23" s="52"/>
      <c r="D23" s="52"/>
      <c r="E23" s="52"/>
      <c r="F23" s="52"/>
      <c r="G23" s="52"/>
      <c r="H23" s="52"/>
      <c r="I23" s="52"/>
      <c r="J23" s="52"/>
      <c r="K23" s="42"/>
      <c r="L23" s="42"/>
      <c r="M23" s="42"/>
      <c r="N23" s="42"/>
      <c r="O23" s="42"/>
      <c r="P23" s="42"/>
      <c r="Q23" s="42"/>
      <c r="R23" s="42"/>
      <c r="S23" s="42"/>
      <c r="T23" s="42"/>
      <c r="U23" s="42"/>
      <c r="V23" s="42"/>
      <c r="X23" s="143"/>
      <c r="Y23" s="143"/>
    </row>
    <row r="24" spans="1:28" ht="26.25" x14ac:dyDescent="0.4">
      <c r="A24" s="72"/>
      <c r="B24" s="74" t="s">
        <v>326</v>
      </c>
      <c r="C24" s="73"/>
      <c r="D24" s="73"/>
      <c r="E24" s="73"/>
      <c r="F24" s="73"/>
      <c r="G24" s="73"/>
      <c r="H24" s="73"/>
      <c r="I24" s="73"/>
      <c r="J24" s="73"/>
      <c r="K24" s="72"/>
      <c r="L24" s="72"/>
      <c r="M24" s="72"/>
      <c r="N24" s="72"/>
      <c r="O24" s="72"/>
      <c r="P24" s="72"/>
      <c r="Q24" s="72"/>
      <c r="R24" s="72"/>
      <c r="S24" s="72"/>
      <c r="T24" s="72"/>
      <c r="U24" s="72"/>
      <c r="V24" s="72"/>
      <c r="X24" s="143"/>
      <c r="Y24" s="143"/>
    </row>
    <row r="25" spans="1:28" ht="5.25" customHeight="1" x14ac:dyDescent="0.4">
      <c r="A25" s="48"/>
      <c r="B25" s="59"/>
      <c r="C25" s="59"/>
      <c r="D25" s="59"/>
      <c r="E25" s="59"/>
      <c r="F25" s="59"/>
      <c r="G25" s="59"/>
      <c r="H25" s="59"/>
      <c r="I25" s="59"/>
      <c r="J25" s="59"/>
      <c r="K25" s="48"/>
      <c r="L25" s="48"/>
      <c r="M25" s="48"/>
      <c r="N25" s="48"/>
      <c r="O25" s="48"/>
      <c r="P25" s="48"/>
      <c r="Q25" s="48"/>
      <c r="R25" s="48"/>
      <c r="S25" s="48"/>
      <c r="T25" s="48"/>
      <c r="U25" s="48"/>
      <c r="V25" s="48"/>
    </row>
    <row r="26" spans="1:28" ht="15.75" x14ac:dyDescent="0.25">
      <c r="A26" s="65"/>
      <c r="B26" s="55"/>
      <c r="C26" s="52"/>
      <c r="D26" s="52"/>
      <c r="E26" s="52"/>
      <c r="F26" s="52"/>
      <c r="G26" s="52"/>
      <c r="H26" s="52"/>
      <c r="I26" s="52"/>
      <c r="J26" s="52"/>
      <c r="K26" s="42"/>
      <c r="L26" s="42"/>
      <c r="M26" s="42"/>
      <c r="N26" s="42"/>
      <c r="O26" s="42"/>
      <c r="P26" s="42"/>
      <c r="Q26" s="42"/>
      <c r="R26" s="42"/>
      <c r="S26" s="42"/>
      <c r="T26" s="42"/>
      <c r="U26" s="42"/>
      <c r="V26" s="42"/>
    </row>
    <row r="27" spans="1:28" x14ac:dyDescent="0.25">
      <c r="A27" s="68"/>
      <c r="B27" s="210" t="s">
        <v>194</v>
      </c>
      <c r="C27" s="210"/>
      <c r="D27" s="210"/>
      <c r="E27" s="210"/>
      <c r="F27" s="210"/>
      <c r="G27" s="210"/>
      <c r="H27" s="210"/>
      <c r="I27" s="210"/>
      <c r="J27" s="210"/>
      <c r="K27" s="42"/>
      <c r="L27" s="42"/>
      <c r="M27" s="42"/>
      <c r="N27" s="42"/>
      <c r="O27" s="42"/>
      <c r="P27" s="42"/>
      <c r="Q27" s="42"/>
      <c r="R27" s="42"/>
      <c r="S27" s="42"/>
      <c r="T27" s="42"/>
      <c r="U27" s="42"/>
      <c r="V27" s="42"/>
    </row>
    <row r="28" spans="1:28" s="40" customFormat="1" x14ac:dyDescent="0.25">
      <c r="A28" s="68"/>
      <c r="C28" s="234" t="s">
        <v>195</v>
      </c>
      <c r="D28" s="267"/>
      <c r="E28" s="235"/>
      <c r="F28" s="170" t="s">
        <v>196</v>
      </c>
      <c r="G28" s="170" t="s">
        <v>197</v>
      </c>
      <c r="H28" s="170" t="s">
        <v>198</v>
      </c>
      <c r="I28" s="170" t="s">
        <v>199</v>
      </c>
      <c r="J28" s="44"/>
      <c r="K28" s="44"/>
      <c r="L28" s="44"/>
      <c r="M28" s="44"/>
      <c r="N28" s="44"/>
      <c r="O28" s="44"/>
      <c r="P28" s="44"/>
      <c r="Q28" s="44"/>
      <c r="R28" s="44"/>
      <c r="S28" s="44"/>
      <c r="T28" s="44"/>
      <c r="U28" s="44"/>
      <c r="V28" s="44"/>
    </row>
    <row r="29" spans="1:28" ht="21" customHeight="1" x14ac:dyDescent="0.25">
      <c r="A29" s="66"/>
      <c r="B29" s="58" t="s">
        <v>92</v>
      </c>
      <c r="C29" s="265" t="str">
        <f>KPI_a</f>
        <v>AD-Hire Date</v>
      </c>
      <c r="D29" s="266"/>
      <c r="E29" s="266"/>
      <c r="F29" s="199"/>
      <c r="G29" s="199"/>
      <c r="H29" s="199"/>
      <c r="I29" s="199"/>
      <c r="J29" s="44"/>
      <c r="K29" s="42"/>
      <c r="L29" s="42"/>
      <c r="M29" s="42"/>
      <c r="N29" s="42"/>
      <c r="O29" s="42"/>
      <c r="P29" s="42"/>
      <c r="Q29" s="42"/>
      <c r="R29" s="42"/>
      <c r="S29" s="42"/>
      <c r="T29" s="42"/>
      <c r="U29" s="42"/>
      <c r="V29" s="42"/>
    </row>
    <row r="30" spans="1:28" ht="21" customHeight="1" x14ac:dyDescent="0.25">
      <c r="A30" s="66"/>
      <c r="B30" s="58" t="s">
        <v>93</v>
      </c>
      <c r="C30" s="265" t="str">
        <f>KPI_b</f>
        <v/>
      </c>
      <c r="D30" s="266"/>
      <c r="E30" s="266"/>
      <c r="F30" s="200"/>
      <c r="G30" s="200"/>
      <c r="H30" s="200"/>
      <c r="I30" s="200"/>
      <c r="J30" s="44"/>
      <c r="K30" s="42"/>
      <c r="L30" s="42"/>
      <c r="M30" s="42"/>
      <c r="N30" s="42"/>
      <c r="O30" s="42"/>
      <c r="P30" s="42"/>
      <c r="Q30" s="42"/>
      <c r="R30" s="42"/>
      <c r="S30" s="42"/>
      <c r="T30" s="42"/>
      <c r="U30" s="42"/>
      <c r="V30" s="42"/>
    </row>
    <row r="31" spans="1:28" ht="21" customHeight="1" x14ac:dyDescent="0.25">
      <c r="A31" s="66"/>
      <c r="B31" s="58" t="s">
        <v>94</v>
      </c>
      <c r="C31" s="265" t="str">
        <f>KPI_c</f>
        <v/>
      </c>
      <c r="D31" s="266"/>
      <c r="E31" s="266"/>
      <c r="F31" s="200"/>
      <c r="G31" s="200"/>
      <c r="H31" s="200"/>
      <c r="I31" s="20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72"/>
      <c r="B33" s="74" t="s">
        <v>327</v>
      </c>
      <c r="C33" s="73"/>
      <c r="D33" s="73"/>
      <c r="E33" s="73"/>
      <c r="F33" s="73"/>
      <c r="G33" s="73"/>
      <c r="H33" s="73"/>
      <c r="I33" s="73"/>
      <c r="J33" s="73"/>
      <c r="K33" s="72"/>
      <c r="L33" s="72"/>
      <c r="M33" s="72"/>
      <c r="N33" s="72"/>
      <c r="O33" s="72"/>
      <c r="P33" s="72"/>
      <c r="Q33" s="72"/>
      <c r="R33" s="72"/>
      <c r="S33" s="72"/>
      <c r="T33" s="72"/>
      <c r="U33" s="72"/>
      <c r="V33" s="72"/>
    </row>
    <row r="34" spans="1:22" ht="26.25" x14ac:dyDescent="0.4">
      <c r="A34" s="66"/>
      <c r="B34" s="52"/>
      <c r="C34" s="52"/>
      <c r="D34" s="52"/>
      <c r="E34" s="52"/>
      <c r="F34" s="52"/>
      <c r="G34" s="52"/>
      <c r="H34" s="52"/>
      <c r="I34" s="52"/>
      <c r="J34" s="52"/>
      <c r="K34" s="42"/>
      <c r="L34" s="48"/>
      <c r="M34" s="48"/>
      <c r="N34" s="48"/>
      <c r="O34" s="48"/>
      <c r="P34" s="48"/>
      <c r="Q34" s="48"/>
      <c r="R34" s="48"/>
      <c r="S34" s="48"/>
      <c r="T34" s="48"/>
      <c r="U34" s="48"/>
      <c r="V34" s="48"/>
    </row>
    <row r="35" spans="1:22" ht="26.25" x14ac:dyDescent="0.4">
      <c r="A35" s="66"/>
      <c r="B35" s="52"/>
      <c r="C35" s="52"/>
      <c r="D35" s="52"/>
      <c r="E35" s="52"/>
      <c r="F35" s="52"/>
      <c r="G35" s="52"/>
      <c r="H35" s="52"/>
      <c r="I35" s="52"/>
      <c r="J35" s="52"/>
      <c r="K35" s="42"/>
      <c r="L35" s="48"/>
      <c r="M35" s="48"/>
      <c r="N35" s="48"/>
      <c r="O35" s="48"/>
      <c r="P35" s="48"/>
      <c r="Q35" s="48"/>
      <c r="R35" s="48"/>
      <c r="S35" s="48"/>
      <c r="T35" s="48"/>
      <c r="U35" s="48"/>
      <c r="V35" s="48"/>
    </row>
    <row r="36" spans="1:22" ht="26.25" x14ac:dyDescent="0.4">
      <c r="A36" s="66"/>
      <c r="B36" s="52"/>
      <c r="C36" s="52"/>
      <c r="D36" s="52"/>
      <c r="E36" s="52"/>
      <c r="F36" s="52"/>
      <c r="G36" s="52"/>
      <c r="H36" s="52"/>
      <c r="I36" s="52"/>
      <c r="J36" s="52"/>
      <c r="K36" s="42"/>
      <c r="L36" s="48"/>
      <c r="M36" s="48"/>
      <c r="N36" s="48"/>
      <c r="O36" s="48"/>
      <c r="P36" s="48"/>
      <c r="Q36" s="48"/>
      <c r="R36" s="48"/>
      <c r="S36" s="48"/>
      <c r="T36" s="48"/>
      <c r="U36" s="48"/>
      <c r="V36" s="48"/>
    </row>
    <row r="37" spans="1:22" ht="26.25" x14ac:dyDescent="0.4">
      <c r="A37" s="66"/>
      <c r="B37" s="52"/>
      <c r="C37" s="52"/>
      <c r="D37" s="52"/>
      <c r="E37" s="52"/>
      <c r="F37" s="52"/>
      <c r="G37" s="52"/>
      <c r="H37" s="52"/>
      <c r="I37" s="52"/>
      <c r="J37" s="52"/>
      <c r="K37" s="42"/>
      <c r="L37" s="48"/>
      <c r="M37" s="48"/>
      <c r="N37" s="48"/>
      <c r="O37" s="48"/>
      <c r="P37" s="48"/>
      <c r="Q37" s="48"/>
      <c r="R37" s="48"/>
      <c r="S37" s="48"/>
      <c r="T37" s="48"/>
      <c r="U37" s="48"/>
      <c r="V37" s="48"/>
    </row>
    <row r="38" spans="1:22" ht="26.25" x14ac:dyDescent="0.4">
      <c r="A38" s="66"/>
      <c r="B38" s="52"/>
      <c r="C38" s="52"/>
      <c r="D38" s="52"/>
      <c r="E38" s="52"/>
      <c r="F38" s="52"/>
      <c r="G38" s="52"/>
      <c r="H38" s="52"/>
      <c r="I38" s="52"/>
      <c r="J38" s="52"/>
      <c r="K38" s="42"/>
      <c r="L38" s="48"/>
      <c r="M38" s="48"/>
      <c r="N38" s="48"/>
      <c r="O38" s="48"/>
      <c r="P38" s="48"/>
      <c r="Q38" s="48"/>
      <c r="R38" s="48"/>
      <c r="S38" s="48"/>
      <c r="T38" s="48"/>
      <c r="U38" s="48"/>
      <c r="V38" s="48"/>
    </row>
    <row r="39" spans="1:22" ht="26.25" x14ac:dyDescent="0.4">
      <c r="A39" s="66"/>
      <c r="B39" s="52"/>
      <c r="C39" s="52"/>
      <c r="D39" s="52"/>
      <c r="E39" s="52"/>
      <c r="F39" s="52"/>
      <c r="G39" s="52"/>
      <c r="H39" s="52"/>
      <c r="I39" s="52"/>
      <c r="J39" s="52"/>
      <c r="K39" s="42"/>
      <c r="L39" s="48"/>
      <c r="M39" s="48"/>
      <c r="N39" s="48"/>
      <c r="O39" s="48"/>
      <c r="P39" s="48"/>
      <c r="Q39" s="48"/>
      <c r="R39" s="48"/>
      <c r="S39" s="48"/>
      <c r="T39" s="48"/>
      <c r="U39" s="48"/>
      <c r="V39" s="48"/>
    </row>
    <row r="40" spans="1:22" ht="26.25" x14ac:dyDescent="0.4">
      <c r="A40" s="66"/>
      <c r="B40" s="52"/>
      <c r="C40" s="52"/>
      <c r="D40" s="52"/>
      <c r="E40" s="52"/>
      <c r="F40" s="52"/>
      <c r="G40" s="52"/>
      <c r="H40" s="52"/>
      <c r="I40" s="52"/>
      <c r="J40" s="52"/>
      <c r="K40" s="42"/>
      <c r="L40" s="48"/>
      <c r="M40" s="48"/>
      <c r="N40" s="48"/>
      <c r="O40" s="48"/>
      <c r="P40" s="48"/>
      <c r="Q40" s="48"/>
      <c r="R40" s="48"/>
      <c r="S40" s="48"/>
      <c r="T40" s="48"/>
      <c r="U40" s="48"/>
      <c r="V40" s="48"/>
    </row>
    <row r="41" spans="1:22" ht="26.25" x14ac:dyDescent="0.4">
      <c r="A41" s="66"/>
      <c r="B41" s="52"/>
      <c r="C41" s="52"/>
      <c r="D41" s="52"/>
      <c r="E41" s="52"/>
      <c r="F41" s="52"/>
      <c r="G41" s="52"/>
      <c r="H41" s="52"/>
      <c r="I41" s="52"/>
      <c r="J41" s="52"/>
      <c r="K41" s="42"/>
      <c r="L41" s="48"/>
      <c r="M41" s="48"/>
      <c r="N41" s="48"/>
      <c r="O41" s="48"/>
      <c r="P41" s="48"/>
      <c r="Q41" s="48"/>
      <c r="R41" s="48"/>
      <c r="S41" s="48"/>
      <c r="T41" s="48"/>
      <c r="U41" s="48"/>
      <c r="V41" s="48"/>
    </row>
    <row r="42" spans="1:22" ht="26.25" x14ac:dyDescent="0.4">
      <c r="A42" s="66"/>
      <c r="B42" s="52"/>
      <c r="C42" s="52"/>
      <c r="D42" s="52"/>
      <c r="E42" s="52"/>
      <c r="F42" s="52"/>
      <c r="G42" s="52"/>
      <c r="H42" s="52"/>
      <c r="I42" s="52"/>
      <c r="J42" s="52"/>
      <c r="K42" s="42"/>
      <c r="L42" s="48"/>
      <c r="M42" s="48"/>
      <c r="N42" s="48"/>
      <c r="O42" s="48"/>
      <c r="P42" s="48"/>
      <c r="Q42" s="48"/>
      <c r="R42" s="48"/>
      <c r="S42" s="48"/>
      <c r="T42" s="48"/>
      <c r="U42" s="48"/>
      <c r="V42" s="48"/>
    </row>
    <row r="43" spans="1:22" x14ac:dyDescent="0.25">
      <c r="A43" s="66"/>
      <c r="B43" s="52"/>
      <c r="C43" s="52"/>
      <c r="D43" s="52"/>
      <c r="E43" s="52"/>
      <c r="F43" s="52"/>
      <c r="G43" s="52"/>
      <c r="H43" s="52"/>
      <c r="I43" s="52"/>
      <c r="J43" s="52"/>
      <c r="K43" s="42"/>
      <c r="L43" s="42"/>
      <c r="M43" s="42"/>
      <c r="N43" s="42"/>
      <c r="O43" s="42"/>
      <c r="P43" s="42"/>
      <c r="Q43" s="42"/>
      <c r="R43" s="42"/>
      <c r="S43" s="42"/>
      <c r="T43" s="42"/>
      <c r="U43" s="42"/>
      <c r="V43" s="42"/>
    </row>
    <row r="44" spans="1:22" x14ac:dyDescent="0.25">
      <c r="A44" s="52"/>
      <c r="B44" s="52"/>
      <c r="C44" s="52"/>
      <c r="D44" s="52"/>
      <c r="E44" s="52"/>
      <c r="F44" s="52"/>
      <c r="G44" s="52"/>
      <c r="H44" s="52"/>
      <c r="I44" s="52"/>
      <c r="J44" s="52"/>
      <c r="K44" s="42"/>
      <c r="L44" s="42"/>
      <c r="M44" s="42"/>
      <c r="N44" s="42"/>
      <c r="O44" s="42"/>
      <c r="P44" s="42"/>
      <c r="Q44" s="42"/>
      <c r="R44" s="42"/>
      <c r="S44" s="42"/>
      <c r="T44" s="42"/>
      <c r="U44" s="42"/>
      <c r="V44" s="42"/>
    </row>
  </sheetData>
  <sheetProtection selectLockedCells="1"/>
  <customSheetViews>
    <customSheetView guid="{0A882C2C-5FC0-4744-8D63-6A8347FA4A5C}" scale="80" showPageBreaks="1" printArea="1" hiddenColumns="1" view="pageBreakPreview" topLeftCell="A4">
      <selection activeCell="L17" sqref="L17"/>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4">
      <selection activeCell="L17" sqref="L17"/>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BEAD99FF-3AF4-436B-94A0-F6804BFBAA9B}" scale="80" showPageBreaks="1" printArea="1" hiddenColumns="1" view="pageBreakPreview">
      <selection activeCell="V1" sqref="V1:AC104857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21505" r:id="rId9"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10"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1"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75" customWidth="1"/>
    <col min="2" max="2" width="88.25" customWidth="1"/>
    <col min="3" max="3" width="2.75" customWidth="1"/>
  </cols>
  <sheetData>
    <row r="1" spans="2:7" ht="23.25" x14ac:dyDescent="0.25">
      <c r="B1" s="174" t="s">
        <v>297</v>
      </c>
      <c r="C1" s="175"/>
      <c r="D1" s="175"/>
      <c r="E1" s="175"/>
      <c r="F1" s="175"/>
      <c r="G1" s="175"/>
    </row>
    <row r="2" spans="2:7" ht="23.25" x14ac:dyDescent="0.25">
      <c r="B2" s="174" t="s">
        <v>298</v>
      </c>
      <c r="C2" s="175"/>
      <c r="D2" s="175"/>
      <c r="E2" s="175"/>
      <c r="F2" s="175"/>
      <c r="G2" s="175"/>
    </row>
    <row r="3" spans="2:7" x14ac:dyDescent="0.25">
      <c r="B3" s="176"/>
      <c r="C3" s="175"/>
      <c r="D3" s="175"/>
      <c r="E3" s="175"/>
      <c r="F3" s="175"/>
      <c r="G3" s="175"/>
    </row>
    <row r="4" spans="2:7" x14ac:dyDescent="0.25">
      <c r="B4" s="176"/>
      <c r="C4" s="175"/>
      <c r="D4" s="175"/>
      <c r="E4" s="175"/>
      <c r="F4" s="175"/>
      <c r="G4" s="175"/>
    </row>
    <row r="5" spans="2:7" ht="18" x14ac:dyDescent="0.25">
      <c r="B5" s="177" t="s">
        <v>299</v>
      </c>
      <c r="C5" s="175"/>
      <c r="D5" s="175"/>
      <c r="E5" s="175"/>
      <c r="F5" s="175"/>
      <c r="G5" s="175"/>
    </row>
    <row r="6" spans="2:7" x14ac:dyDescent="0.25">
      <c r="B6" s="178"/>
      <c r="C6" s="175"/>
      <c r="D6" s="175"/>
      <c r="E6" s="175"/>
      <c r="F6" s="175"/>
      <c r="G6" s="175"/>
    </row>
    <row r="7" spans="2:7" ht="94.5" x14ac:dyDescent="0.25">
      <c r="B7" s="179" t="s">
        <v>300</v>
      </c>
      <c r="C7" s="175"/>
      <c r="D7" s="175"/>
      <c r="E7" s="175"/>
      <c r="F7" s="175"/>
      <c r="G7" s="175"/>
    </row>
    <row r="8" spans="2:7" x14ac:dyDescent="0.25">
      <c r="B8" s="180"/>
      <c r="C8" s="175"/>
      <c r="D8" s="175"/>
      <c r="E8" s="175"/>
      <c r="F8" s="175"/>
      <c r="G8" s="175"/>
    </row>
    <row r="9" spans="2:7" ht="141.75" x14ac:dyDescent="0.25">
      <c r="B9" s="179" t="s">
        <v>301</v>
      </c>
      <c r="C9" s="175"/>
      <c r="D9" s="175"/>
      <c r="E9" s="175"/>
      <c r="F9" s="175"/>
      <c r="G9" s="175"/>
    </row>
    <row r="10" spans="2:7" x14ac:dyDescent="0.25">
      <c r="B10" s="179" t="s">
        <v>302</v>
      </c>
      <c r="C10" s="175"/>
      <c r="D10" s="175"/>
      <c r="E10" s="175"/>
      <c r="F10" s="175"/>
      <c r="G10" s="175"/>
    </row>
    <row r="11" spans="2:7" ht="31.5" x14ac:dyDescent="0.25">
      <c r="B11" s="181" t="s">
        <v>314</v>
      </c>
      <c r="C11" s="175"/>
      <c r="D11" s="175"/>
      <c r="E11" s="175"/>
      <c r="F11" s="175"/>
      <c r="G11" s="175"/>
    </row>
    <row r="12" spans="2:7" x14ac:dyDescent="0.25">
      <c r="B12" s="179"/>
      <c r="C12" s="175"/>
      <c r="D12" s="175"/>
      <c r="E12" s="175"/>
      <c r="F12" s="175"/>
      <c r="G12" s="175"/>
    </row>
    <row r="13" spans="2:7" ht="18" x14ac:dyDescent="0.25">
      <c r="B13" s="182" t="s">
        <v>303</v>
      </c>
      <c r="C13" s="175"/>
      <c r="D13" s="175"/>
      <c r="E13" s="175"/>
      <c r="F13" s="175"/>
      <c r="G13" s="175"/>
    </row>
    <row r="14" spans="2:7" x14ac:dyDescent="0.25">
      <c r="B14" s="183"/>
      <c r="C14" s="175"/>
      <c r="D14" s="175"/>
      <c r="E14" s="175"/>
      <c r="F14" s="175"/>
      <c r="G14" s="175"/>
    </row>
    <row r="15" spans="2:7" ht="41.25" customHeight="1" x14ac:dyDescent="0.25">
      <c r="B15" s="208" t="s">
        <v>355</v>
      </c>
      <c r="C15" s="175"/>
      <c r="D15" s="175"/>
      <c r="E15" s="175"/>
      <c r="F15" s="175"/>
      <c r="G15" s="175"/>
    </row>
    <row r="16" spans="2:7" x14ac:dyDescent="0.25">
      <c r="B16" s="179"/>
      <c r="C16" s="175"/>
      <c r="D16" s="175"/>
      <c r="E16" s="175"/>
      <c r="F16" s="175"/>
      <c r="G16" s="175"/>
    </row>
    <row r="17" spans="2:7" ht="18" x14ac:dyDescent="0.25">
      <c r="B17" s="182" t="s">
        <v>304</v>
      </c>
      <c r="C17" s="175"/>
      <c r="D17" s="175"/>
      <c r="E17" s="175"/>
      <c r="F17" s="175"/>
      <c r="G17" s="175"/>
    </row>
    <row r="18" spans="2:7" x14ac:dyDescent="0.25">
      <c r="B18" s="184"/>
      <c r="C18" s="175"/>
      <c r="D18" s="175"/>
      <c r="E18" s="175"/>
      <c r="F18" s="175"/>
      <c r="G18" s="175"/>
    </row>
    <row r="19" spans="2:7" x14ac:dyDescent="0.25">
      <c r="B19" s="185" t="s">
        <v>305</v>
      </c>
      <c r="C19" s="175"/>
      <c r="D19" s="175"/>
      <c r="E19" s="175"/>
      <c r="F19" s="175"/>
      <c r="G19" s="175"/>
    </row>
    <row r="20" spans="2:7" ht="63" x14ac:dyDescent="0.25">
      <c r="B20" s="179" t="s">
        <v>306</v>
      </c>
      <c r="C20" s="175"/>
      <c r="D20" s="175"/>
      <c r="E20" s="175"/>
      <c r="F20" s="175"/>
      <c r="G20" s="175"/>
    </row>
    <row r="21" spans="2:7" x14ac:dyDescent="0.25">
      <c r="B21" s="186"/>
      <c r="C21" s="175"/>
      <c r="D21" s="175"/>
      <c r="E21" s="175"/>
      <c r="F21" s="175"/>
      <c r="G21" s="175"/>
    </row>
    <row r="22" spans="2:7" x14ac:dyDescent="0.25">
      <c r="B22" s="187"/>
      <c r="C22" s="175"/>
      <c r="D22" s="175"/>
      <c r="E22" s="175"/>
      <c r="F22" s="175"/>
      <c r="G22" s="175"/>
    </row>
    <row r="23" spans="2:7" x14ac:dyDescent="0.25">
      <c r="B23" s="187"/>
      <c r="C23" s="175"/>
      <c r="D23" s="175"/>
      <c r="E23" s="175"/>
      <c r="F23" s="175"/>
      <c r="G23" s="175"/>
    </row>
    <row r="24" spans="2:7" x14ac:dyDescent="0.25">
      <c r="B24" s="187"/>
      <c r="C24" s="175"/>
      <c r="D24" s="175"/>
      <c r="E24" s="175"/>
      <c r="F24" s="175"/>
      <c r="G24" s="175"/>
    </row>
    <row r="25" spans="2:7" x14ac:dyDescent="0.25">
      <c r="B25" s="187"/>
      <c r="C25" s="175"/>
      <c r="D25" s="175"/>
      <c r="E25" s="175"/>
      <c r="F25" s="175"/>
      <c r="G25" s="175"/>
    </row>
    <row r="26" spans="2:7" x14ac:dyDescent="0.25">
      <c r="B26" s="187"/>
      <c r="C26" s="175"/>
      <c r="D26" s="175"/>
      <c r="E26" s="175"/>
      <c r="F26" s="175"/>
      <c r="G26" s="175"/>
    </row>
    <row r="27" spans="2:7" x14ac:dyDescent="0.25">
      <c r="B27" s="187"/>
      <c r="C27" s="175"/>
      <c r="D27" s="175"/>
      <c r="E27" s="175"/>
      <c r="F27" s="175"/>
      <c r="G27" s="175"/>
    </row>
    <row r="28" spans="2:7" x14ac:dyDescent="0.25">
      <c r="B28" s="187"/>
      <c r="C28" s="175"/>
      <c r="D28" s="175"/>
      <c r="E28" s="175"/>
      <c r="F28" s="175"/>
      <c r="G28" s="175"/>
    </row>
    <row r="29" spans="2:7" x14ac:dyDescent="0.25">
      <c r="B29" s="187"/>
      <c r="C29" s="175"/>
      <c r="D29" s="175"/>
      <c r="E29" s="175"/>
      <c r="F29" s="175"/>
      <c r="G29" s="175"/>
    </row>
    <row r="30" spans="2:7" x14ac:dyDescent="0.25">
      <c r="B30" s="187"/>
      <c r="C30" s="175"/>
      <c r="D30" s="175"/>
      <c r="E30" s="175"/>
      <c r="F30" s="175"/>
      <c r="G30" s="175"/>
    </row>
    <row r="31" spans="2:7" x14ac:dyDescent="0.25">
      <c r="B31" s="187"/>
      <c r="C31" s="175"/>
      <c r="D31" s="175"/>
      <c r="E31" s="175"/>
      <c r="F31" s="175"/>
      <c r="G31" s="175"/>
    </row>
    <row r="32" spans="2:7" x14ac:dyDescent="0.25">
      <c r="B32" s="187"/>
      <c r="C32" s="175"/>
      <c r="D32" s="175"/>
      <c r="E32" s="175"/>
      <c r="F32" s="175"/>
      <c r="G32" s="175"/>
    </row>
    <row r="33" spans="2:7" x14ac:dyDescent="0.25">
      <c r="B33" s="187"/>
      <c r="C33" s="175"/>
      <c r="D33" s="175"/>
      <c r="E33" s="175"/>
      <c r="F33" s="175"/>
      <c r="G33" s="175"/>
    </row>
    <row r="34" spans="2:7" x14ac:dyDescent="0.25">
      <c r="B34" s="187"/>
      <c r="C34" s="175"/>
      <c r="D34" s="175"/>
      <c r="E34" s="175"/>
      <c r="F34" s="175"/>
      <c r="G34" s="175"/>
    </row>
    <row r="35" spans="2:7" x14ac:dyDescent="0.25">
      <c r="B35" s="187"/>
      <c r="C35" s="175"/>
      <c r="D35" s="175"/>
      <c r="E35" s="175"/>
      <c r="F35" s="175"/>
      <c r="G35" s="175"/>
    </row>
    <row r="36" spans="2:7" x14ac:dyDescent="0.25">
      <c r="B36" s="187"/>
      <c r="C36" s="175"/>
      <c r="D36" s="175"/>
      <c r="E36" s="175"/>
      <c r="F36" s="175"/>
      <c r="G36" s="175"/>
    </row>
    <row r="37" spans="2:7" x14ac:dyDescent="0.25">
      <c r="B37" s="187"/>
      <c r="C37" s="175"/>
      <c r="D37" s="175"/>
      <c r="E37" s="175"/>
      <c r="F37" s="175"/>
      <c r="G37" s="175"/>
    </row>
    <row r="38" spans="2:7" x14ac:dyDescent="0.25">
      <c r="B38" s="183"/>
      <c r="C38" s="175"/>
      <c r="D38" s="175"/>
      <c r="E38" s="175"/>
      <c r="F38" s="175"/>
      <c r="G38" s="175"/>
    </row>
    <row r="39" spans="2:7" x14ac:dyDescent="0.25">
      <c r="B39" s="185" t="s">
        <v>307</v>
      </c>
      <c r="C39" s="175"/>
      <c r="D39" s="175"/>
      <c r="E39" s="175"/>
      <c r="F39" s="175"/>
      <c r="G39" s="175"/>
    </row>
    <row r="40" spans="2:7" x14ac:dyDescent="0.25">
      <c r="B40" s="184"/>
      <c r="C40" s="175"/>
      <c r="D40" s="175"/>
      <c r="E40" s="175"/>
      <c r="F40" s="175"/>
      <c r="G40" s="175"/>
    </row>
    <row r="41" spans="2:7" x14ac:dyDescent="0.25">
      <c r="B41" s="179" t="s">
        <v>308</v>
      </c>
      <c r="C41" s="175"/>
      <c r="D41" s="175"/>
      <c r="E41" s="175"/>
      <c r="F41" s="175"/>
      <c r="G41" s="175"/>
    </row>
    <row r="42" spans="2:7" ht="176.25" customHeight="1" x14ac:dyDescent="0.25">
      <c r="B42" s="175"/>
      <c r="C42" s="175"/>
      <c r="D42" s="175"/>
      <c r="E42" s="175"/>
      <c r="F42" s="175"/>
      <c r="G42" s="175"/>
    </row>
    <row r="43" spans="2:7" x14ac:dyDescent="0.25">
      <c r="B43" s="183"/>
      <c r="C43" s="175"/>
      <c r="D43" s="175"/>
      <c r="E43" s="175"/>
      <c r="F43" s="175"/>
      <c r="G43" s="175"/>
    </row>
    <row r="44" spans="2:7" x14ac:dyDescent="0.25">
      <c r="B44" s="185" t="s">
        <v>266</v>
      </c>
      <c r="C44" s="175"/>
      <c r="D44" s="175"/>
      <c r="E44" s="175"/>
      <c r="F44" s="175"/>
      <c r="G44" s="175"/>
    </row>
    <row r="45" spans="2:7" x14ac:dyDescent="0.25">
      <c r="B45" s="183"/>
      <c r="C45" s="175"/>
      <c r="D45" s="175"/>
      <c r="E45" s="175"/>
      <c r="F45" s="175"/>
      <c r="G45" s="175"/>
    </row>
    <row r="46" spans="2:7" x14ac:dyDescent="0.25">
      <c r="B46" s="179" t="s">
        <v>309</v>
      </c>
      <c r="C46" s="175"/>
      <c r="D46" s="175"/>
      <c r="E46" s="175"/>
      <c r="F46" s="175"/>
      <c r="G46" s="175"/>
    </row>
    <row r="47" spans="2:7" ht="30.75" customHeight="1" x14ac:dyDescent="0.25">
      <c r="B47" s="175"/>
      <c r="C47" s="175"/>
      <c r="D47" s="175"/>
      <c r="E47" s="175"/>
      <c r="F47" s="175"/>
      <c r="G47" s="175"/>
    </row>
    <row r="48" spans="2:7" x14ac:dyDescent="0.25">
      <c r="B48" s="181"/>
      <c r="C48" s="175"/>
      <c r="D48" s="175"/>
      <c r="E48" s="175"/>
      <c r="F48" s="175"/>
      <c r="G48" s="175"/>
    </row>
    <row r="49" spans="2:7" x14ac:dyDescent="0.25">
      <c r="B49" s="181"/>
      <c r="C49" s="175"/>
      <c r="D49" s="175"/>
      <c r="E49" s="175"/>
      <c r="F49" s="175"/>
      <c r="G49" s="175"/>
    </row>
    <row r="50" spans="2:7" ht="66" customHeight="1" x14ac:dyDescent="0.25">
      <c r="B50" s="181"/>
      <c r="C50" s="175"/>
      <c r="D50" s="175"/>
      <c r="E50" s="175"/>
      <c r="F50" s="175"/>
      <c r="G50" s="175"/>
    </row>
    <row r="51" spans="2:7" x14ac:dyDescent="0.25">
      <c r="B51" s="181"/>
      <c r="C51" s="175"/>
      <c r="D51" s="175"/>
      <c r="E51" s="175"/>
      <c r="F51" s="175"/>
      <c r="G51" s="175"/>
    </row>
    <row r="52" spans="2:7" x14ac:dyDescent="0.25">
      <c r="B52" s="190" t="s">
        <v>310</v>
      </c>
      <c r="C52" s="175"/>
      <c r="D52" s="175"/>
      <c r="E52" s="175"/>
      <c r="F52" s="175"/>
      <c r="G52" s="175"/>
    </row>
    <row r="53" spans="2:7" x14ac:dyDescent="0.25">
      <c r="B53" s="181"/>
      <c r="C53" s="175"/>
      <c r="D53" s="175"/>
      <c r="E53" s="175"/>
      <c r="F53" s="175"/>
      <c r="G53" s="175"/>
    </row>
    <row r="54" spans="2:7" x14ac:dyDescent="0.25">
      <c r="B54" s="179" t="s">
        <v>311</v>
      </c>
      <c r="C54" s="175"/>
      <c r="D54" s="175"/>
      <c r="E54" s="175"/>
      <c r="F54" s="175"/>
      <c r="G54" s="175"/>
    </row>
    <row r="55" spans="2:7" x14ac:dyDescent="0.25">
      <c r="B55" s="179"/>
      <c r="C55" s="175"/>
      <c r="D55" s="175"/>
      <c r="E55" s="175"/>
      <c r="F55" s="175"/>
      <c r="G55" s="175"/>
    </row>
    <row r="56" spans="2:7" x14ac:dyDescent="0.25">
      <c r="B56" s="179"/>
      <c r="C56" s="175"/>
      <c r="D56" s="175"/>
      <c r="E56" s="175"/>
      <c r="F56" s="175"/>
      <c r="G56" s="175"/>
    </row>
    <row r="57" spans="2:7" x14ac:dyDescent="0.25">
      <c r="B57" s="179"/>
      <c r="C57" s="175"/>
      <c r="D57" s="175"/>
      <c r="E57" s="175"/>
      <c r="F57" s="175"/>
      <c r="G57" s="175"/>
    </row>
    <row r="58" spans="2:7" x14ac:dyDescent="0.25">
      <c r="B58" s="179"/>
      <c r="C58" s="175"/>
      <c r="D58" s="175"/>
      <c r="E58" s="175"/>
      <c r="F58" s="175"/>
      <c r="G58" s="175"/>
    </row>
    <row r="59" spans="2:7" x14ac:dyDescent="0.25">
      <c r="B59" s="179"/>
      <c r="C59" s="175"/>
      <c r="D59" s="175"/>
      <c r="E59" s="175"/>
      <c r="F59" s="175"/>
      <c r="G59" s="175"/>
    </row>
    <row r="60" spans="2:7" x14ac:dyDescent="0.25">
      <c r="B60" s="179"/>
      <c r="C60" s="175"/>
      <c r="D60" s="175"/>
      <c r="E60" s="175"/>
      <c r="F60" s="175"/>
      <c r="G60" s="175"/>
    </row>
    <row r="61" spans="2:7" x14ac:dyDescent="0.25">
      <c r="B61" s="179"/>
      <c r="C61" s="175"/>
      <c r="D61" s="175"/>
      <c r="E61" s="175"/>
      <c r="F61" s="175"/>
      <c r="G61" s="175"/>
    </row>
    <row r="62" spans="2:7" x14ac:dyDescent="0.25">
      <c r="B62" s="179"/>
      <c r="C62" s="175"/>
      <c r="D62" s="175"/>
      <c r="E62" s="175"/>
      <c r="F62" s="175"/>
      <c r="G62" s="175"/>
    </row>
    <row r="63" spans="2:7" x14ac:dyDescent="0.25">
      <c r="B63" s="179"/>
      <c r="C63" s="175"/>
      <c r="D63" s="175"/>
      <c r="E63" s="175"/>
      <c r="F63" s="175"/>
      <c r="G63" s="175"/>
    </row>
    <row r="64" spans="2:7" x14ac:dyDescent="0.25">
      <c r="B64" s="179"/>
      <c r="C64" s="175"/>
      <c r="D64" s="175"/>
      <c r="E64" s="175"/>
      <c r="F64" s="175"/>
      <c r="G64" s="175"/>
    </row>
    <row r="65" spans="2:7" x14ac:dyDescent="0.25">
      <c r="B65" s="179"/>
      <c r="C65" s="175"/>
      <c r="D65" s="175"/>
      <c r="E65" s="175"/>
      <c r="F65" s="175"/>
      <c r="G65" s="175"/>
    </row>
    <row r="66" spans="2:7" x14ac:dyDescent="0.25">
      <c r="B66" s="179"/>
      <c r="C66" s="175"/>
      <c r="D66" s="175"/>
      <c r="E66" s="175"/>
      <c r="F66" s="175"/>
      <c r="G66" s="175"/>
    </row>
    <row r="67" spans="2:7" x14ac:dyDescent="0.25">
      <c r="B67" s="179"/>
      <c r="C67" s="175"/>
      <c r="D67" s="175"/>
      <c r="E67" s="175"/>
      <c r="F67" s="175"/>
      <c r="G67" s="175"/>
    </row>
    <row r="68" spans="2:7" x14ac:dyDescent="0.25">
      <c r="B68" s="179"/>
      <c r="C68" s="175"/>
      <c r="D68" s="175"/>
      <c r="E68" s="175"/>
      <c r="F68" s="175"/>
      <c r="G68" s="175"/>
    </row>
    <row r="69" spans="2:7" x14ac:dyDescent="0.25">
      <c r="B69" s="179"/>
      <c r="C69" s="175"/>
      <c r="D69" s="175"/>
      <c r="E69" s="175"/>
      <c r="F69" s="175"/>
      <c r="G69" s="175"/>
    </row>
    <row r="70" spans="2:7" x14ac:dyDescent="0.25">
      <c r="B70" s="179"/>
      <c r="C70" s="175"/>
      <c r="D70" s="175"/>
      <c r="E70" s="175"/>
      <c r="F70" s="175"/>
      <c r="G70" s="175"/>
    </row>
    <row r="71" spans="2:7" x14ac:dyDescent="0.25">
      <c r="B71" s="179"/>
      <c r="C71" s="175"/>
      <c r="D71" s="175"/>
      <c r="E71" s="175"/>
      <c r="F71" s="175"/>
      <c r="G71" s="175"/>
    </row>
    <row r="72" spans="2:7" x14ac:dyDescent="0.25">
      <c r="B72" s="179"/>
      <c r="C72" s="175"/>
      <c r="D72" s="175"/>
      <c r="E72" s="175"/>
      <c r="F72" s="175"/>
      <c r="G72" s="175"/>
    </row>
    <row r="73" spans="2:7" x14ac:dyDescent="0.25">
      <c r="B73" s="179" t="s">
        <v>341</v>
      </c>
      <c r="C73" s="175"/>
      <c r="D73" s="175"/>
      <c r="E73" s="175"/>
      <c r="F73" s="175"/>
      <c r="G73" s="175"/>
    </row>
    <row r="74" spans="2:7" x14ac:dyDescent="0.25">
      <c r="B74" s="179"/>
      <c r="C74" s="175"/>
      <c r="D74" s="175"/>
      <c r="E74" s="175"/>
      <c r="F74" s="175"/>
      <c r="G74" s="175"/>
    </row>
    <row r="75" spans="2:7" x14ac:dyDescent="0.25">
      <c r="B75" s="179"/>
      <c r="C75" s="175"/>
      <c r="D75" s="175"/>
      <c r="E75" s="175"/>
      <c r="F75" s="175"/>
      <c r="G75" s="175"/>
    </row>
    <row r="76" spans="2:7" x14ac:dyDescent="0.25">
      <c r="B76" s="179"/>
      <c r="C76" s="175"/>
      <c r="D76" s="175"/>
      <c r="E76" s="175"/>
      <c r="F76" s="175"/>
      <c r="G76" s="175"/>
    </row>
    <row r="77" spans="2:7" x14ac:dyDescent="0.25">
      <c r="B77" s="179"/>
      <c r="C77" s="175"/>
      <c r="D77" s="175"/>
      <c r="E77" s="175"/>
      <c r="F77" s="175"/>
      <c r="G77" s="175"/>
    </row>
    <row r="78" spans="2:7" x14ac:dyDescent="0.25">
      <c r="B78" s="179"/>
      <c r="C78" s="175"/>
      <c r="D78" s="175"/>
      <c r="E78" s="175"/>
      <c r="F78" s="175"/>
      <c r="G78" s="175"/>
    </row>
    <row r="79" spans="2:7" ht="47.25" x14ac:dyDescent="0.25">
      <c r="B79" s="179" t="s">
        <v>342</v>
      </c>
      <c r="C79" s="175"/>
      <c r="D79" s="175"/>
      <c r="E79" s="175"/>
      <c r="F79" s="175"/>
      <c r="G79" s="175"/>
    </row>
    <row r="80" spans="2:7" x14ac:dyDescent="0.25">
      <c r="B80" s="179"/>
      <c r="C80" s="175"/>
      <c r="D80" s="175"/>
      <c r="E80" s="175"/>
      <c r="F80" s="175"/>
      <c r="G80" s="175"/>
    </row>
    <row r="81" spans="2:7" x14ac:dyDescent="0.25">
      <c r="B81" s="179"/>
      <c r="C81" s="175"/>
      <c r="D81" s="175"/>
      <c r="E81" s="175"/>
      <c r="F81" s="175"/>
      <c r="G81" s="175"/>
    </row>
    <row r="82" spans="2:7" x14ac:dyDescent="0.25">
      <c r="B82" s="179"/>
      <c r="C82" s="175"/>
      <c r="D82" s="175"/>
      <c r="E82" s="175"/>
      <c r="F82" s="175"/>
      <c r="G82" s="175"/>
    </row>
    <row r="83" spans="2:7" x14ac:dyDescent="0.25">
      <c r="B83" s="179"/>
      <c r="C83" s="175"/>
      <c r="D83" s="175"/>
      <c r="E83" s="175"/>
      <c r="F83" s="175"/>
      <c r="G83" s="175"/>
    </row>
    <row r="84" spans="2:7" x14ac:dyDescent="0.25">
      <c r="B84" s="179"/>
      <c r="C84" s="175"/>
      <c r="D84" s="175"/>
      <c r="E84" s="175"/>
      <c r="F84" s="175"/>
      <c r="G84" s="175"/>
    </row>
    <row r="85" spans="2:7" x14ac:dyDescent="0.25">
      <c r="B85" s="179"/>
      <c r="C85" s="175"/>
      <c r="D85" s="175"/>
      <c r="E85" s="175"/>
      <c r="F85" s="175"/>
      <c r="G85" s="175"/>
    </row>
    <row r="86" spans="2:7" x14ac:dyDescent="0.25">
      <c r="B86" s="179"/>
      <c r="C86" s="175"/>
      <c r="D86" s="175"/>
      <c r="E86" s="175"/>
      <c r="F86" s="175"/>
      <c r="G86" s="175"/>
    </row>
    <row r="87" spans="2:7" x14ac:dyDescent="0.25">
      <c r="B87" s="179"/>
      <c r="C87" s="175"/>
      <c r="D87" s="175"/>
      <c r="E87" s="175"/>
      <c r="F87" s="175"/>
      <c r="G87" s="175"/>
    </row>
    <row r="88" spans="2:7" x14ac:dyDescent="0.25">
      <c r="B88" s="179"/>
      <c r="C88" s="175"/>
      <c r="D88" s="175"/>
      <c r="E88" s="175"/>
      <c r="F88" s="175"/>
      <c r="G88" s="175"/>
    </row>
    <row r="89" spans="2:7" x14ac:dyDescent="0.25">
      <c r="B89" s="179"/>
      <c r="C89" s="175"/>
      <c r="D89" s="175"/>
      <c r="E89" s="175"/>
      <c r="F89" s="175"/>
      <c r="G89" s="175"/>
    </row>
    <row r="90" spans="2:7" x14ac:dyDescent="0.25">
      <c r="B90" s="185" t="s">
        <v>141</v>
      </c>
      <c r="C90" s="175"/>
      <c r="D90" s="175"/>
      <c r="E90" s="175"/>
      <c r="F90" s="175"/>
      <c r="G90" s="175"/>
    </row>
    <row r="91" spans="2:7" ht="47.25" x14ac:dyDescent="0.25">
      <c r="B91" s="179" t="s">
        <v>312</v>
      </c>
      <c r="C91" s="175"/>
      <c r="D91" s="175"/>
      <c r="E91" s="175"/>
      <c r="F91" s="175"/>
      <c r="G91" s="175"/>
    </row>
    <row r="92" spans="2:7" x14ac:dyDescent="0.25">
      <c r="B92" s="179"/>
      <c r="C92" s="175"/>
      <c r="D92" s="175"/>
      <c r="E92" s="175"/>
      <c r="F92" s="175"/>
      <c r="G92" s="175"/>
    </row>
    <row r="93" spans="2:7" ht="47.25" x14ac:dyDescent="0.25">
      <c r="B93" s="179" t="s">
        <v>313</v>
      </c>
      <c r="C93" s="175"/>
      <c r="D93" s="175"/>
      <c r="E93" s="175"/>
      <c r="F93" s="175"/>
      <c r="G93" s="175"/>
    </row>
    <row r="94" spans="2:7" x14ac:dyDescent="0.25">
      <c r="B94" s="181"/>
      <c r="C94" s="175"/>
      <c r="D94" s="175"/>
      <c r="E94" s="175"/>
      <c r="F94" s="175"/>
      <c r="G94" s="175"/>
    </row>
    <row r="95" spans="2:7" x14ac:dyDescent="0.25">
      <c r="B95" s="181"/>
      <c r="C95" s="175"/>
      <c r="D95" s="175"/>
      <c r="E95" s="175"/>
      <c r="F95" s="175"/>
      <c r="G95" s="175"/>
    </row>
    <row r="96" spans="2:7" x14ac:dyDescent="0.25">
      <c r="B96" s="181" t="s">
        <v>320</v>
      </c>
      <c r="C96" s="175"/>
      <c r="D96" s="175"/>
      <c r="E96" s="175"/>
      <c r="F96" s="175"/>
      <c r="G96" s="175"/>
    </row>
    <row r="97" spans="2:7" x14ac:dyDescent="0.25">
      <c r="B97" s="175"/>
      <c r="C97" s="175"/>
      <c r="D97" s="175"/>
      <c r="E97" s="175"/>
      <c r="F97" s="175"/>
      <c r="G97" s="175"/>
    </row>
    <row r="98" spans="2:7" ht="16.5" x14ac:dyDescent="0.25">
      <c r="B98" s="188"/>
      <c r="C98" s="175"/>
      <c r="D98" s="175"/>
      <c r="E98" s="175"/>
      <c r="F98" s="175"/>
      <c r="G98" s="175"/>
    </row>
    <row r="99" spans="2:7" x14ac:dyDescent="0.25">
      <c r="B99" s="175"/>
      <c r="C99" s="175"/>
      <c r="D99" s="175"/>
      <c r="E99" s="175"/>
      <c r="F99" s="175"/>
      <c r="G99" s="175"/>
    </row>
    <row r="100" spans="2:7" x14ac:dyDescent="0.25">
      <c r="B100" s="175"/>
      <c r="C100" s="175"/>
      <c r="D100" s="175"/>
      <c r="E100" s="175"/>
      <c r="F100" s="175"/>
      <c r="G100" s="175"/>
    </row>
    <row r="101" spans="2:7" x14ac:dyDescent="0.25">
      <c r="B101" s="175"/>
      <c r="C101" s="175"/>
      <c r="D101" s="175"/>
      <c r="E101" s="175"/>
      <c r="F101" s="175"/>
      <c r="G101" s="175"/>
    </row>
    <row r="102" spans="2:7" x14ac:dyDescent="0.25">
      <c r="B102" s="175"/>
      <c r="C102" s="175"/>
      <c r="D102" s="175"/>
      <c r="E102" s="175"/>
      <c r="F102" s="175"/>
      <c r="G102" s="175"/>
    </row>
    <row r="103" spans="2:7" x14ac:dyDescent="0.25">
      <c r="B103" s="175"/>
      <c r="C103" s="175"/>
      <c r="D103" s="175"/>
      <c r="E103" s="175"/>
      <c r="F103" s="175"/>
      <c r="G103" s="175"/>
    </row>
    <row r="104" spans="2:7" x14ac:dyDescent="0.25">
      <c r="B104" s="175"/>
      <c r="C104" s="175"/>
      <c r="D104" s="175"/>
      <c r="E104" s="175"/>
      <c r="F104" s="175"/>
      <c r="G104" s="175"/>
    </row>
    <row r="105" spans="2:7" x14ac:dyDescent="0.25">
      <c r="B105" s="175"/>
      <c r="C105" s="175"/>
      <c r="D105" s="175"/>
      <c r="E105" s="175"/>
      <c r="F105" s="175"/>
      <c r="G105" s="175"/>
    </row>
    <row r="106" spans="2:7" x14ac:dyDescent="0.25">
      <c r="B106" s="175"/>
      <c r="C106" s="175"/>
      <c r="D106" s="175"/>
      <c r="E106" s="175"/>
      <c r="F106" s="175"/>
      <c r="G106" s="175"/>
    </row>
    <row r="107" spans="2:7" ht="47.25" x14ac:dyDescent="0.25">
      <c r="B107" s="179" t="s">
        <v>321</v>
      </c>
      <c r="C107" s="175"/>
      <c r="D107" s="175"/>
      <c r="E107" s="175"/>
      <c r="F107" s="175"/>
      <c r="G107" s="175"/>
    </row>
    <row r="108" spans="2:7" x14ac:dyDescent="0.25">
      <c r="B108" s="191"/>
      <c r="C108" s="175"/>
      <c r="D108" s="175"/>
      <c r="E108" s="175"/>
      <c r="F108" s="175"/>
      <c r="G108" s="175"/>
    </row>
    <row r="109" spans="2:7" x14ac:dyDescent="0.25">
      <c r="B109" s="192" t="s">
        <v>322</v>
      </c>
      <c r="C109" s="175"/>
      <c r="D109" s="175"/>
      <c r="E109" s="175"/>
      <c r="F109" s="175"/>
      <c r="G109" s="175"/>
    </row>
    <row r="110" spans="2:7" x14ac:dyDescent="0.25">
      <c r="B110" s="175"/>
      <c r="C110" s="175"/>
      <c r="D110" s="175"/>
      <c r="E110" s="175"/>
      <c r="F110" s="175"/>
      <c r="G110" s="175"/>
    </row>
    <row r="111" spans="2:7" x14ac:dyDescent="0.25">
      <c r="B111" s="175"/>
      <c r="C111" s="175"/>
      <c r="D111" s="175"/>
      <c r="E111" s="175"/>
      <c r="F111" s="175"/>
      <c r="G111" s="175"/>
    </row>
    <row r="112" spans="2:7" x14ac:dyDescent="0.25">
      <c r="B112" s="175"/>
      <c r="C112" s="175"/>
      <c r="D112" s="175"/>
      <c r="E112" s="175"/>
      <c r="F112" s="175"/>
      <c r="G112" s="175"/>
    </row>
    <row r="113" spans="2:7" x14ac:dyDescent="0.25">
      <c r="B113" s="175"/>
      <c r="C113" s="175"/>
      <c r="D113" s="175"/>
      <c r="E113" s="175"/>
      <c r="F113" s="175"/>
      <c r="G113" s="175"/>
    </row>
    <row r="114" spans="2:7" x14ac:dyDescent="0.25">
      <c r="B114" s="175"/>
      <c r="C114" s="175"/>
      <c r="D114" s="175"/>
      <c r="E114" s="175"/>
      <c r="F114" s="175"/>
      <c r="G114" s="175"/>
    </row>
    <row r="115" spans="2:7" x14ac:dyDescent="0.25">
      <c r="B115" s="175"/>
      <c r="C115" s="175"/>
      <c r="D115" s="175"/>
      <c r="E115" s="175"/>
      <c r="F115" s="175"/>
      <c r="G115" s="175"/>
    </row>
    <row r="116" spans="2:7" x14ac:dyDescent="0.25">
      <c r="B116" s="175"/>
      <c r="C116" s="175"/>
      <c r="D116" s="175"/>
      <c r="E116" s="175"/>
      <c r="F116" s="175"/>
      <c r="G116" s="175"/>
    </row>
    <row r="117" spans="2:7" x14ac:dyDescent="0.25">
      <c r="B117" s="175"/>
      <c r="C117" s="175"/>
      <c r="D117" s="175"/>
      <c r="E117" s="175"/>
      <c r="F117" s="175"/>
      <c r="G117" s="175"/>
    </row>
    <row r="118" spans="2:7" x14ac:dyDescent="0.25">
      <c r="B118" s="175"/>
      <c r="C118" s="175"/>
      <c r="D118" s="175"/>
      <c r="E118" s="175"/>
      <c r="F118" s="175"/>
      <c r="G118" s="175"/>
    </row>
    <row r="119" spans="2:7" x14ac:dyDescent="0.25">
      <c r="B119" s="175"/>
      <c r="C119" s="175"/>
      <c r="D119" s="175"/>
      <c r="E119" s="175"/>
      <c r="F119" s="175"/>
      <c r="G119" s="175"/>
    </row>
    <row r="120" spans="2:7" x14ac:dyDescent="0.25">
      <c r="B120" s="175"/>
      <c r="C120" s="175"/>
      <c r="D120" s="175"/>
      <c r="E120" s="175"/>
      <c r="F120" s="175"/>
      <c r="G120" s="175"/>
    </row>
    <row r="121" spans="2:7" x14ac:dyDescent="0.25">
      <c r="B121" s="175"/>
      <c r="C121" s="175"/>
      <c r="D121" s="175"/>
      <c r="E121" s="175"/>
      <c r="F121" s="175"/>
      <c r="G121" s="175"/>
    </row>
    <row r="122" spans="2:7" x14ac:dyDescent="0.25">
      <c r="B122" s="175"/>
      <c r="C122" s="175"/>
      <c r="D122" s="175"/>
      <c r="E122" s="175"/>
      <c r="F122" s="175"/>
      <c r="G122" s="175"/>
    </row>
    <row r="123" spans="2:7" x14ac:dyDescent="0.25">
      <c r="B123" s="175"/>
      <c r="C123" s="175"/>
      <c r="D123" s="175"/>
      <c r="E123" s="175"/>
      <c r="F123" s="175"/>
      <c r="G123" s="175"/>
    </row>
    <row r="124" spans="2:7" x14ac:dyDescent="0.25">
      <c r="B124" s="175"/>
      <c r="C124" s="175"/>
      <c r="D124" s="175"/>
      <c r="E124" s="175"/>
      <c r="F124" s="175"/>
      <c r="G124" s="175"/>
    </row>
    <row r="125" spans="2:7" x14ac:dyDescent="0.25">
      <c r="B125" s="175"/>
      <c r="C125" s="175"/>
      <c r="D125" s="175"/>
      <c r="E125" s="175"/>
      <c r="F125" s="175"/>
      <c r="G125" s="175"/>
    </row>
    <row r="126" spans="2:7" x14ac:dyDescent="0.25">
      <c r="B126" s="175"/>
      <c r="C126" s="175"/>
      <c r="D126" s="175"/>
      <c r="E126" s="175"/>
      <c r="F126" s="175"/>
      <c r="G126" s="175"/>
    </row>
    <row r="127" spans="2:7" x14ac:dyDescent="0.25">
      <c r="B127" s="175"/>
      <c r="C127" s="175"/>
      <c r="D127" s="175"/>
      <c r="E127" s="175"/>
      <c r="F127" s="175"/>
      <c r="G127" s="175"/>
    </row>
    <row r="128" spans="2:7" x14ac:dyDescent="0.25">
      <c r="B128" s="175"/>
      <c r="C128" s="175"/>
      <c r="D128" s="175"/>
      <c r="E128" s="175"/>
      <c r="F128" s="175"/>
      <c r="G128" s="175"/>
    </row>
    <row r="129" spans="2:7" x14ac:dyDescent="0.25">
      <c r="B129" s="175"/>
      <c r="C129" s="175"/>
      <c r="D129" s="175"/>
      <c r="E129" s="175"/>
      <c r="F129" s="175"/>
      <c r="G129" s="175"/>
    </row>
    <row r="130" spans="2:7" ht="31.5" x14ac:dyDescent="0.25">
      <c r="B130" s="179" t="s">
        <v>323</v>
      </c>
      <c r="C130" s="175"/>
      <c r="D130" s="175"/>
      <c r="E130" s="175"/>
      <c r="F130" s="175"/>
      <c r="G130" s="175"/>
    </row>
    <row r="131" spans="2:7" x14ac:dyDescent="0.25">
      <c r="B131" s="184"/>
      <c r="C131" s="175"/>
      <c r="D131" s="175"/>
      <c r="E131" s="175"/>
      <c r="F131" s="175"/>
      <c r="G131" s="175"/>
    </row>
    <row r="132" spans="2:7" x14ac:dyDescent="0.25">
      <c r="B132" s="181" t="s">
        <v>324</v>
      </c>
      <c r="C132" s="175"/>
      <c r="D132" s="175"/>
      <c r="E132" s="175"/>
      <c r="F132" s="175"/>
      <c r="G132" s="175"/>
    </row>
    <row r="133" spans="2:7" x14ac:dyDescent="0.25">
      <c r="B133" s="175"/>
      <c r="C133" s="175"/>
      <c r="D133" s="175"/>
      <c r="E133" s="175"/>
      <c r="F133" s="175"/>
      <c r="G133" s="175"/>
    </row>
    <row r="134" spans="2:7" x14ac:dyDescent="0.25">
      <c r="B134" s="175"/>
      <c r="C134" s="175"/>
      <c r="D134" s="175"/>
      <c r="E134" s="175"/>
      <c r="F134" s="175"/>
      <c r="G134" s="175"/>
    </row>
    <row r="135" spans="2:7" x14ac:dyDescent="0.25">
      <c r="B135" s="175"/>
      <c r="C135" s="175"/>
      <c r="D135" s="175"/>
      <c r="E135" s="175"/>
      <c r="F135" s="175"/>
      <c r="G135" s="175"/>
    </row>
    <row r="136" spans="2:7" x14ac:dyDescent="0.25">
      <c r="B136" s="175"/>
      <c r="C136" s="175"/>
      <c r="D136" s="175"/>
      <c r="E136" s="175"/>
      <c r="F136" s="175"/>
      <c r="G136" s="175"/>
    </row>
    <row r="137" spans="2:7" x14ac:dyDescent="0.25">
      <c r="B137" s="175"/>
      <c r="C137" s="175"/>
      <c r="D137" s="175"/>
      <c r="E137" s="175"/>
      <c r="F137" s="175"/>
      <c r="G137" s="175"/>
    </row>
    <row r="138" spans="2:7" x14ac:dyDescent="0.25">
      <c r="B138" s="175"/>
      <c r="C138" s="175"/>
      <c r="D138" s="175"/>
      <c r="E138" s="175"/>
      <c r="F138" s="175"/>
      <c r="G138" s="175"/>
    </row>
    <row r="139" spans="2:7" x14ac:dyDescent="0.25">
      <c r="B139" s="175"/>
      <c r="C139" s="175"/>
      <c r="D139" s="175"/>
      <c r="E139" s="175"/>
      <c r="F139" s="175"/>
      <c r="G139" s="175"/>
    </row>
    <row r="140" spans="2:7" x14ac:dyDescent="0.25">
      <c r="B140" s="175"/>
      <c r="C140" s="175"/>
      <c r="D140" s="175"/>
      <c r="E140" s="175"/>
      <c r="F140" s="175"/>
      <c r="G140" s="175"/>
    </row>
    <row r="141" spans="2:7" x14ac:dyDescent="0.25">
      <c r="B141" s="175"/>
      <c r="C141" s="175"/>
      <c r="D141" s="175"/>
      <c r="E141" s="175"/>
      <c r="F141" s="175"/>
      <c r="G141" s="175"/>
    </row>
    <row r="142" spans="2:7" x14ac:dyDescent="0.25">
      <c r="B142" s="175"/>
      <c r="C142" s="175"/>
      <c r="D142" s="175"/>
      <c r="E142" s="175"/>
      <c r="F142" s="175"/>
      <c r="G142" s="175"/>
    </row>
    <row r="143" spans="2:7" x14ac:dyDescent="0.25">
      <c r="B143" s="175"/>
      <c r="C143" s="175"/>
      <c r="D143" s="175"/>
      <c r="E143" s="175"/>
      <c r="F143" s="175"/>
      <c r="G143" s="175"/>
    </row>
    <row r="144" spans="2:7" x14ac:dyDescent="0.25">
      <c r="B144" s="185" t="s">
        <v>128</v>
      </c>
      <c r="C144" s="175"/>
      <c r="D144" s="175"/>
      <c r="E144" s="175"/>
      <c r="F144" s="175"/>
      <c r="G144" s="175"/>
    </row>
    <row r="145" spans="2:7" x14ac:dyDescent="0.25">
      <c r="B145" s="184"/>
      <c r="C145" s="175"/>
      <c r="D145" s="175"/>
      <c r="E145" s="175"/>
      <c r="F145" s="175"/>
      <c r="G145" s="175"/>
    </row>
    <row r="146" spans="2:7" ht="94.5" x14ac:dyDescent="0.25">
      <c r="B146" s="181" t="s">
        <v>325</v>
      </c>
      <c r="C146" s="175"/>
      <c r="D146" s="175"/>
      <c r="E146" s="175"/>
      <c r="F146" s="175"/>
      <c r="G146" s="175"/>
    </row>
    <row r="147" spans="2:7" ht="47.25" x14ac:dyDescent="0.25">
      <c r="B147" s="181" t="s">
        <v>351</v>
      </c>
      <c r="C147" s="175"/>
      <c r="D147" s="175"/>
      <c r="E147" s="175"/>
      <c r="F147" s="175"/>
      <c r="G147" s="175"/>
    </row>
    <row r="148" spans="2:7" x14ac:dyDescent="0.25">
      <c r="B148" s="181"/>
      <c r="C148" s="175"/>
      <c r="D148" s="175"/>
      <c r="E148" s="175"/>
      <c r="F148" s="175"/>
      <c r="G148" s="175"/>
    </row>
    <row r="149" spans="2:7" x14ac:dyDescent="0.25">
      <c r="B149" s="179"/>
      <c r="C149" s="175"/>
      <c r="D149" s="175"/>
      <c r="E149" s="175"/>
      <c r="F149" s="175"/>
      <c r="G149" s="175"/>
    </row>
    <row r="150" spans="2:7" ht="63" x14ac:dyDescent="0.25">
      <c r="B150" s="181" t="s">
        <v>348</v>
      </c>
      <c r="C150" s="175"/>
      <c r="D150" s="175"/>
      <c r="E150" s="175"/>
      <c r="F150" s="175"/>
      <c r="G150" s="175"/>
    </row>
    <row r="151" spans="2:7" x14ac:dyDescent="0.25">
      <c r="B151" s="179"/>
      <c r="C151" s="175"/>
      <c r="D151" s="175"/>
      <c r="E151" s="175"/>
      <c r="F151" s="175"/>
      <c r="G151" s="175"/>
    </row>
    <row r="152" spans="2:7" ht="31.5" x14ac:dyDescent="0.25">
      <c r="B152" s="181" t="s">
        <v>349</v>
      </c>
      <c r="C152" s="175"/>
      <c r="D152" s="175"/>
      <c r="E152" s="175"/>
      <c r="F152" s="175"/>
      <c r="G152" s="175"/>
    </row>
    <row r="153" spans="2:7" x14ac:dyDescent="0.25">
      <c r="B153" s="179"/>
      <c r="C153" s="175"/>
      <c r="D153" s="175"/>
      <c r="E153" s="175"/>
      <c r="F153" s="175"/>
      <c r="G153" s="175"/>
    </row>
    <row r="154" spans="2:7" ht="31.5" x14ac:dyDescent="0.25">
      <c r="B154" s="181" t="s">
        <v>350</v>
      </c>
      <c r="C154" s="175"/>
      <c r="D154" s="175"/>
      <c r="E154" s="175"/>
      <c r="F154" s="175"/>
      <c r="G154" s="175"/>
    </row>
    <row r="155" spans="2:7" x14ac:dyDescent="0.25">
      <c r="B155" s="175"/>
      <c r="C155" s="175"/>
      <c r="D155" s="175"/>
      <c r="E155" s="175"/>
      <c r="F155" s="175"/>
      <c r="G155" s="175"/>
    </row>
    <row r="156" spans="2:7" x14ac:dyDescent="0.25">
      <c r="B156" s="175"/>
      <c r="C156" s="175"/>
      <c r="D156" s="175"/>
      <c r="E156" s="175"/>
      <c r="F156" s="175"/>
      <c r="G156" s="175"/>
    </row>
    <row r="157" spans="2:7" x14ac:dyDescent="0.25">
      <c r="B157" s="175"/>
      <c r="C157" s="175"/>
      <c r="D157" s="175"/>
      <c r="E157" s="175"/>
      <c r="F157" s="175"/>
      <c r="G157" s="175"/>
    </row>
    <row r="158" spans="2:7" x14ac:dyDescent="0.25">
      <c r="B158" s="175"/>
      <c r="C158" s="175"/>
      <c r="D158" s="175"/>
      <c r="E158" s="175"/>
      <c r="F158" s="175"/>
      <c r="G158" s="175"/>
    </row>
    <row r="159" spans="2:7" x14ac:dyDescent="0.25">
      <c r="B159" s="175"/>
      <c r="C159" s="175"/>
      <c r="D159" s="175"/>
      <c r="E159" s="175"/>
      <c r="F159" s="175"/>
      <c r="G159" s="175"/>
    </row>
    <row r="160" spans="2:7" x14ac:dyDescent="0.25">
      <c r="B160" s="175"/>
      <c r="C160" s="175"/>
      <c r="D160" s="175"/>
      <c r="E160" s="175"/>
      <c r="F160" s="175"/>
      <c r="G160" s="175"/>
    </row>
    <row r="161" spans="2:7" x14ac:dyDescent="0.25">
      <c r="B161" s="175"/>
      <c r="C161" s="175"/>
      <c r="D161" s="175"/>
      <c r="E161" s="175"/>
      <c r="F161" s="175"/>
      <c r="G161" s="175"/>
    </row>
    <row r="162" spans="2:7" x14ac:dyDescent="0.25">
      <c r="B162" s="175"/>
      <c r="C162" s="175"/>
      <c r="D162" s="175"/>
      <c r="E162" s="175"/>
      <c r="F162" s="175"/>
      <c r="G162" s="175"/>
    </row>
    <row r="163" spans="2:7" x14ac:dyDescent="0.25">
      <c r="B163" s="175"/>
      <c r="C163" s="175"/>
      <c r="D163" s="175"/>
      <c r="E163" s="175"/>
      <c r="F163" s="175"/>
      <c r="G163" s="175"/>
    </row>
    <row r="164" spans="2:7" x14ac:dyDescent="0.25">
      <c r="B164" s="175"/>
      <c r="C164" s="175"/>
      <c r="D164" s="175"/>
      <c r="E164" s="175"/>
      <c r="F164" s="175"/>
      <c r="G164" s="175"/>
    </row>
    <row r="165" spans="2:7" x14ac:dyDescent="0.25">
      <c r="B165" s="175"/>
      <c r="C165" s="175"/>
      <c r="D165" s="175"/>
      <c r="E165" s="175"/>
      <c r="F165" s="175"/>
      <c r="G165" s="175"/>
    </row>
    <row r="166" spans="2:7" x14ac:dyDescent="0.25">
      <c r="B166" s="175"/>
      <c r="C166" s="175"/>
      <c r="D166" s="175"/>
      <c r="E166" s="175"/>
      <c r="F166" s="175"/>
      <c r="G166" s="175"/>
    </row>
    <row r="167" spans="2:7" x14ac:dyDescent="0.25">
      <c r="B167" s="175"/>
      <c r="C167" s="175"/>
      <c r="D167" s="175"/>
      <c r="E167" s="175"/>
      <c r="F167" s="175"/>
      <c r="G167" s="175"/>
    </row>
    <row r="168" spans="2:7" x14ac:dyDescent="0.25">
      <c r="B168" s="175"/>
      <c r="C168" s="175"/>
      <c r="D168" s="175"/>
      <c r="E168" s="175"/>
      <c r="F168" s="175"/>
      <c r="G168" s="175"/>
    </row>
    <row r="169" spans="2:7" x14ac:dyDescent="0.25">
      <c r="B169" s="175"/>
      <c r="C169" s="175"/>
      <c r="D169" s="175"/>
      <c r="E169" s="175"/>
      <c r="F169" s="175"/>
      <c r="G169" s="175"/>
    </row>
    <row r="170" spans="2:7" x14ac:dyDescent="0.25">
      <c r="B170" s="175"/>
      <c r="C170" s="175"/>
      <c r="D170" s="175"/>
      <c r="E170" s="175"/>
      <c r="F170" s="175"/>
      <c r="G170" s="175"/>
    </row>
    <row r="171" spans="2:7" x14ac:dyDescent="0.25">
      <c r="B171" s="175"/>
      <c r="C171" s="175"/>
      <c r="D171" s="175"/>
      <c r="E171" s="175"/>
      <c r="F171" s="175"/>
      <c r="G171" s="175"/>
    </row>
    <row r="172" spans="2:7" x14ac:dyDescent="0.25">
      <c r="B172" s="175"/>
      <c r="C172" s="175"/>
      <c r="D172" s="175"/>
      <c r="E172" s="175"/>
      <c r="F172" s="175"/>
      <c r="G172" s="175"/>
    </row>
    <row r="173" spans="2:7" x14ac:dyDescent="0.25">
      <c r="B173" s="175"/>
      <c r="C173" s="175"/>
      <c r="D173" s="175"/>
      <c r="E173" s="175"/>
      <c r="F173" s="175"/>
      <c r="G173" s="175"/>
    </row>
    <row r="174" spans="2:7" x14ac:dyDescent="0.25">
      <c r="B174" s="175"/>
      <c r="C174" s="175"/>
      <c r="D174" s="175"/>
      <c r="E174" s="175"/>
      <c r="F174" s="175"/>
      <c r="G174" s="175"/>
    </row>
    <row r="175" spans="2:7" x14ac:dyDescent="0.25">
      <c r="B175" s="175"/>
      <c r="C175" s="175"/>
      <c r="D175" s="175"/>
      <c r="E175" s="175"/>
      <c r="F175" s="175"/>
      <c r="G175" s="175"/>
    </row>
    <row r="176" spans="2:7" x14ac:dyDescent="0.25">
      <c r="B176" s="175"/>
      <c r="C176" s="175"/>
      <c r="D176" s="175"/>
      <c r="E176" s="175"/>
      <c r="F176" s="175"/>
      <c r="G176" s="175"/>
    </row>
    <row r="177" spans="2:7" x14ac:dyDescent="0.25">
      <c r="B177" s="175"/>
      <c r="C177" s="175"/>
      <c r="D177" s="175"/>
      <c r="E177" s="175"/>
      <c r="F177" s="175"/>
      <c r="G177" s="175"/>
    </row>
    <row r="178" spans="2:7" x14ac:dyDescent="0.25">
      <c r="B178" s="175"/>
      <c r="C178" s="175"/>
      <c r="D178" s="175"/>
      <c r="E178" s="175"/>
      <c r="F178" s="175"/>
      <c r="G178" s="175"/>
    </row>
    <row r="179" spans="2:7" x14ac:dyDescent="0.25">
      <c r="B179" s="175"/>
      <c r="C179" s="175"/>
      <c r="D179" s="175"/>
      <c r="E179" s="175"/>
      <c r="F179" s="175"/>
      <c r="G179" s="175"/>
    </row>
    <row r="180" spans="2:7" x14ac:dyDescent="0.25">
      <c r="B180" s="175"/>
      <c r="C180" s="175"/>
      <c r="D180" s="175"/>
      <c r="E180" s="175"/>
      <c r="F180" s="175"/>
      <c r="G180" s="175"/>
    </row>
    <row r="181" spans="2:7" x14ac:dyDescent="0.25">
      <c r="B181" s="175"/>
      <c r="C181" s="175"/>
      <c r="D181" s="175"/>
      <c r="E181" s="175"/>
      <c r="F181" s="175"/>
      <c r="G181" s="175"/>
    </row>
    <row r="182" spans="2:7" x14ac:dyDescent="0.25">
      <c r="B182" s="175"/>
      <c r="C182" s="175"/>
      <c r="D182" s="175"/>
      <c r="E182" s="175"/>
      <c r="F182" s="175"/>
      <c r="G182" s="175"/>
    </row>
    <row r="183" spans="2:7" x14ac:dyDescent="0.25">
      <c r="B183" s="175"/>
      <c r="C183" s="175"/>
      <c r="D183" s="175"/>
      <c r="E183" s="175"/>
      <c r="F183" s="175"/>
      <c r="G183" s="175"/>
    </row>
    <row r="184" spans="2:7" x14ac:dyDescent="0.25">
      <c r="B184" s="175"/>
      <c r="C184" s="175"/>
      <c r="D184" s="175"/>
      <c r="E184" s="175"/>
      <c r="F184" s="175"/>
      <c r="G184" s="175"/>
    </row>
    <row r="185" spans="2:7" x14ac:dyDescent="0.25">
      <c r="B185" s="175"/>
      <c r="C185" s="175"/>
      <c r="D185" s="175"/>
      <c r="E185" s="175"/>
      <c r="F185" s="175"/>
      <c r="G185" s="175"/>
    </row>
    <row r="186" spans="2:7" x14ac:dyDescent="0.25">
      <c r="B186" s="175"/>
      <c r="C186" s="175"/>
      <c r="D186" s="175"/>
      <c r="E186" s="175"/>
      <c r="F186" s="175"/>
      <c r="G186" s="175"/>
    </row>
    <row r="187" spans="2:7" x14ac:dyDescent="0.25">
      <c r="B187" s="175"/>
      <c r="C187" s="175"/>
      <c r="D187" s="175"/>
      <c r="E187" s="175"/>
      <c r="F187" s="175"/>
      <c r="G187" s="175"/>
    </row>
    <row r="188" spans="2:7" x14ac:dyDescent="0.25">
      <c r="B188" s="175"/>
      <c r="C188" s="175"/>
      <c r="D188" s="175"/>
      <c r="E188" s="175"/>
      <c r="F188" s="175"/>
      <c r="G188" s="175"/>
    </row>
    <row r="189" spans="2:7" x14ac:dyDescent="0.25">
      <c r="B189" s="175"/>
      <c r="C189" s="175"/>
      <c r="D189" s="175"/>
      <c r="E189" s="175"/>
      <c r="F189" s="175"/>
      <c r="G189" s="175"/>
    </row>
    <row r="190" spans="2:7" x14ac:dyDescent="0.25">
      <c r="B190" s="175"/>
      <c r="C190" s="175"/>
      <c r="D190" s="175"/>
      <c r="E190" s="175"/>
      <c r="F190" s="175"/>
      <c r="G190" s="175"/>
    </row>
    <row r="191" spans="2:7" x14ac:dyDescent="0.25">
      <c r="B191" s="175"/>
      <c r="C191" s="175"/>
      <c r="D191" s="175"/>
      <c r="E191" s="175"/>
      <c r="F191" s="175"/>
      <c r="G191" s="175"/>
    </row>
    <row r="192" spans="2:7" x14ac:dyDescent="0.25">
      <c r="B192" s="175"/>
      <c r="C192" s="175"/>
      <c r="D192" s="175"/>
      <c r="E192" s="175"/>
      <c r="F192" s="175"/>
      <c r="G192" s="175"/>
    </row>
    <row r="193" spans="2:7" x14ac:dyDescent="0.25">
      <c r="B193" s="175"/>
      <c r="C193" s="175"/>
      <c r="D193" s="175"/>
      <c r="E193" s="175"/>
      <c r="F193" s="175"/>
      <c r="G193" s="175"/>
    </row>
    <row r="194" spans="2:7" x14ac:dyDescent="0.25">
      <c r="B194" s="175"/>
      <c r="C194" s="175"/>
      <c r="D194" s="175"/>
      <c r="E194" s="175"/>
      <c r="F194" s="175"/>
      <c r="G194" s="175"/>
    </row>
    <row r="195" spans="2:7" x14ac:dyDescent="0.25">
      <c r="B195" s="175"/>
      <c r="C195" s="175"/>
      <c r="D195" s="175"/>
      <c r="E195" s="175"/>
      <c r="F195" s="175"/>
      <c r="G195" s="175"/>
    </row>
    <row r="196" spans="2:7" x14ac:dyDescent="0.25">
      <c r="B196" s="175"/>
      <c r="C196" s="175"/>
      <c r="D196" s="175"/>
      <c r="E196" s="175"/>
      <c r="F196" s="175"/>
      <c r="G196" s="175"/>
    </row>
    <row r="197" spans="2:7" x14ac:dyDescent="0.25">
      <c r="B197" s="175"/>
      <c r="C197" s="175"/>
      <c r="D197" s="175"/>
      <c r="E197" s="175"/>
      <c r="F197" s="175"/>
      <c r="G197" s="175"/>
    </row>
    <row r="198" spans="2:7" x14ac:dyDescent="0.25">
      <c r="B198" s="175"/>
      <c r="C198" s="175"/>
      <c r="D198" s="175"/>
      <c r="E198" s="175"/>
      <c r="F198" s="175"/>
      <c r="G198" s="175"/>
    </row>
    <row r="199" spans="2:7" x14ac:dyDescent="0.25">
      <c r="B199" s="175"/>
      <c r="C199" s="175"/>
      <c r="D199" s="175"/>
      <c r="E199" s="175"/>
      <c r="F199" s="175"/>
      <c r="G199" s="175"/>
    </row>
    <row r="200" spans="2:7" x14ac:dyDescent="0.25">
      <c r="B200" s="175"/>
      <c r="C200" s="175"/>
      <c r="D200" s="175"/>
      <c r="E200" s="175"/>
      <c r="F200" s="175"/>
      <c r="G200" s="175"/>
    </row>
    <row r="201" spans="2:7" x14ac:dyDescent="0.25">
      <c r="B201" s="175"/>
      <c r="C201" s="175"/>
      <c r="D201" s="175"/>
      <c r="E201" s="175"/>
      <c r="F201" s="175"/>
      <c r="G201" s="175"/>
    </row>
    <row r="202" spans="2:7" x14ac:dyDescent="0.25">
      <c r="B202" s="175"/>
      <c r="C202" s="175"/>
      <c r="D202" s="175"/>
      <c r="E202" s="175"/>
      <c r="F202" s="175"/>
      <c r="G202" s="175"/>
    </row>
    <row r="203" spans="2:7" x14ac:dyDescent="0.25">
      <c r="B203" s="175"/>
      <c r="C203" s="175"/>
      <c r="D203" s="175"/>
      <c r="E203" s="175"/>
      <c r="F203" s="175"/>
      <c r="G203" s="175"/>
    </row>
    <row r="204" spans="2:7" x14ac:dyDescent="0.25">
      <c r="B204" s="175"/>
      <c r="C204" s="175"/>
      <c r="D204" s="175"/>
      <c r="E204" s="175"/>
      <c r="F204" s="175"/>
      <c r="G204" s="175"/>
    </row>
    <row r="205" spans="2:7" x14ac:dyDescent="0.25">
      <c r="B205" s="175"/>
      <c r="C205" s="175"/>
      <c r="D205" s="175"/>
      <c r="E205" s="175"/>
      <c r="F205" s="175"/>
      <c r="G205" s="175"/>
    </row>
    <row r="206" spans="2:7" x14ac:dyDescent="0.25">
      <c r="B206" s="175"/>
      <c r="C206" s="175"/>
      <c r="D206" s="175"/>
      <c r="E206" s="175"/>
      <c r="F206" s="175"/>
      <c r="G206" s="175"/>
    </row>
    <row r="207" spans="2:7" x14ac:dyDescent="0.25">
      <c r="B207" s="175"/>
      <c r="C207" s="175"/>
      <c r="D207" s="175"/>
      <c r="E207" s="175"/>
      <c r="F207" s="175"/>
      <c r="G207" s="175"/>
    </row>
    <row r="208" spans="2:7" x14ac:dyDescent="0.25">
      <c r="B208" s="175"/>
      <c r="C208" s="175"/>
      <c r="D208" s="175"/>
      <c r="E208" s="175"/>
      <c r="F208" s="175"/>
      <c r="G208" s="175"/>
    </row>
    <row r="209" spans="2:7" x14ac:dyDescent="0.25">
      <c r="B209" s="175"/>
      <c r="C209" s="175"/>
      <c r="D209" s="175"/>
      <c r="E209" s="175"/>
      <c r="F209" s="175"/>
      <c r="G209" s="175"/>
    </row>
    <row r="210" spans="2:7" x14ac:dyDescent="0.25">
      <c r="B210" s="175"/>
      <c r="C210" s="175"/>
      <c r="D210" s="175"/>
      <c r="E210" s="175"/>
      <c r="F210" s="175"/>
      <c r="G210" s="175"/>
    </row>
    <row r="211" spans="2:7" x14ac:dyDescent="0.25">
      <c r="B211" s="175"/>
      <c r="C211" s="175"/>
      <c r="D211" s="175"/>
      <c r="E211" s="175"/>
      <c r="F211" s="175"/>
      <c r="G211" s="175"/>
    </row>
    <row r="212" spans="2:7" x14ac:dyDescent="0.25">
      <c r="B212" s="175"/>
      <c r="C212" s="175"/>
      <c r="D212" s="175"/>
      <c r="E212" s="175"/>
      <c r="F212" s="175"/>
      <c r="G212" s="175"/>
    </row>
    <row r="213" spans="2:7" x14ac:dyDescent="0.25">
      <c r="B213" s="175"/>
      <c r="C213" s="175"/>
      <c r="D213" s="175"/>
      <c r="E213" s="175"/>
      <c r="F213" s="175"/>
      <c r="G213" s="175"/>
    </row>
    <row r="214" spans="2:7" x14ac:dyDescent="0.25">
      <c r="B214" s="175"/>
      <c r="C214" s="175"/>
      <c r="D214" s="175"/>
      <c r="E214" s="175"/>
      <c r="F214" s="175"/>
      <c r="G214" s="175"/>
    </row>
    <row r="215" spans="2:7" x14ac:dyDescent="0.25">
      <c r="B215" s="175"/>
      <c r="C215" s="175"/>
      <c r="D215" s="175"/>
      <c r="E215" s="175"/>
      <c r="F215" s="175"/>
      <c r="G215" s="175"/>
    </row>
    <row r="216" spans="2:7" x14ac:dyDescent="0.25">
      <c r="B216" s="175"/>
      <c r="C216" s="175"/>
      <c r="D216" s="175"/>
      <c r="E216" s="175"/>
      <c r="F216" s="175"/>
      <c r="G216" s="175"/>
    </row>
    <row r="217" spans="2:7" x14ac:dyDescent="0.25">
      <c r="B217" s="175"/>
      <c r="C217" s="175"/>
      <c r="D217" s="175"/>
      <c r="E217" s="175"/>
      <c r="F217" s="175"/>
      <c r="G217" s="175"/>
    </row>
    <row r="218" spans="2:7" x14ac:dyDescent="0.25">
      <c r="B218" s="175"/>
      <c r="C218" s="175"/>
      <c r="D218" s="175"/>
      <c r="E218" s="175"/>
      <c r="F218" s="175"/>
      <c r="G218" s="175"/>
    </row>
    <row r="219" spans="2:7" x14ac:dyDescent="0.25">
      <c r="B219" s="175"/>
      <c r="C219" s="175"/>
      <c r="D219" s="175"/>
      <c r="E219" s="175"/>
      <c r="F219" s="175"/>
      <c r="G219" s="175"/>
    </row>
    <row r="220" spans="2:7" x14ac:dyDescent="0.25">
      <c r="B220" s="175"/>
      <c r="C220" s="175"/>
      <c r="D220" s="175"/>
      <c r="E220" s="175"/>
      <c r="F220" s="175"/>
      <c r="G220" s="175"/>
    </row>
  </sheetData>
  <customSheetViews>
    <customSheetView guid="{0A882C2C-5FC0-4744-8D63-6A8347FA4A5C}"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 guid="{BEAD99FF-3AF4-436B-94A0-F6804BFBAA9B}"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3"/>
    </customSheetView>
  </customSheetViews>
  <hyperlinks>
    <hyperlink ref="B15" r:id="rId4"/>
  </hyperlinks>
  <pageMargins left="0.25" right="0.25" top="0.75" bottom="0.75" header="0.3" footer="0.3"/>
  <pageSetup scale="70" orientation="portrait" r:id="rId5"/>
  <rowBreaks count="4" manualBreakCount="4">
    <brk id="37" max="2" man="1"/>
    <brk id="72" max="2" man="1"/>
    <brk id="89" max="2" man="1"/>
    <brk id="143" max="2" man="1"/>
  </rowBreaks>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75"/>
      <c r="B1" s="194" t="s">
        <v>297</v>
      </c>
      <c r="C1" s="175"/>
      <c r="D1" s="175"/>
      <c r="E1" s="175"/>
      <c r="F1" s="175"/>
    </row>
    <row r="2" spans="1:6" ht="23.25" x14ac:dyDescent="0.25">
      <c r="A2" s="175"/>
      <c r="B2" s="194" t="s">
        <v>328</v>
      </c>
      <c r="C2" s="175"/>
      <c r="D2" s="175"/>
      <c r="E2" s="175"/>
      <c r="F2" s="175"/>
    </row>
    <row r="3" spans="1:6" x14ac:dyDescent="0.25">
      <c r="A3" s="175"/>
      <c r="B3" s="178"/>
      <c r="C3" s="175"/>
      <c r="D3" s="175"/>
      <c r="E3" s="175"/>
      <c r="F3" s="175"/>
    </row>
    <row r="4" spans="1:6" ht="18" x14ac:dyDescent="0.25">
      <c r="A4" s="175"/>
      <c r="B4" s="177" t="s">
        <v>329</v>
      </c>
      <c r="C4" s="175"/>
      <c r="D4" s="175"/>
      <c r="E4" s="175"/>
      <c r="F4" s="175"/>
    </row>
    <row r="5" spans="1:6" x14ac:dyDescent="0.25">
      <c r="A5" s="175"/>
      <c r="B5" s="178"/>
      <c r="C5" s="175"/>
      <c r="D5" s="175"/>
      <c r="E5" s="175"/>
      <c r="F5" s="175"/>
    </row>
    <row r="6" spans="1:6" ht="63" x14ac:dyDescent="0.25">
      <c r="A6" s="175"/>
      <c r="B6" s="179" t="s">
        <v>330</v>
      </c>
      <c r="C6" s="175"/>
      <c r="D6" s="175"/>
      <c r="E6" s="175"/>
      <c r="F6" s="175"/>
    </row>
    <row r="7" spans="1:6" x14ac:dyDescent="0.25">
      <c r="A7" s="175"/>
      <c r="B7" s="179"/>
      <c r="C7" s="175"/>
      <c r="D7" s="175"/>
      <c r="E7" s="175"/>
      <c r="F7" s="175"/>
    </row>
    <row r="8" spans="1:6" ht="31.5" x14ac:dyDescent="0.25">
      <c r="A8" s="175"/>
      <c r="B8" s="179" t="s">
        <v>331</v>
      </c>
      <c r="C8" s="175"/>
      <c r="D8" s="175"/>
      <c r="E8" s="175"/>
      <c r="F8" s="175"/>
    </row>
    <row r="9" spans="1:6" x14ac:dyDescent="0.25">
      <c r="A9" s="175"/>
      <c r="B9" s="179" t="s">
        <v>302</v>
      </c>
      <c r="C9" s="175"/>
      <c r="D9" s="175"/>
      <c r="E9" s="175"/>
      <c r="F9" s="175"/>
    </row>
    <row r="10" spans="1:6" x14ac:dyDescent="0.25">
      <c r="A10" s="175"/>
      <c r="B10" s="181" t="s">
        <v>332</v>
      </c>
      <c r="C10" s="175"/>
      <c r="D10" s="175"/>
      <c r="E10" s="175"/>
      <c r="F10" s="175"/>
    </row>
    <row r="11" spans="1:6" x14ac:dyDescent="0.25">
      <c r="A11" s="175"/>
      <c r="B11" s="179"/>
      <c r="C11" s="175"/>
      <c r="D11" s="175"/>
      <c r="E11" s="175"/>
      <c r="F11" s="175"/>
    </row>
    <row r="12" spans="1:6" ht="18" x14ac:dyDescent="0.25">
      <c r="A12" s="175"/>
      <c r="B12" s="182" t="s">
        <v>303</v>
      </c>
      <c r="C12" s="175"/>
      <c r="D12" s="175"/>
      <c r="E12" s="175"/>
      <c r="F12" s="175"/>
    </row>
    <row r="13" spans="1:6" x14ac:dyDescent="0.25">
      <c r="A13" s="175"/>
      <c r="B13" s="183"/>
      <c r="C13" s="175"/>
      <c r="D13" s="175"/>
      <c r="E13" s="175"/>
      <c r="F13" s="175"/>
    </row>
    <row r="14" spans="1:6" ht="37.5" customHeight="1" x14ac:dyDescent="0.25">
      <c r="A14" s="175"/>
      <c r="B14" s="208" t="s">
        <v>355</v>
      </c>
      <c r="C14" s="175"/>
      <c r="D14" s="175"/>
      <c r="E14" s="175"/>
      <c r="F14" s="175"/>
    </row>
    <row r="15" spans="1:6" x14ac:dyDescent="0.25">
      <c r="A15" s="175"/>
      <c r="B15" s="183"/>
      <c r="C15" s="175"/>
      <c r="D15" s="175"/>
      <c r="E15" s="175"/>
      <c r="F15" s="175"/>
    </row>
    <row r="16" spans="1:6" ht="18" x14ac:dyDescent="0.25">
      <c r="A16" s="175"/>
      <c r="B16" s="182" t="s">
        <v>304</v>
      </c>
      <c r="C16" s="175"/>
      <c r="D16" s="175"/>
      <c r="E16" s="175"/>
      <c r="F16" s="175"/>
    </row>
    <row r="17" spans="1:6" x14ac:dyDescent="0.25">
      <c r="A17" s="175"/>
      <c r="B17" s="184"/>
      <c r="C17" s="175"/>
      <c r="D17" s="175"/>
      <c r="E17" s="175"/>
      <c r="F17" s="175"/>
    </row>
    <row r="18" spans="1:6" x14ac:dyDescent="0.25">
      <c r="A18" s="175"/>
      <c r="B18" s="185" t="s">
        <v>190</v>
      </c>
      <c r="C18" s="175"/>
      <c r="D18" s="175"/>
      <c r="E18" s="175"/>
      <c r="F18" s="175"/>
    </row>
    <row r="19" spans="1:6" x14ac:dyDescent="0.25">
      <c r="A19" s="175"/>
      <c r="B19" s="184"/>
      <c r="C19" s="175"/>
      <c r="D19" s="175"/>
      <c r="E19" s="175"/>
      <c r="F19" s="175"/>
    </row>
    <row r="20" spans="1:6" x14ac:dyDescent="0.25">
      <c r="A20" s="175"/>
      <c r="B20" s="179" t="s">
        <v>308</v>
      </c>
      <c r="C20" s="175"/>
      <c r="D20" s="175"/>
      <c r="E20" s="175"/>
      <c r="F20" s="175"/>
    </row>
    <row r="21" spans="1:6" x14ac:dyDescent="0.25">
      <c r="A21" s="175"/>
      <c r="B21" s="179"/>
      <c r="C21" s="175"/>
      <c r="D21" s="175"/>
      <c r="E21" s="175"/>
      <c r="F21" s="175"/>
    </row>
    <row r="22" spans="1:6" x14ac:dyDescent="0.25">
      <c r="A22" s="175"/>
      <c r="B22" s="179"/>
      <c r="C22" s="175"/>
      <c r="D22" s="175"/>
      <c r="E22" s="175"/>
      <c r="F22" s="175"/>
    </row>
    <row r="23" spans="1:6" x14ac:dyDescent="0.25">
      <c r="A23" s="175"/>
      <c r="B23" s="179"/>
      <c r="C23" s="175"/>
      <c r="D23" s="175"/>
      <c r="E23" s="175"/>
      <c r="F23" s="175"/>
    </row>
    <row r="24" spans="1:6" x14ac:dyDescent="0.25">
      <c r="A24" s="175"/>
      <c r="B24" s="179"/>
      <c r="C24" s="175"/>
      <c r="D24" s="175"/>
      <c r="E24" s="175"/>
      <c r="F24" s="175"/>
    </row>
    <row r="25" spans="1:6" x14ac:dyDescent="0.25">
      <c r="A25" s="175"/>
      <c r="B25" s="179"/>
      <c r="C25" s="175"/>
      <c r="D25" s="175"/>
      <c r="E25" s="175"/>
      <c r="F25" s="175"/>
    </row>
    <row r="26" spans="1:6" x14ac:dyDescent="0.25">
      <c r="A26" s="175"/>
      <c r="B26" s="184"/>
      <c r="C26" s="175"/>
      <c r="D26" s="175"/>
      <c r="E26" s="175"/>
      <c r="F26" s="175"/>
    </row>
    <row r="27" spans="1:6" x14ac:dyDescent="0.25">
      <c r="A27" s="175"/>
      <c r="B27" s="175"/>
      <c r="C27" s="175"/>
      <c r="D27" s="175"/>
      <c r="E27" s="175"/>
      <c r="F27" s="175"/>
    </row>
    <row r="28" spans="1:6" ht="31.5" x14ac:dyDescent="0.25">
      <c r="A28" s="175"/>
      <c r="B28" s="179" t="s">
        <v>333</v>
      </c>
      <c r="C28" s="175"/>
      <c r="D28" s="175"/>
      <c r="E28" s="175"/>
      <c r="F28" s="175"/>
    </row>
    <row r="29" spans="1:6" x14ac:dyDescent="0.25">
      <c r="A29" s="175"/>
      <c r="B29" s="181"/>
      <c r="C29" s="175"/>
      <c r="D29" s="175"/>
      <c r="E29" s="175"/>
      <c r="F29" s="175"/>
    </row>
    <row r="30" spans="1:6" x14ac:dyDescent="0.25">
      <c r="A30" s="175"/>
      <c r="B30" s="185" t="s">
        <v>200</v>
      </c>
      <c r="C30" s="175"/>
      <c r="D30" s="175"/>
      <c r="E30" s="175"/>
      <c r="F30" s="175"/>
    </row>
    <row r="31" spans="1:6" x14ac:dyDescent="0.25">
      <c r="A31" s="175"/>
      <c r="B31" s="184"/>
      <c r="C31" s="175"/>
      <c r="D31" s="175"/>
      <c r="E31" s="175"/>
      <c r="F31" s="175"/>
    </row>
    <row r="32" spans="1:6" ht="31.5" x14ac:dyDescent="0.25">
      <c r="A32" s="175"/>
      <c r="B32" s="179" t="s">
        <v>334</v>
      </c>
      <c r="C32" s="175"/>
      <c r="D32" s="175"/>
      <c r="E32" s="175"/>
      <c r="F32" s="175"/>
    </row>
    <row r="33" spans="1:6" x14ac:dyDescent="0.25">
      <c r="A33" s="175"/>
      <c r="B33" s="179"/>
      <c r="C33" s="175"/>
      <c r="D33" s="175"/>
      <c r="E33" s="175"/>
      <c r="F33" s="175"/>
    </row>
    <row r="34" spans="1:6" x14ac:dyDescent="0.25">
      <c r="A34" s="175"/>
      <c r="B34" s="179"/>
      <c r="C34" s="175"/>
      <c r="D34" s="175"/>
      <c r="E34" s="175"/>
      <c r="F34" s="175"/>
    </row>
    <row r="35" spans="1:6" x14ac:dyDescent="0.25">
      <c r="A35" s="175"/>
      <c r="B35" s="179"/>
      <c r="C35" s="175"/>
      <c r="D35" s="175"/>
      <c r="E35" s="175"/>
      <c r="F35" s="175"/>
    </row>
    <row r="36" spans="1:6" x14ac:dyDescent="0.25">
      <c r="A36" s="175"/>
      <c r="B36" s="179"/>
      <c r="C36" s="175"/>
      <c r="D36" s="175"/>
      <c r="E36" s="175"/>
      <c r="F36" s="175"/>
    </row>
    <row r="37" spans="1:6" x14ac:dyDescent="0.25">
      <c r="A37" s="175"/>
      <c r="B37" s="179"/>
      <c r="C37" s="175"/>
      <c r="D37" s="175"/>
      <c r="E37" s="175"/>
      <c r="F37" s="175"/>
    </row>
    <row r="38" spans="1:6" x14ac:dyDescent="0.25">
      <c r="A38" s="175"/>
      <c r="B38" s="179"/>
      <c r="C38" s="175"/>
      <c r="D38" s="175"/>
      <c r="E38" s="175"/>
      <c r="F38" s="175"/>
    </row>
    <row r="39" spans="1:6" x14ac:dyDescent="0.25">
      <c r="A39" s="175"/>
      <c r="B39" s="179"/>
      <c r="C39" s="175"/>
      <c r="D39" s="175"/>
      <c r="E39" s="175"/>
      <c r="F39" s="175"/>
    </row>
    <row r="40" spans="1:6" x14ac:dyDescent="0.25">
      <c r="A40" s="175"/>
      <c r="B40" s="179"/>
      <c r="C40" s="175"/>
      <c r="D40" s="175"/>
      <c r="E40" s="175"/>
      <c r="F40" s="175"/>
    </row>
    <row r="41" spans="1:6" x14ac:dyDescent="0.25">
      <c r="A41" s="175"/>
      <c r="B41" s="183"/>
      <c r="C41" s="175"/>
      <c r="D41" s="175"/>
      <c r="E41" s="175"/>
      <c r="F41" s="175"/>
    </row>
    <row r="42" spans="1:6" x14ac:dyDescent="0.25">
      <c r="A42" s="175"/>
      <c r="B42" s="175"/>
      <c r="C42" s="175"/>
      <c r="D42" s="175"/>
      <c r="E42" s="175"/>
      <c r="F42" s="175"/>
    </row>
    <row r="43" spans="1:6" x14ac:dyDescent="0.25">
      <c r="A43" s="175"/>
      <c r="B43" s="195"/>
      <c r="C43" s="175"/>
      <c r="D43" s="175"/>
      <c r="E43" s="175"/>
      <c r="F43" s="175"/>
    </row>
    <row r="44" spans="1:6" x14ac:dyDescent="0.25">
      <c r="A44" s="175"/>
      <c r="B44" s="196"/>
      <c r="C44" s="175"/>
      <c r="D44" s="175"/>
      <c r="E44" s="175"/>
      <c r="F44" s="175"/>
    </row>
    <row r="45" spans="1:6" x14ac:dyDescent="0.25">
      <c r="A45" s="175"/>
      <c r="B45" s="185" t="s">
        <v>335</v>
      </c>
      <c r="C45" s="175"/>
      <c r="D45" s="175"/>
      <c r="E45" s="175"/>
      <c r="F45" s="175"/>
    </row>
    <row r="46" spans="1:6" x14ac:dyDescent="0.25">
      <c r="A46" s="175"/>
      <c r="B46" s="184"/>
      <c r="C46" s="175"/>
      <c r="D46" s="175"/>
      <c r="E46" s="175"/>
      <c r="F46" s="175"/>
    </row>
    <row r="47" spans="1:6" ht="31.5" x14ac:dyDescent="0.25">
      <c r="A47" s="175"/>
      <c r="B47" s="179" t="s">
        <v>336</v>
      </c>
      <c r="C47" s="175"/>
      <c r="D47" s="175"/>
      <c r="E47" s="175"/>
      <c r="F47" s="175"/>
    </row>
    <row r="48" spans="1:6" x14ac:dyDescent="0.25">
      <c r="A48" s="175"/>
      <c r="B48" s="179"/>
      <c r="C48" s="175"/>
      <c r="D48" s="175"/>
      <c r="E48" s="175"/>
      <c r="F48" s="175"/>
    </row>
    <row r="49" spans="1:6" x14ac:dyDescent="0.25">
      <c r="A49" s="175"/>
      <c r="B49" s="175"/>
      <c r="C49" s="175"/>
      <c r="D49" s="175"/>
      <c r="E49" s="175"/>
      <c r="F49" s="175"/>
    </row>
    <row r="50" spans="1:6" x14ac:dyDescent="0.25">
      <c r="A50" s="175"/>
      <c r="B50" s="175"/>
      <c r="C50" s="175"/>
      <c r="D50" s="175"/>
      <c r="E50" s="175"/>
      <c r="F50" s="175"/>
    </row>
    <row r="51" spans="1:6" x14ac:dyDescent="0.25">
      <c r="A51" s="175"/>
      <c r="B51" s="175"/>
      <c r="C51" s="175"/>
      <c r="D51" s="175"/>
      <c r="E51" s="175"/>
      <c r="F51" s="175"/>
    </row>
    <row r="52" spans="1:6" x14ac:dyDescent="0.25">
      <c r="A52" s="175"/>
      <c r="B52" s="175"/>
      <c r="C52" s="175"/>
      <c r="D52" s="175"/>
      <c r="E52" s="175"/>
      <c r="F52" s="175"/>
    </row>
    <row r="53" spans="1:6" x14ac:dyDescent="0.25">
      <c r="A53" s="175"/>
      <c r="B53" s="175"/>
      <c r="C53" s="175"/>
      <c r="D53" s="175"/>
      <c r="E53" s="175"/>
      <c r="F53" s="175"/>
    </row>
    <row r="54" spans="1:6" x14ac:dyDescent="0.25">
      <c r="A54" s="175"/>
      <c r="B54" s="175"/>
      <c r="C54" s="175"/>
      <c r="D54" s="175"/>
      <c r="E54" s="175"/>
      <c r="F54" s="175"/>
    </row>
    <row r="55" spans="1:6" x14ac:dyDescent="0.25">
      <c r="A55" s="175"/>
      <c r="B55" s="175"/>
      <c r="C55" s="175"/>
      <c r="D55" s="175"/>
      <c r="E55" s="175"/>
      <c r="F55" s="175"/>
    </row>
    <row r="56" spans="1:6" x14ac:dyDescent="0.25">
      <c r="A56" s="175"/>
      <c r="B56" s="175"/>
      <c r="C56" s="175"/>
      <c r="D56" s="175"/>
      <c r="E56" s="175"/>
      <c r="F56" s="175"/>
    </row>
    <row r="57" spans="1:6" x14ac:dyDescent="0.25">
      <c r="A57" s="175"/>
      <c r="B57" s="175"/>
      <c r="C57" s="175"/>
      <c r="D57" s="175"/>
      <c r="E57" s="175"/>
      <c r="F57" s="175"/>
    </row>
    <row r="58" spans="1:6" x14ac:dyDescent="0.25">
      <c r="A58" s="175"/>
      <c r="B58" s="175"/>
      <c r="C58" s="175"/>
      <c r="D58" s="175"/>
      <c r="E58" s="175"/>
      <c r="F58" s="175"/>
    </row>
    <row r="59" spans="1:6" x14ac:dyDescent="0.25">
      <c r="A59" s="175"/>
      <c r="B59" s="175"/>
      <c r="C59" s="175"/>
      <c r="D59" s="175"/>
      <c r="E59" s="175"/>
      <c r="F59" s="175"/>
    </row>
    <row r="60" spans="1:6" x14ac:dyDescent="0.25">
      <c r="A60" s="175"/>
      <c r="B60" s="175"/>
      <c r="C60" s="175"/>
      <c r="D60" s="175"/>
    </row>
    <row r="61" spans="1:6" x14ac:dyDescent="0.25">
      <c r="A61" s="175"/>
      <c r="B61" s="175"/>
      <c r="C61" s="175"/>
      <c r="D61" s="175"/>
    </row>
    <row r="62" spans="1:6" x14ac:dyDescent="0.25">
      <c r="A62" s="175"/>
      <c r="B62" s="175"/>
      <c r="C62" s="175"/>
      <c r="D62" s="175"/>
    </row>
  </sheetData>
  <customSheetViews>
    <customSheetView guid="{0A882C2C-5FC0-4744-8D63-6A8347FA4A5C}" scale="80" showPageBreaks="1" printArea="1" view="pageBreakPreview">
      <selection activeCell="G20" sqref="G20"/>
      <pageMargins left="0.7" right="0.7" top="0.75" bottom="0.75" header="0.3" footer="0.3"/>
      <pageSetup scale="62" orientation="portrait"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 guid="{BEAD99FF-3AF4-436B-94A0-F6804BFBAA9B}" scale="80" showPageBreaks="1" printArea="1" view="pageBreakPreview">
      <selection activeCell="G20" sqref="G20"/>
      <pageMargins left="0.7" right="0.7" top="0.75" bottom="0.75" header="0.3" footer="0.3"/>
      <pageSetup scale="62" orientation="portrait" verticalDpi="0" r:id="rId3"/>
    </customSheetView>
  </customSheetViews>
  <hyperlinks>
    <hyperlink ref="B14" r:id="rId4"/>
  </hyperlinks>
  <pageMargins left="0.7" right="0.7" top="0.75" bottom="0.75" header="0.3" footer="0.3"/>
  <pageSetup scale="62" orientation="portrait" r:id="rId5"/>
  <drawing r:id="rId6"/>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17" t="s">
        <v>188</v>
      </c>
      <c r="C1" s="218"/>
      <c r="D1" s="236" t="s">
        <v>159</v>
      </c>
      <c r="E1" s="237"/>
      <c r="F1" s="237"/>
      <c r="G1" s="237"/>
      <c r="H1" s="238"/>
      <c r="I1" s="81" t="s">
        <v>113</v>
      </c>
      <c r="J1" s="82">
        <v>43282</v>
      </c>
      <c r="K1" s="42"/>
      <c r="L1" s="42"/>
      <c r="M1" s="42"/>
      <c r="N1" s="42"/>
      <c r="O1" s="42"/>
      <c r="P1" s="42"/>
      <c r="Q1" s="42"/>
      <c r="R1" s="42"/>
      <c r="S1" s="42"/>
      <c r="T1" s="42"/>
      <c r="U1" s="42"/>
      <c r="V1" s="42"/>
    </row>
    <row r="2" spans="1:25" ht="18.75" customHeight="1" thickTop="1" thickBot="1" x14ac:dyDescent="0.35">
      <c r="A2" s="45"/>
      <c r="B2" s="239" t="str">
        <f>'FY19 Project Request '!B2:C2</f>
        <v>19MPO_AD1</v>
      </c>
      <c r="C2" s="240"/>
      <c r="D2" s="214" t="s">
        <v>114</v>
      </c>
      <c r="E2" s="215"/>
      <c r="F2" s="215"/>
      <c r="G2" s="215"/>
      <c r="H2" s="215"/>
      <c r="I2" s="284" t="s">
        <v>101</v>
      </c>
      <c r="J2" s="285"/>
      <c r="K2" s="42"/>
      <c r="L2" s="42"/>
      <c r="M2" s="42"/>
      <c r="N2" s="42"/>
      <c r="O2" s="42"/>
      <c r="P2" s="42"/>
      <c r="Q2" s="42"/>
      <c r="R2" s="42"/>
      <c r="S2" s="42"/>
      <c r="T2" s="42"/>
      <c r="U2" s="42"/>
      <c r="V2" s="42"/>
    </row>
    <row r="3" spans="1:25" ht="17.25" customHeight="1" x14ac:dyDescent="0.3">
      <c r="A3" s="45"/>
      <c r="B3" s="241" t="s">
        <v>225</v>
      </c>
      <c r="C3" s="242"/>
      <c r="D3" s="214" t="s">
        <v>189</v>
      </c>
      <c r="E3" s="214"/>
      <c r="F3" s="214"/>
      <c r="G3" s="214"/>
      <c r="H3" s="214"/>
      <c r="I3" s="43">
        <v>43281</v>
      </c>
      <c r="J3" s="51"/>
      <c r="K3" s="42"/>
      <c r="L3" s="42"/>
      <c r="M3" s="42"/>
      <c r="N3" s="42"/>
      <c r="O3" s="42"/>
      <c r="P3" s="42"/>
      <c r="Q3" s="42"/>
      <c r="R3" s="42"/>
      <c r="S3" s="42"/>
      <c r="T3" s="42"/>
      <c r="U3" s="42"/>
      <c r="V3" s="42"/>
    </row>
    <row r="4" spans="1:25" ht="17.25" x14ac:dyDescent="0.3">
      <c r="A4" s="45"/>
      <c r="B4" s="243"/>
      <c r="C4" s="244"/>
      <c r="D4" s="216"/>
      <c r="E4" s="214"/>
      <c r="F4" s="214"/>
      <c r="G4" s="214"/>
      <c r="H4" s="214"/>
      <c r="I4" s="51"/>
      <c r="J4" s="51"/>
      <c r="K4" s="42"/>
      <c r="L4" s="42"/>
      <c r="M4" s="42"/>
      <c r="N4" s="42"/>
      <c r="O4" s="42"/>
      <c r="P4" s="42"/>
      <c r="Q4" s="42"/>
      <c r="R4" s="42"/>
      <c r="S4" s="42"/>
      <c r="T4" s="42"/>
      <c r="U4" s="42"/>
      <c r="V4" s="42"/>
    </row>
    <row r="5" spans="1:25" ht="22.7" customHeight="1" x14ac:dyDescent="0.25">
      <c r="A5" s="45"/>
      <c r="B5" s="50"/>
      <c r="C5" s="52"/>
      <c r="D5" s="52"/>
      <c r="E5" s="52"/>
      <c r="F5" s="52"/>
      <c r="G5" s="52"/>
      <c r="H5" s="52"/>
      <c r="I5" s="52"/>
      <c r="J5" s="52"/>
      <c r="K5" s="42"/>
      <c r="L5" s="42"/>
      <c r="M5" s="42"/>
      <c r="N5" s="42"/>
      <c r="O5" s="42"/>
      <c r="P5" s="42"/>
      <c r="Q5" s="42"/>
      <c r="R5" s="42"/>
      <c r="S5" s="42"/>
      <c r="T5" s="42"/>
      <c r="U5" s="42"/>
      <c r="V5" s="42"/>
    </row>
    <row r="6" spans="1:25" ht="20.25" customHeight="1" x14ac:dyDescent="0.25">
      <c r="A6" s="152"/>
      <c r="B6" s="151" t="s">
        <v>224</v>
      </c>
      <c r="C6" s="150"/>
      <c r="D6" s="150"/>
      <c r="E6" s="150"/>
      <c r="F6" s="150"/>
      <c r="G6" s="150"/>
      <c r="H6" s="150"/>
      <c r="I6" s="150"/>
      <c r="J6" s="150"/>
      <c r="K6" s="131"/>
      <c r="L6" s="42"/>
      <c r="M6" s="42"/>
      <c r="N6" s="42"/>
      <c r="O6" s="42"/>
      <c r="P6" s="42"/>
      <c r="Q6" s="42"/>
      <c r="R6" s="42"/>
      <c r="S6" s="42"/>
      <c r="T6" s="42"/>
      <c r="U6" s="42"/>
      <c r="V6" s="42"/>
      <c r="X6" s="143"/>
      <c r="Y6" s="143"/>
    </row>
    <row r="7" spans="1:25" ht="30.6" customHeight="1" x14ac:dyDescent="0.4">
      <c r="A7" s="72"/>
      <c r="B7" s="74" t="s">
        <v>193</v>
      </c>
      <c r="C7" s="73"/>
      <c r="D7" s="73"/>
      <c r="E7" s="73"/>
      <c r="F7" s="73"/>
      <c r="G7" s="73"/>
      <c r="H7" s="73"/>
      <c r="I7" s="73"/>
      <c r="J7" s="73"/>
      <c r="K7" s="72"/>
      <c r="L7" s="72"/>
      <c r="M7" s="72"/>
      <c r="N7" s="72"/>
      <c r="O7" s="72"/>
      <c r="P7" s="72"/>
      <c r="Q7" s="72"/>
      <c r="R7" s="72"/>
      <c r="S7" s="72"/>
      <c r="T7" s="72"/>
      <c r="U7" s="72"/>
      <c r="V7" s="72"/>
    </row>
    <row r="8" spans="1:25" x14ac:dyDescent="0.25">
      <c r="A8" s="52"/>
      <c r="B8" s="52"/>
      <c r="C8" s="52"/>
      <c r="D8" s="52"/>
      <c r="E8" s="52"/>
      <c r="F8" s="52"/>
      <c r="G8" s="52"/>
      <c r="H8" s="52"/>
      <c r="I8" s="52"/>
      <c r="J8" s="52"/>
      <c r="K8" s="42"/>
      <c r="L8" s="42"/>
      <c r="M8" s="42"/>
      <c r="N8" s="42"/>
      <c r="O8" s="42"/>
      <c r="P8" s="42"/>
      <c r="Q8" s="42"/>
      <c r="R8" s="42"/>
      <c r="S8" s="42"/>
      <c r="T8" s="42"/>
      <c r="U8" s="42"/>
      <c r="V8" s="42"/>
    </row>
    <row r="9" spans="1:25" x14ac:dyDescent="0.25">
      <c r="A9" s="45"/>
      <c r="B9" s="234" t="s">
        <v>34</v>
      </c>
      <c r="C9" s="235"/>
      <c r="D9" s="234" t="s">
        <v>35</v>
      </c>
      <c r="E9" s="235"/>
      <c r="F9" s="234" t="s">
        <v>36</v>
      </c>
      <c r="G9" s="267"/>
      <c r="H9" s="235"/>
      <c r="I9" s="234" t="s">
        <v>110</v>
      </c>
      <c r="J9" s="235"/>
      <c r="K9" s="42"/>
      <c r="L9" s="42"/>
      <c r="M9" s="42"/>
      <c r="N9" s="42"/>
      <c r="O9" s="42"/>
      <c r="P9" s="42"/>
      <c r="Q9" s="42"/>
      <c r="R9" s="42"/>
      <c r="S9" s="42"/>
      <c r="T9" s="42"/>
      <c r="U9" s="42"/>
      <c r="V9" s="42"/>
    </row>
    <row r="10" spans="1:25" ht="18" customHeight="1" x14ac:dyDescent="0.25">
      <c r="A10" s="45"/>
      <c r="B10" s="260" t="str">
        <f>Project_Name</f>
        <v>Staff Working Group Administrator</v>
      </c>
      <c r="C10" s="261"/>
      <c r="D10" s="260" t="str">
        <f>Requesting_Agency</f>
        <v>DCHC MPO</v>
      </c>
      <c r="E10" s="261"/>
      <c r="F10" s="298" t="str">
        <f>'FY19 Project Request '!F11:H11</f>
        <v>Felix Nwoko</v>
      </c>
      <c r="G10" s="299"/>
      <c r="H10" s="300"/>
      <c r="I10" s="123" t="s">
        <v>87</v>
      </c>
      <c r="J10" s="124">
        <f>'FY19 Project Request '!J11</f>
        <v>24500</v>
      </c>
      <c r="K10" s="42"/>
      <c r="L10" s="42"/>
      <c r="M10" s="42"/>
      <c r="N10" s="42"/>
      <c r="O10" s="42"/>
      <c r="P10" s="42"/>
      <c r="Q10" s="42"/>
      <c r="R10" s="42"/>
      <c r="S10" s="42"/>
      <c r="T10" s="42"/>
      <c r="U10" s="42"/>
      <c r="V10" s="42"/>
    </row>
    <row r="11" spans="1:25" ht="18" customHeight="1" x14ac:dyDescent="0.25">
      <c r="A11" s="45"/>
      <c r="B11" s="262"/>
      <c r="C11" s="263"/>
      <c r="D11" s="262"/>
      <c r="E11" s="263"/>
      <c r="F11" s="298" t="str">
        <f>'FY19 Project Request '!F12:H12</f>
        <v>Felix.Nwoko@durhamnc.gov</v>
      </c>
      <c r="G11" s="299"/>
      <c r="H11" s="300"/>
      <c r="I11" s="123" t="s">
        <v>95</v>
      </c>
      <c r="J11" s="124">
        <f>'FY19 Project Request '!J12</f>
        <v>156499.54984863277</v>
      </c>
      <c r="K11" s="42"/>
      <c r="L11" s="42"/>
      <c r="M11" s="42"/>
      <c r="N11" s="42"/>
      <c r="O11" s="42"/>
      <c r="P11" s="42"/>
      <c r="Q11" s="42"/>
      <c r="R11" s="42"/>
      <c r="S11" s="42"/>
      <c r="T11" s="42"/>
      <c r="U11" s="42"/>
      <c r="V11" s="42"/>
    </row>
    <row r="12" spans="1:25" x14ac:dyDescent="0.25">
      <c r="A12" s="45"/>
      <c r="B12" s="234" t="s">
        <v>39</v>
      </c>
      <c r="C12" s="235"/>
      <c r="D12" s="234" t="s">
        <v>40</v>
      </c>
      <c r="E12" s="235"/>
      <c r="F12" s="234" t="s">
        <v>96</v>
      </c>
      <c r="G12" s="267"/>
      <c r="H12" s="235"/>
      <c r="I12" s="234" t="s">
        <v>111</v>
      </c>
      <c r="J12" s="235"/>
      <c r="K12" s="42"/>
      <c r="L12" s="42"/>
      <c r="M12" s="42"/>
      <c r="N12" s="42"/>
      <c r="O12" s="42"/>
      <c r="P12" s="42"/>
      <c r="Q12" s="42"/>
      <c r="R12" s="42"/>
      <c r="S12" s="42"/>
      <c r="T12" s="42"/>
      <c r="U12" s="42"/>
      <c r="V12" s="42"/>
    </row>
    <row r="13" spans="1:25" ht="15.75" customHeight="1" x14ac:dyDescent="0.25">
      <c r="A13" s="45"/>
      <c r="B13" s="245">
        <f>Start_Date</f>
        <v>43101</v>
      </c>
      <c r="C13" s="246"/>
      <c r="D13" s="245">
        <f>End_Date</f>
        <v>16618</v>
      </c>
      <c r="E13" s="246"/>
      <c r="F13" s="249">
        <f>Added_notes_as_appropriate</f>
        <v>24500</v>
      </c>
      <c r="G13" s="250"/>
      <c r="H13" s="251"/>
      <c r="I13" s="168" t="s">
        <v>87</v>
      </c>
      <c r="J13" s="124">
        <f>'FY19 Project Request '!J14</f>
        <v>0</v>
      </c>
      <c r="K13" s="42"/>
      <c r="L13" s="42"/>
      <c r="M13" s="42"/>
      <c r="N13" s="42"/>
      <c r="O13" s="42"/>
      <c r="P13" s="42"/>
      <c r="Q13" s="42"/>
      <c r="R13" s="42"/>
      <c r="S13" s="42"/>
      <c r="T13" s="42"/>
      <c r="U13" s="42"/>
      <c r="V13" s="42"/>
      <c r="W13" s="37" t="b">
        <v>0</v>
      </c>
    </row>
    <row r="14" spans="1:25" ht="15.75" customHeight="1" x14ac:dyDescent="0.25">
      <c r="A14" s="45"/>
      <c r="B14" s="247"/>
      <c r="C14" s="248"/>
      <c r="D14" s="247"/>
      <c r="E14" s="248"/>
      <c r="F14" s="252"/>
      <c r="G14" s="253"/>
      <c r="H14" s="254"/>
      <c r="I14" s="168" t="s">
        <v>95</v>
      </c>
      <c r="J14" s="124">
        <f>'FY19 Project Request '!J15</f>
        <v>0</v>
      </c>
      <c r="K14" s="42"/>
      <c r="L14" s="42"/>
      <c r="M14" s="42"/>
      <c r="N14" s="42"/>
      <c r="O14" s="42"/>
      <c r="P14" s="42"/>
      <c r="Q14" s="42"/>
      <c r="R14" s="42"/>
      <c r="S14" s="42"/>
      <c r="T14" s="42"/>
      <c r="U14" s="42"/>
      <c r="V14" s="42"/>
      <c r="W14" s="37" t="b">
        <v>0</v>
      </c>
    </row>
    <row r="15" spans="1:25" ht="28.7" customHeight="1" x14ac:dyDescent="0.25">
      <c r="A15" s="45"/>
      <c r="B15" s="255" t="s">
        <v>90</v>
      </c>
      <c r="C15" s="256"/>
      <c r="D15" s="257"/>
      <c r="E15" s="258"/>
      <c r="F15" s="258"/>
      <c r="G15" s="258"/>
      <c r="H15" s="258"/>
      <c r="I15" s="258"/>
      <c r="J15" s="259"/>
      <c r="K15" s="42"/>
      <c r="L15" s="42"/>
      <c r="M15" s="42"/>
      <c r="N15" s="42"/>
      <c r="O15" s="42"/>
      <c r="P15" s="42"/>
      <c r="Q15" s="42"/>
      <c r="R15" s="42"/>
      <c r="S15" s="42"/>
      <c r="T15" s="42"/>
      <c r="U15" s="42"/>
      <c r="V15" s="42"/>
      <c r="W15" s="37" t="b">
        <v>0</v>
      </c>
    </row>
    <row r="16" spans="1:25" ht="102.75" customHeight="1" x14ac:dyDescent="0.25">
      <c r="A16" s="45"/>
      <c r="B16" s="286" t="str">
        <f>'FY19 Project Request '!B17:J17</f>
        <v>The SWG Administrator is a highly responsible position that will lead the implementation efforts of the Durham and Orange County Transit Plans through coordination of the SWGs. The current project costs estimated till FY24 (6 year period), however FTE costs are assumed to continue to the approved period for the county transit plans (2045).</v>
      </c>
      <c r="C16" s="287"/>
      <c r="D16" s="287"/>
      <c r="E16" s="287"/>
      <c r="F16" s="287"/>
      <c r="G16" s="287"/>
      <c r="H16" s="288"/>
      <c r="I16" s="288"/>
      <c r="J16" s="289"/>
      <c r="K16" s="42"/>
      <c r="L16" s="42"/>
      <c r="M16" s="42"/>
      <c r="N16" s="42"/>
      <c r="O16" s="42"/>
      <c r="P16" s="42"/>
      <c r="Q16" s="42"/>
      <c r="R16" s="42"/>
      <c r="S16" s="42"/>
      <c r="T16" s="42"/>
      <c r="U16" s="42"/>
      <c r="V16" s="42"/>
      <c r="X16" s="143"/>
      <c r="Y16" s="143" t="b">
        <v>1</v>
      </c>
    </row>
    <row r="17" spans="1:28" ht="20.25" customHeight="1" x14ac:dyDescent="0.25">
      <c r="A17" s="45"/>
      <c r="B17" s="273" t="s">
        <v>223</v>
      </c>
      <c r="C17" s="273"/>
      <c r="D17" s="273"/>
      <c r="E17" s="130" t="str">
        <f>IF('FY19 Project Request '!X35,"YES",IF('FY19 Project Request '!X36,"NO",))</f>
        <v>YES</v>
      </c>
      <c r="F17" s="277"/>
      <c r="G17" s="278"/>
      <c r="H17" s="274"/>
      <c r="I17" s="275"/>
      <c r="J17" s="276"/>
      <c r="K17" s="42"/>
      <c r="L17" s="42"/>
      <c r="M17" s="42"/>
      <c r="N17" s="42"/>
      <c r="O17" s="42"/>
      <c r="P17" s="42"/>
      <c r="Q17" s="42"/>
      <c r="R17" s="42"/>
      <c r="S17" s="42"/>
      <c r="T17" s="42"/>
      <c r="U17" s="42"/>
      <c r="V17" s="42"/>
      <c r="X17" s="143" t="str">
        <f>'FY19 Project Request '!W19</f>
        <v>Operating</v>
      </c>
      <c r="Y17" s="143" t="b">
        <f>'FY19 Project Request '!X19</f>
        <v>1</v>
      </c>
    </row>
    <row r="18" spans="1:28" x14ac:dyDescent="0.25">
      <c r="A18" s="45"/>
      <c r="B18" s="75"/>
      <c r="C18" s="75"/>
      <c r="D18" s="75"/>
      <c r="E18" s="75"/>
      <c r="F18" s="75"/>
      <c r="G18" s="75"/>
      <c r="H18" s="75"/>
      <c r="I18" s="75"/>
      <c r="J18" s="75"/>
      <c r="K18" s="42"/>
      <c r="L18" s="42"/>
      <c r="M18" s="42"/>
      <c r="N18" s="42"/>
      <c r="O18" s="42"/>
      <c r="P18" s="42"/>
      <c r="Q18" s="42"/>
      <c r="R18" s="42"/>
      <c r="S18" s="42"/>
      <c r="T18" s="42"/>
      <c r="U18" s="42"/>
      <c r="V18" s="42"/>
      <c r="X18" s="143" t="str">
        <f>'FY19 Project Request '!W25</f>
        <v>Capital Development</v>
      </c>
      <c r="Y18" s="143" t="b">
        <f>'FY19 Project Request '!X25</f>
        <v>0</v>
      </c>
    </row>
    <row r="19" spans="1:28" s="40" customFormat="1" ht="17.25" customHeight="1" x14ac:dyDescent="0.25">
      <c r="A19" s="67"/>
      <c r="B19" s="125" t="s">
        <v>266</v>
      </c>
      <c r="C19" s="69"/>
      <c r="D19" s="69"/>
      <c r="E19" s="69"/>
      <c r="F19" s="69"/>
      <c r="G19" s="69"/>
      <c r="H19" s="69"/>
      <c r="I19" s="69"/>
      <c r="J19" s="69"/>
      <c r="K19" s="47"/>
      <c r="L19" s="47"/>
      <c r="M19" s="47"/>
      <c r="N19" s="47"/>
      <c r="O19" s="47"/>
      <c r="P19" s="47"/>
      <c r="Q19" s="47"/>
      <c r="R19" s="47"/>
      <c r="S19" s="47"/>
      <c r="T19" s="47"/>
      <c r="U19" s="47"/>
      <c r="V19" s="47"/>
      <c r="X19" s="143" t="str">
        <f>'FY19 Project Request '!W26</f>
        <v>Capital Vehicle Acquisition</v>
      </c>
      <c r="Y19" s="143" t="b">
        <f>'FY19 Project Request '!X26</f>
        <v>0</v>
      </c>
      <c r="AB19" s="37"/>
    </row>
    <row r="20" spans="1:28" ht="16.7" customHeight="1" x14ac:dyDescent="0.25">
      <c r="A20" s="65"/>
      <c r="B20" s="52" t="s">
        <v>136</v>
      </c>
      <c r="C20" s="52"/>
      <c r="D20" s="52" t="s">
        <v>137</v>
      </c>
      <c r="E20" s="52"/>
      <c r="F20" s="52"/>
      <c r="G20" s="52" t="s">
        <v>138</v>
      </c>
      <c r="I20" s="52"/>
      <c r="J20" s="52"/>
      <c r="K20" s="42"/>
      <c r="L20" s="42"/>
      <c r="M20" s="42"/>
      <c r="N20" s="42"/>
      <c r="O20" s="42"/>
      <c r="P20" s="42"/>
      <c r="Q20" s="42"/>
      <c r="R20" s="42"/>
      <c r="S20" s="42"/>
      <c r="T20" s="42"/>
      <c r="U20" s="42"/>
      <c r="V20" s="42"/>
      <c r="X20" s="143" t="str">
        <f>'FY19 Project Request '!W21</f>
        <v>Both</v>
      </c>
      <c r="Y20" s="143" t="b">
        <f>'FY19 Project Request '!X21</f>
        <v>0</v>
      </c>
    </row>
    <row r="21" spans="1:28" ht="47.25" customHeight="1" x14ac:dyDescent="0.25">
      <c r="A21" s="65"/>
      <c r="B21" s="272" t="str">
        <f>'FY19 Project Request '!B22:C22</f>
        <v>DCHC MPO</v>
      </c>
      <c r="C21" s="272"/>
      <c r="D21" s="272" t="str">
        <f>'FY19 Project Request '!D22:F22</f>
        <v>Durham County and Orange County</v>
      </c>
      <c r="E21" s="272"/>
      <c r="F21" s="272"/>
      <c r="G21" s="272" t="str">
        <f>'FY19 Project Request '!G22:J22</f>
        <v>Coordination and implementation of county transit plans.</v>
      </c>
      <c r="H21" s="272"/>
      <c r="I21" s="272"/>
      <c r="J21" s="272"/>
      <c r="K21" s="42"/>
      <c r="L21" s="42"/>
      <c r="M21" s="42"/>
      <c r="N21" s="42"/>
      <c r="O21" s="42"/>
      <c r="P21" s="42"/>
      <c r="Q21" s="42"/>
      <c r="R21" s="42"/>
      <c r="S21" s="42"/>
      <c r="T21" s="42"/>
      <c r="U21" s="42"/>
      <c r="V21" s="42"/>
      <c r="X21" s="143" t="str">
        <f>'FY19 Project Request '!W22</f>
        <v>Operating - Administration</v>
      </c>
      <c r="Y21" s="143" t="b">
        <f>'FY19 Project Request '!X22</f>
        <v>1</v>
      </c>
    </row>
    <row r="22" spans="1:28" ht="15" customHeight="1" x14ac:dyDescent="0.25">
      <c r="A22" s="65"/>
      <c r="B22" s="71"/>
      <c r="C22" s="71"/>
      <c r="D22" s="71"/>
      <c r="E22" s="71"/>
      <c r="F22" s="71"/>
      <c r="G22" s="71"/>
      <c r="H22" s="71"/>
      <c r="I22" s="71"/>
      <c r="J22" s="71"/>
      <c r="K22" s="42"/>
      <c r="L22" s="42"/>
      <c r="M22" s="42"/>
      <c r="N22" s="42"/>
      <c r="O22" s="42"/>
      <c r="P22" s="42"/>
      <c r="Q22" s="42"/>
      <c r="R22" s="42"/>
      <c r="S22" s="42"/>
      <c r="T22" s="42"/>
      <c r="U22" s="42"/>
      <c r="V22" s="42"/>
      <c r="X22" s="143"/>
      <c r="Y22" s="143"/>
    </row>
    <row r="23" spans="1:28" x14ac:dyDescent="0.25">
      <c r="A23" s="52"/>
      <c r="B23" s="52"/>
      <c r="C23" s="52"/>
      <c r="D23" s="52"/>
      <c r="E23" s="52"/>
      <c r="F23" s="52"/>
      <c r="G23" s="52"/>
      <c r="H23" s="52"/>
      <c r="I23" s="52"/>
      <c r="J23" s="52"/>
      <c r="K23" s="42"/>
      <c r="L23" s="42"/>
      <c r="M23" s="42"/>
      <c r="N23" s="42"/>
      <c r="O23" s="42"/>
      <c r="P23" s="42"/>
      <c r="Q23" s="42"/>
      <c r="R23" s="42"/>
      <c r="S23" s="42"/>
      <c r="T23" s="42"/>
      <c r="U23" s="42"/>
      <c r="V23" s="42"/>
      <c r="X23" s="143"/>
      <c r="Y23" s="143"/>
    </row>
    <row r="24" spans="1:28" ht="26.25" x14ac:dyDescent="0.4">
      <c r="A24" s="72"/>
      <c r="B24" s="74" t="s">
        <v>190</v>
      </c>
      <c r="C24" s="73"/>
      <c r="D24" s="73"/>
      <c r="E24" s="73"/>
      <c r="F24" s="73"/>
      <c r="G24" s="73"/>
      <c r="H24" s="73"/>
      <c r="I24" s="73"/>
      <c r="J24" s="73"/>
      <c r="K24" s="72"/>
      <c r="L24" s="72"/>
      <c r="M24" s="72"/>
      <c r="N24" s="72"/>
      <c r="O24" s="72"/>
      <c r="P24" s="72"/>
      <c r="Q24" s="72"/>
      <c r="R24" s="72"/>
      <c r="S24" s="72"/>
      <c r="T24" s="72"/>
      <c r="U24" s="72"/>
      <c r="V24" s="72"/>
      <c r="X24" s="143"/>
      <c r="Y24" s="143"/>
    </row>
    <row r="25" spans="1:28" ht="5.25" customHeight="1" x14ac:dyDescent="0.4">
      <c r="A25" s="48"/>
      <c r="B25" s="59"/>
      <c r="C25" s="59"/>
      <c r="D25" s="59"/>
      <c r="E25" s="59"/>
      <c r="F25" s="59"/>
      <c r="G25" s="59"/>
      <c r="H25" s="59"/>
      <c r="I25" s="59"/>
      <c r="J25" s="59"/>
      <c r="K25" s="48"/>
      <c r="L25" s="48"/>
      <c r="M25" s="48"/>
      <c r="N25" s="48"/>
      <c r="O25" s="48"/>
      <c r="P25" s="48"/>
      <c r="Q25" s="48"/>
      <c r="R25" s="48"/>
      <c r="S25" s="48"/>
      <c r="T25" s="48"/>
      <c r="U25" s="48"/>
      <c r="V25" s="48"/>
    </row>
    <row r="26" spans="1:28" ht="15.75" x14ac:dyDescent="0.25">
      <c r="A26" s="65"/>
      <c r="B26" s="55"/>
      <c r="C26" s="52"/>
      <c r="D26" s="52"/>
      <c r="E26" s="52"/>
      <c r="F26" s="52"/>
      <c r="G26" s="52"/>
      <c r="H26" s="52"/>
      <c r="I26" s="52"/>
      <c r="J26" s="52"/>
      <c r="K26" s="42"/>
      <c r="L26" s="42"/>
      <c r="M26" s="42"/>
      <c r="N26" s="42"/>
      <c r="O26" s="42"/>
      <c r="P26" s="42"/>
      <c r="Q26" s="42"/>
      <c r="R26" s="42"/>
      <c r="S26" s="42"/>
      <c r="T26" s="42"/>
      <c r="U26" s="42"/>
      <c r="V26" s="42"/>
    </row>
    <row r="27" spans="1:28" x14ac:dyDescent="0.25">
      <c r="A27" s="68"/>
      <c r="B27" s="210" t="s">
        <v>194</v>
      </c>
      <c r="C27" s="210"/>
      <c r="D27" s="210"/>
      <c r="E27" s="210"/>
      <c r="F27" s="210"/>
      <c r="G27" s="210"/>
      <c r="H27" s="210"/>
      <c r="I27" s="210"/>
      <c r="J27" s="210"/>
      <c r="K27" s="42"/>
      <c r="L27" s="42"/>
      <c r="M27" s="42"/>
      <c r="N27" s="42"/>
      <c r="O27" s="42"/>
      <c r="P27" s="42"/>
      <c r="Q27" s="42"/>
      <c r="R27" s="42"/>
      <c r="S27" s="42"/>
      <c r="T27" s="42"/>
      <c r="U27" s="42"/>
      <c r="V27" s="42"/>
    </row>
    <row r="28" spans="1:28" s="40" customFormat="1" x14ac:dyDescent="0.25">
      <c r="A28" s="68"/>
      <c r="C28" s="234" t="s">
        <v>195</v>
      </c>
      <c r="D28" s="267"/>
      <c r="E28" s="235"/>
      <c r="F28" s="167" t="s">
        <v>196</v>
      </c>
      <c r="G28" s="167" t="s">
        <v>197</v>
      </c>
      <c r="H28" s="167" t="s">
        <v>198</v>
      </c>
      <c r="I28" s="167" t="s">
        <v>199</v>
      </c>
      <c r="J28" s="44"/>
      <c r="K28" s="44"/>
      <c r="L28" s="44"/>
      <c r="M28" s="44"/>
      <c r="N28" s="44"/>
      <c r="O28" s="44"/>
      <c r="P28" s="44"/>
      <c r="Q28" s="44"/>
      <c r="R28" s="44"/>
      <c r="S28" s="44"/>
      <c r="T28" s="44"/>
      <c r="U28" s="44"/>
      <c r="V28" s="44"/>
    </row>
    <row r="29" spans="1:28" ht="21" customHeight="1" x14ac:dyDescent="0.25">
      <c r="A29" s="66"/>
      <c r="B29" s="58" t="s">
        <v>92</v>
      </c>
      <c r="C29" s="265" t="str">
        <f>KPI_a</f>
        <v>AD-Hire Date</v>
      </c>
      <c r="D29" s="266"/>
      <c r="E29" s="266"/>
      <c r="F29" s="141"/>
      <c r="G29" s="141"/>
      <c r="H29" s="141"/>
      <c r="I29" s="141"/>
      <c r="J29" s="44"/>
      <c r="K29" s="42"/>
      <c r="L29" s="42"/>
      <c r="M29" s="42"/>
      <c r="N29" s="42"/>
      <c r="O29" s="42"/>
      <c r="P29" s="42"/>
      <c r="Q29" s="42"/>
      <c r="R29" s="42"/>
      <c r="S29" s="42"/>
      <c r="T29" s="42"/>
      <c r="U29" s="42"/>
      <c r="V29" s="42"/>
    </row>
    <row r="30" spans="1:28" ht="21" customHeight="1" x14ac:dyDescent="0.25">
      <c r="A30" s="66"/>
      <c r="B30" s="58" t="s">
        <v>93</v>
      </c>
      <c r="C30" s="265" t="str">
        <f>KPI_b</f>
        <v/>
      </c>
      <c r="D30" s="266"/>
      <c r="E30" s="266"/>
      <c r="F30" s="142"/>
      <c r="G30" s="142"/>
      <c r="H30" s="142"/>
      <c r="I30" s="142"/>
      <c r="J30" s="44"/>
      <c r="K30" s="42"/>
      <c r="L30" s="42"/>
      <c r="M30" s="42"/>
      <c r="N30" s="42"/>
      <c r="O30" s="42"/>
      <c r="P30" s="42"/>
      <c r="Q30" s="42"/>
      <c r="R30" s="42"/>
      <c r="S30" s="42"/>
      <c r="T30" s="42"/>
      <c r="U30" s="42"/>
      <c r="V30" s="42"/>
    </row>
    <row r="31" spans="1:28" ht="21" customHeight="1" x14ac:dyDescent="0.25">
      <c r="A31" s="66"/>
      <c r="B31" s="58" t="s">
        <v>94</v>
      </c>
      <c r="C31" s="265" t="str">
        <f>KPI_c</f>
        <v/>
      </c>
      <c r="D31" s="266"/>
      <c r="E31" s="266"/>
      <c r="F31" s="142"/>
      <c r="G31" s="142"/>
      <c r="H31" s="142"/>
      <c r="I31" s="14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72"/>
      <c r="B33" s="74" t="s">
        <v>200</v>
      </c>
      <c r="C33" s="73"/>
      <c r="D33" s="73"/>
      <c r="E33" s="73"/>
      <c r="F33" s="73"/>
      <c r="G33" s="73"/>
      <c r="H33" s="73"/>
      <c r="I33" s="73"/>
      <c r="J33" s="73"/>
      <c r="K33" s="72"/>
      <c r="L33" s="72"/>
      <c r="M33" s="72"/>
      <c r="N33" s="72"/>
      <c r="O33" s="72"/>
      <c r="P33" s="72"/>
      <c r="Q33" s="72"/>
      <c r="R33" s="72"/>
      <c r="S33" s="72"/>
      <c r="T33" s="72"/>
      <c r="U33" s="72"/>
      <c r="V33" s="72"/>
    </row>
    <row r="34" spans="1:26" ht="5.25" customHeight="1" x14ac:dyDescent="0.4">
      <c r="A34" s="48"/>
      <c r="B34" s="59"/>
      <c r="C34" s="59"/>
      <c r="D34" s="59"/>
      <c r="E34" s="59"/>
      <c r="F34" s="59"/>
      <c r="G34" s="59"/>
      <c r="H34" s="59"/>
      <c r="I34" s="59"/>
      <c r="J34" s="59"/>
      <c r="K34" s="48"/>
      <c r="L34" s="48"/>
      <c r="M34" s="48"/>
      <c r="N34" s="48"/>
      <c r="O34" s="48"/>
      <c r="P34" s="48"/>
      <c r="Q34" s="48"/>
      <c r="R34" s="48"/>
      <c r="S34" s="48"/>
      <c r="T34" s="48"/>
      <c r="U34" s="48"/>
      <c r="V34" s="48"/>
    </row>
    <row r="35" spans="1:26" x14ac:dyDescent="0.25">
      <c r="A35" s="66"/>
      <c r="B35" s="52"/>
      <c r="C35" s="52"/>
      <c r="D35" s="52"/>
      <c r="E35" s="52"/>
      <c r="F35" s="52"/>
      <c r="G35" s="52"/>
      <c r="H35" s="52"/>
      <c r="I35" s="52"/>
      <c r="J35" s="52"/>
      <c r="K35" s="42"/>
      <c r="L35" s="42"/>
      <c r="M35" s="42"/>
      <c r="N35" s="42"/>
      <c r="O35" s="42"/>
      <c r="P35" s="42"/>
      <c r="Q35" s="42"/>
      <c r="R35" s="42"/>
      <c r="S35" s="42"/>
      <c r="T35" s="42"/>
      <c r="U35" s="42"/>
      <c r="V35" s="42"/>
    </row>
    <row r="36" spans="1:26" ht="16.5" customHeight="1" thickBot="1" x14ac:dyDescent="0.3">
      <c r="A36" s="52"/>
      <c r="B36" s="296" t="s">
        <v>196</v>
      </c>
      <c r="C36" s="297"/>
      <c r="D36" s="296" t="s">
        <v>197</v>
      </c>
      <c r="E36" s="297"/>
      <c r="F36" s="296" t="s">
        <v>198</v>
      </c>
      <c r="G36" s="297"/>
      <c r="H36" s="296" t="s">
        <v>199</v>
      </c>
      <c r="I36" s="297"/>
      <c r="J36" s="42"/>
      <c r="K36" s="42"/>
      <c r="L36" s="42"/>
      <c r="M36" s="42"/>
      <c r="N36" s="42"/>
      <c r="O36" s="42"/>
      <c r="P36" s="42"/>
      <c r="Q36" s="42"/>
      <c r="R36" s="42"/>
      <c r="S36" s="42"/>
      <c r="T36" s="42"/>
      <c r="U36" s="42"/>
      <c r="V36" s="42"/>
      <c r="W36" s="42"/>
      <c r="X36" s="42"/>
      <c r="Y36" s="42"/>
      <c r="Z36" s="131"/>
    </row>
    <row r="37" spans="1:26" ht="180.75" customHeight="1" thickTop="1" x14ac:dyDescent="0.25">
      <c r="A37" s="45"/>
      <c r="B37" s="294"/>
      <c r="C37" s="295"/>
      <c r="D37" s="294"/>
      <c r="E37" s="295"/>
      <c r="F37" s="294"/>
      <c r="G37" s="295"/>
      <c r="H37" s="294"/>
      <c r="I37" s="295"/>
      <c r="J37" s="42"/>
      <c r="K37" s="42"/>
      <c r="L37" s="42"/>
      <c r="M37" s="42"/>
      <c r="N37" s="42"/>
      <c r="O37" s="42"/>
      <c r="P37" s="42"/>
      <c r="Q37" s="42"/>
      <c r="R37" s="42"/>
      <c r="S37" s="42"/>
      <c r="T37" s="42"/>
      <c r="U37" s="42"/>
      <c r="V37" s="42"/>
      <c r="W37" s="42"/>
      <c r="X37" s="42"/>
      <c r="Y37" s="42"/>
      <c r="Z37" s="131"/>
    </row>
    <row r="38" spans="1:26" ht="15.75" thickBot="1" x14ac:dyDescent="0.3">
      <c r="A38" s="52"/>
      <c r="B38" s="232" t="s">
        <v>201</v>
      </c>
      <c r="C38" s="233"/>
      <c r="D38" s="232" t="s">
        <v>201</v>
      </c>
      <c r="E38" s="233"/>
      <c r="F38" s="232" t="s">
        <v>201</v>
      </c>
      <c r="G38" s="233"/>
      <c r="H38" s="232" t="s">
        <v>201</v>
      </c>
      <c r="I38" s="233"/>
      <c r="J38" s="52"/>
      <c r="K38" s="42"/>
      <c r="L38" s="42"/>
      <c r="M38" s="42"/>
      <c r="N38" s="42"/>
      <c r="O38" s="42"/>
      <c r="P38" s="42"/>
      <c r="Q38" s="42"/>
      <c r="R38" s="42"/>
      <c r="S38" s="42"/>
      <c r="T38" s="42"/>
      <c r="U38" s="42"/>
      <c r="V38" s="42"/>
    </row>
    <row r="39" spans="1:26" ht="15.75" thickTop="1" x14ac:dyDescent="0.25">
      <c r="A39" s="45"/>
      <c r="B39" s="294"/>
      <c r="C39" s="295"/>
      <c r="D39" s="294"/>
      <c r="E39" s="295"/>
      <c r="F39" s="294"/>
      <c r="G39" s="295"/>
      <c r="H39" s="294"/>
      <c r="I39" s="295"/>
      <c r="J39" s="52"/>
      <c r="K39" s="42"/>
      <c r="L39" s="42"/>
      <c r="M39" s="42"/>
      <c r="N39" s="42"/>
      <c r="O39" s="42"/>
      <c r="P39" s="42"/>
      <c r="Q39" s="42"/>
      <c r="R39" s="42"/>
      <c r="S39" s="42"/>
      <c r="T39" s="42"/>
      <c r="U39" s="42"/>
      <c r="V39" s="42"/>
    </row>
    <row r="40" spans="1:26" x14ac:dyDescent="0.25">
      <c r="A40" s="52"/>
      <c r="B40" s="52"/>
      <c r="C40" s="52"/>
      <c r="D40" s="52"/>
      <c r="E40" s="52"/>
      <c r="F40" s="52"/>
      <c r="G40" s="52"/>
      <c r="H40" s="52"/>
      <c r="I40" s="52"/>
      <c r="J40" s="52"/>
      <c r="K40" s="42"/>
      <c r="L40" s="42"/>
      <c r="M40" s="42"/>
      <c r="N40" s="42"/>
      <c r="O40" s="42"/>
      <c r="P40" s="42"/>
      <c r="Q40" s="42"/>
      <c r="R40" s="42"/>
      <c r="S40" s="42"/>
      <c r="T40" s="42"/>
      <c r="U40" s="42"/>
      <c r="V40" s="42"/>
    </row>
    <row r="41" spans="1:26" ht="26.25" x14ac:dyDescent="0.4">
      <c r="A41" s="72"/>
      <c r="B41" s="74" t="s">
        <v>231</v>
      </c>
      <c r="C41" s="73"/>
      <c r="D41" s="73"/>
      <c r="E41" s="73"/>
      <c r="F41" s="73"/>
      <c r="G41" s="73"/>
      <c r="H41" s="73"/>
      <c r="I41" s="73"/>
      <c r="J41" s="73"/>
      <c r="K41" s="72"/>
      <c r="L41" s="72"/>
      <c r="M41" s="72"/>
      <c r="N41" s="72"/>
      <c r="O41" s="72"/>
      <c r="P41" s="72"/>
      <c r="Q41" s="72"/>
      <c r="R41" s="72"/>
      <c r="S41" s="72"/>
      <c r="T41" s="72"/>
      <c r="U41" s="72"/>
      <c r="V41" s="72"/>
    </row>
    <row r="42" spans="1:26" ht="8.25" customHeight="1" x14ac:dyDescent="0.4">
      <c r="A42" s="48"/>
      <c r="B42" s="59"/>
      <c r="C42" s="59"/>
      <c r="D42" s="59"/>
      <c r="E42" s="59"/>
      <c r="F42" s="59"/>
      <c r="G42" s="59"/>
      <c r="H42" s="59"/>
      <c r="I42" s="59"/>
      <c r="J42" s="59"/>
      <c r="K42" s="48"/>
      <c r="L42" s="48"/>
      <c r="M42" s="48"/>
      <c r="N42" s="48"/>
      <c r="O42" s="48"/>
      <c r="P42" s="48"/>
      <c r="Q42" s="48"/>
      <c r="R42" s="48"/>
      <c r="S42" s="48"/>
      <c r="T42" s="48"/>
      <c r="U42" s="48"/>
      <c r="V42" s="48"/>
    </row>
    <row r="43" spans="1:26" ht="15.75" customHeight="1" x14ac:dyDescent="0.4">
      <c r="A43" s="42"/>
      <c r="B43" s="156"/>
      <c r="C43" s="156"/>
      <c r="D43" s="156"/>
      <c r="E43" s="156"/>
      <c r="F43" s="156"/>
      <c r="G43" s="156"/>
      <c r="H43" s="156"/>
      <c r="I43" s="156"/>
      <c r="J43" s="156"/>
      <c r="K43" s="156"/>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2"/>
      <c r="F45" s="52"/>
      <c r="G45" s="52"/>
      <c r="H45" s="52"/>
      <c r="I45" s="52"/>
      <c r="J45" s="52"/>
      <c r="K45" s="42"/>
      <c r="L45" s="42"/>
      <c r="M45" s="42"/>
      <c r="N45" s="42"/>
      <c r="O45" s="42"/>
      <c r="P45" s="42"/>
      <c r="Q45" s="42"/>
      <c r="R45" s="42"/>
      <c r="S45" s="42"/>
      <c r="T45" s="42"/>
      <c r="U45" s="42"/>
      <c r="V45" s="42"/>
    </row>
    <row r="46" spans="1:26" outlineLevel="1" x14ac:dyDescent="0.25">
      <c r="A46" s="52"/>
      <c r="B46" s="139" t="s">
        <v>3</v>
      </c>
      <c r="C46" s="140"/>
      <c r="D46" s="169" t="s">
        <v>209</v>
      </c>
      <c r="E46" s="52"/>
      <c r="F46" s="52"/>
      <c r="G46" s="52"/>
      <c r="H46" s="52"/>
      <c r="I46" s="52"/>
      <c r="J46" s="52"/>
      <c r="K46" s="42"/>
      <c r="L46" s="42"/>
      <c r="M46" s="42"/>
      <c r="N46" s="42"/>
      <c r="O46" s="42"/>
      <c r="P46" s="42"/>
      <c r="Q46" s="42"/>
      <c r="R46" s="42"/>
      <c r="S46" s="42"/>
      <c r="T46" s="42"/>
      <c r="U46" s="42"/>
      <c r="V46" s="42"/>
    </row>
    <row r="47" spans="1:26" ht="15.75" outlineLevel="1" thickBot="1" x14ac:dyDescent="0.3">
      <c r="A47" s="45"/>
      <c r="B47" s="166" t="s">
        <v>202</v>
      </c>
      <c r="C47" s="134"/>
      <c r="D47" s="137">
        <v>858348</v>
      </c>
      <c r="E47" s="157">
        <f>D48-D47</f>
        <v>-757898</v>
      </c>
      <c r="F47" s="52"/>
      <c r="G47" s="52"/>
      <c r="H47" s="52"/>
      <c r="I47" s="52"/>
      <c r="J47" s="52"/>
      <c r="K47" s="42"/>
      <c r="L47" s="42"/>
      <c r="M47" s="42"/>
      <c r="N47" s="42"/>
      <c r="O47" s="42"/>
      <c r="P47" s="42"/>
      <c r="Q47" s="42"/>
      <c r="R47" s="42"/>
      <c r="S47" s="42"/>
      <c r="T47" s="42"/>
      <c r="U47" s="42"/>
      <c r="V47" s="42"/>
    </row>
    <row r="48" spans="1:26" ht="16.5" outlineLevel="1" thickTop="1" thickBot="1" x14ac:dyDescent="0.3">
      <c r="A48" s="52"/>
      <c r="B48" s="166" t="s">
        <v>254</v>
      </c>
      <c r="C48" s="134"/>
      <c r="D48" s="138">
        <f>'FY19 Project Request '!E129</f>
        <v>100450</v>
      </c>
      <c r="E48" s="52"/>
      <c r="F48" s="52"/>
      <c r="G48" s="52"/>
      <c r="H48" s="52"/>
      <c r="I48" s="52"/>
      <c r="J48" s="52"/>
      <c r="K48" s="42"/>
      <c r="L48" s="42"/>
      <c r="M48" s="42"/>
      <c r="N48" s="42"/>
      <c r="O48" s="42"/>
      <c r="P48" s="42"/>
      <c r="Q48" s="42"/>
      <c r="R48" s="42"/>
      <c r="S48" s="42"/>
      <c r="T48" s="42"/>
      <c r="U48" s="42"/>
      <c r="V48" s="42"/>
    </row>
    <row r="49" spans="1:22" ht="17.25" customHeight="1" outlineLevel="1" thickTop="1" thickBot="1" x14ac:dyDescent="0.3">
      <c r="A49" s="45"/>
      <c r="B49" s="153" t="s">
        <v>208</v>
      </c>
      <c r="C49" s="154"/>
      <c r="D49" s="136">
        <f>IFERROR(D47/D48,0)</f>
        <v>8.5450273768043807</v>
      </c>
      <c r="E49" s="52"/>
      <c r="F49" s="52"/>
      <c r="G49" s="52"/>
      <c r="H49" s="52"/>
      <c r="I49" s="52"/>
      <c r="J49" s="52"/>
      <c r="K49" s="42"/>
      <c r="L49" s="42"/>
      <c r="M49" s="42"/>
      <c r="N49" s="42"/>
      <c r="O49" s="42"/>
      <c r="P49" s="42"/>
      <c r="Q49" s="42"/>
      <c r="R49" s="42"/>
      <c r="S49" s="42"/>
      <c r="T49" s="42"/>
      <c r="U49" s="42"/>
      <c r="V49" s="42"/>
    </row>
    <row r="50" spans="1:22" ht="15.75" outlineLevel="1" thickTop="1" x14ac:dyDescent="0.25">
      <c r="A50" s="52"/>
      <c r="B50" s="52"/>
      <c r="C50" s="52"/>
      <c r="D50" s="52"/>
      <c r="E50" s="52"/>
      <c r="F50" s="52"/>
      <c r="G50" s="52"/>
      <c r="H50" s="52"/>
      <c r="I50" s="52"/>
      <c r="J50" s="52"/>
      <c r="K50" s="42"/>
      <c r="L50" s="42"/>
      <c r="M50" s="42"/>
      <c r="N50" s="42"/>
      <c r="O50" s="42"/>
      <c r="P50" s="42"/>
      <c r="Q50" s="42"/>
      <c r="R50" s="42"/>
      <c r="S50" s="42"/>
      <c r="T50" s="42"/>
      <c r="U50" s="42"/>
      <c r="V50" s="42"/>
    </row>
    <row r="51" spans="1:22" outlineLevel="1" x14ac:dyDescent="0.25">
      <c r="A51" s="45"/>
      <c r="B51" s="52"/>
      <c r="C51" s="52"/>
      <c r="D51" s="52"/>
      <c r="E51" s="52"/>
      <c r="F51" s="52"/>
      <c r="G51" s="52"/>
      <c r="H51" s="52"/>
      <c r="I51" s="52"/>
      <c r="J51" s="52"/>
      <c r="K51" s="42"/>
      <c r="L51" s="42"/>
      <c r="M51" s="42"/>
      <c r="N51" s="42"/>
      <c r="O51" s="42"/>
      <c r="P51" s="42"/>
      <c r="Q51" s="42"/>
      <c r="R51" s="42"/>
      <c r="S51" s="42"/>
      <c r="T51" s="42"/>
      <c r="U51" s="42"/>
      <c r="V51" s="42"/>
    </row>
    <row r="52" spans="1:22" outlineLevel="1" x14ac:dyDescent="0.25">
      <c r="A52" s="52"/>
      <c r="B52" s="52"/>
      <c r="C52" s="52"/>
      <c r="D52" s="52"/>
      <c r="E52" s="52"/>
      <c r="F52" s="52"/>
      <c r="G52" s="52"/>
      <c r="H52" s="52"/>
      <c r="I52" s="52"/>
      <c r="J52" s="52"/>
      <c r="K52" s="42"/>
      <c r="L52" s="42"/>
      <c r="M52" s="42"/>
      <c r="N52" s="42"/>
      <c r="O52" s="42"/>
      <c r="P52" s="42"/>
      <c r="Q52" s="42"/>
      <c r="R52" s="42"/>
      <c r="S52" s="42"/>
      <c r="T52" s="42"/>
      <c r="U52" s="42"/>
      <c r="V52" s="42"/>
    </row>
    <row r="53" spans="1:22" x14ac:dyDescent="0.25">
      <c r="A53" s="45"/>
      <c r="B53" s="52"/>
      <c r="C53" s="52"/>
      <c r="D53" s="52"/>
      <c r="E53" s="52"/>
      <c r="F53" s="52"/>
      <c r="G53" s="52"/>
      <c r="H53" s="52"/>
      <c r="I53" s="52"/>
      <c r="J53" s="52"/>
      <c r="K53" s="42"/>
      <c r="L53" s="42"/>
      <c r="M53" s="42"/>
      <c r="N53" s="42"/>
      <c r="O53" s="42"/>
      <c r="P53" s="42"/>
      <c r="Q53" s="42"/>
      <c r="R53" s="42"/>
      <c r="S53" s="42"/>
      <c r="T53" s="42"/>
      <c r="U53" s="42"/>
      <c r="V53" s="42"/>
    </row>
    <row r="54" spans="1:22" outlineLevel="1" x14ac:dyDescent="0.25">
      <c r="A54" s="52"/>
      <c r="B54" s="52"/>
      <c r="C54" s="52"/>
      <c r="D54" s="52"/>
      <c r="E54" s="52"/>
      <c r="F54" s="52"/>
      <c r="G54" s="52"/>
      <c r="H54" s="52"/>
      <c r="I54" s="52"/>
      <c r="J54" s="52"/>
      <c r="K54" s="42"/>
      <c r="L54" s="42"/>
      <c r="M54" s="42"/>
      <c r="N54" s="42"/>
      <c r="O54" s="42"/>
      <c r="P54" s="42"/>
      <c r="Q54" s="42"/>
      <c r="R54" s="42"/>
      <c r="S54" s="42"/>
      <c r="T54" s="42"/>
      <c r="U54" s="42"/>
      <c r="V54" s="42"/>
    </row>
    <row r="55" spans="1:22" outlineLevel="1" x14ac:dyDescent="0.25">
      <c r="A55" s="45"/>
      <c r="B55" s="139" t="s">
        <v>3</v>
      </c>
      <c r="C55" s="140"/>
      <c r="D55" s="169" t="s">
        <v>209</v>
      </c>
      <c r="E55" s="52"/>
      <c r="F55" s="52"/>
      <c r="G55" s="52"/>
      <c r="H55" s="52"/>
      <c r="I55" s="52"/>
      <c r="J55" s="52"/>
      <c r="K55" s="42"/>
      <c r="L55" s="42"/>
      <c r="M55" s="42"/>
      <c r="N55" s="42"/>
      <c r="O55" s="42"/>
      <c r="P55" s="42"/>
      <c r="Q55" s="42"/>
      <c r="R55" s="42"/>
      <c r="S55" s="42"/>
      <c r="T55" s="42"/>
      <c r="U55" s="42"/>
      <c r="V55" s="42"/>
    </row>
    <row r="56" spans="1:22" ht="15.75" outlineLevel="1" thickBot="1" x14ac:dyDescent="0.3">
      <c r="A56" s="52"/>
      <c r="B56" s="212" t="s">
        <v>203</v>
      </c>
      <c r="C56" s="212"/>
      <c r="D56" s="137"/>
      <c r="E56" s="157">
        <f>D57-D56</f>
        <v>0</v>
      </c>
      <c r="F56" s="52"/>
      <c r="G56" s="52"/>
      <c r="H56" s="52"/>
      <c r="I56" s="52"/>
      <c r="J56" s="52"/>
      <c r="K56" s="42"/>
      <c r="L56" s="42"/>
      <c r="M56" s="42"/>
      <c r="N56" s="42"/>
      <c r="O56" s="42"/>
      <c r="P56" s="42"/>
      <c r="Q56" s="42"/>
      <c r="R56" s="42"/>
      <c r="S56" s="42"/>
      <c r="T56" s="42"/>
      <c r="U56" s="42"/>
      <c r="V56" s="42"/>
    </row>
    <row r="57" spans="1:22" ht="16.5" outlineLevel="1" thickTop="1" thickBot="1" x14ac:dyDescent="0.3">
      <c r="A57" s="45"/>
      <c r="B57" s="212" t="s">
        <v>253</v>
      </c>
      <c r="C57" s="212"/>
      <c r="D57" s="138">
        <f>'FY19 Project Request '!E141</f>
        <v>0</v>
      </c>
      <c r="E57" s="52"/>
      <c r="F57" s="52"/>
      <c r="G57" s="52"/>
      <c r="H57" s="52"/>
      <c r="I57" s="52"/>
      <c r="J57" s="52"/>
      <c r="K57" s="42"/>
      <c r="L57" s="42"/>
      <c r="M57" s="42"/>
      <c r="N57" s="42"/>
      <c r="O57" s="42"/>
      <c r="P57" s="42"/>
      <c r="Q57" s="42"/>
      <c r="R57" s="42"/>
      <c r="S57" s="42"/>
      <c r="T57" s="42"/>
      <c r="U57" s="42"/>
      <c r="V57" s="42"/>
    </row>
    <row r="58" spans="1:22" ht="16.5" outlineLevel="1" thickTop="1" thickBot="1" x14ac:dyDescent="0.3">
      <c r="A58" s="52"/>
      <c r="B58" s="153" t="s">
        <v>208</v>
      </c>
      <c r="C58" s="154"/>
      <c r="D58" s="136">
        <f>IFERROR(D56/D57,0)</f>
        <v>0</v>
      </c>
      <c r="E58" s="52"/>
      <c r="F58" s="52"/>
      <c r="G58" s="52"/>
      <c r="H58" s="52"/>
      <c r="I58" s="52"/>
      <c r="J58" s="52"/>
      <c r="K58" s="42"/>
      <c r="L58" s="42"/>
      <c r="M58" s="42"/>
      <c r="N58" s="42"/>
      <c r="O58" s="42"/>
      <c r="P58" s="42"/>
      <c r="Q58" s="42"/>
      <c r="R58" s="42"/>
      <c r="S58" s="42"/>
      <c r="T58" s="42"/>
      <c r="U58" s="42"/>
      <c r="V58" s="42"/>
    </row>
    <row r="59" spans="1:22" ht="15.75" outlineLevel="1" thickTop="1" x14ac:dyDescent="0.25">
      <c r="A59" s="45"/>
      <c r="B59" s="52"/>
      <c r="C59" s="52"/>
      <c r="D59" s="52"/>
      <c r="E59" s="52"/>
      <c r="F59" s="52"/>
      <c r="G59" s="52"/>
      <c r="H59" s="52"/>
      <c r="I59" s="52"/>
      <c r="J59" s="52"/>
      <c r="K59" s="42"/>
      <c r="L59" s="42"/>
      <c r="M59" s="42"/>
      <c r="N59" s="42"/>
      <c r="O59" s="42"/>
      <c r="P59" s="42"/>
      <c r="Q59" s="42"/>
      <c r="R59" s="42"/>
      <c r="S59" s="42"/>
      <c r="T59" s="42"/>
      <c r="U59" s="42"/>
      <c r="V59" s="42"/>
    </row>
    <row r="60" spans="1:22" outlineLevel="1" x14ac:dyDescent="0.25">
      <c r="A60" s="52"/>
      <c r="B60" s="52"/>
      <c r="C60" s="52"/>
      <c r="D60" s="52"/>
      <c r="E60" s="52"/>
      <c r="F60" s="52"/>
      <c r="G60" s="52"/>
      <c r="H60" s="52"/>
      <c r="I60" s="52"/>
      <c r="J60" s="52"/>
      <c r="K60" s="42"/>
      <c r="L60" s="42"/>
      <c r="M60" s="42"/>
      <c r="N60" s="42"/>
      <c r="O60" s="42"/>
      <c r="P60" s="42"/>
      <c r="Q60" s="42"/>
      <c r="R60" s="42"/>
      <c r="S60" s="42"/>
      <c r="T60" s="42"/>
      <c r="U60" s="42"/>
      <c r="V60" s="42"/>
    </row>
    <row r="61" spans="1:22" x14ac:dyDescent="0.25">
      <c r="A61" s="45"/>
      <c r="B61" s="52"/>
      <c r="C61" s="52"/>
      <c r="D61" s="52"/>
      <c r="E61" s="52"/>
      <c r="F61" s="52"/>
      <c r="G61" s="52"/>
      <c r="H61" s="52"/>
      <c r="I61" s="52"/>
      <c r="J61" s="52"/>
      <c r="K61" s="42"/>
      <c r="L61" s="42"/>
      <c r="M61" s="42"/>
      <c r="N61" s="42"/>
      <c r="O61" s="42"/>
      <c r="P61" s="42"/>
      <c r="Q61" s="42"/>
      <c r="R61" s="42"/>
      <c r="S61" s="42"/>
      <c r="T61" s="42"/>
      <c r="U61" s="42"/>
      <c r="V61" s="42"/>
    </row>
    <row r="62" spans="1:22" x14ac:dyDescent="0.25">
      <c r="A62" s="52"/>
      <c r="B62" s="52"/>
      <c r="C62" s="52"/>
      <c r="D62" s="52"/>
      <c r="E62" s="52"/>
      <c r="F62" s="52"/>
      <c r="G62" s="52"/>
      <c r="H62" s="52"/>
      <c r="I62" s="52"/>
      <c r="J62" s="52"/>
      <c r="K62" s="42"/>
      <c r="L62" s="42"/>
      <c r="M62" s="42"/>
      <c r="N62" s="42"/>
      <c r="O62" s="42"/>
      <c r="P62" s="42"/>
      <c r="Q62" s="42"/>
      <c r="R62" s="42"/>
      <c r="S62" s="42"/>
      <c r="T62" s="42"/>
      <c r="U62" s="42"/>
      <c r="V62" s="42"/>
    </row>
    <row r="63" spans="1:22" x14ac:dyDescent="0.25">
      <c r="A63" s="45"/>
      <c r="B63" s="52"/>
      <c r="C63" s="52"/>
      <c r="D63" s="52"/>
      <c r="E63" s="52"/>
      <c r="F63" s="52"/>
      <c r="G63" s="52"/>
      <c r="H63" s="52"/>
      <c r="I63" s="52"/>
      <c r="J63" s="52"/>
      <c r="K63" s="42"/>
      <c r="L63" s="42"/>
      <c r="M63" s="42"/>
      <c r="N63" s="42"/>
      <c r="O63" s="42"/>
      <c r="P63" s="42"/>
      <c r="Q63" s="42"/>
      <c r="R63" s="42"/>
      <c r="S63" s="42"/>
      <c r="T63" s="42"/>
      <c r="U63" s="42"/>
      <c r="V63" s="42"/>
    </row>
  </sheetData>
  <sheetProtection selectLockedCells="1"/>
  <customSheetViews>
    <customSheetView guid="{0A882C2C-5FC0-4744-8D63-6A8347FA4A5C}"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BEAD99FF-3AF4-436B-94A0-F6804BFBAA9B}" scale="67" state="hidden">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12289" r:id="rId9"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10"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1"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84"/>
    <col min="2" max="2" width="17.625" style="84" bestFit="1" customWidth="1"/>
    <col min="3" max="3" width="9.875" style="84" customWidth="1"/>
    <col min="4" max="4" width="45.75" style="84" customWidth="1"/>
    <col min="5" max="5" width="16.875" style="84" customWidth="1"/>
    <col min="6" max="6" width="10.625" style="84" customWidth="1"/>
    <col min="7" max="7" width="10.875" style="84" customWidth="1"/>
    <col min="8" max="10" width="13.75" style="84" customWidth="1"/>
    <col min="11" max="11" width="18.5" style="84" customWidth="1"/>
    <col min="12" max="16384" width="9" style="84"/>
  </cols>
  <sheetData>
    <row r="1" spans="2:16" ht="58.9" customHeight="1" x14ac:dyDescent="0.35">
      <c r="B1" s="316" t="s">
        <v>159</v>
      </c>
      <c r="C1" s="317"/>
      <c r="D1" s="317"/>
      <c r="E1" s="317"/>
      <c r="F1" s="317"/>
      <c r="G1" s="317"/>
      <c r="H1" s="317"/>
      <c r="I1" s="317"/>
      <c r="J1" s="317"/>
      <c r="K1" s="317"/>
      <c r="O1" s="85"/>
      <c r="P1" s="85"/>
    </row>
    <row r="2" spans="2:16" s="88" customFormat="1" ht="31.5" x14ac:dyDescent="0.3">
      <c r="B2" s="318" t="s">
        <v>114</v>
      </c>
      <c r="C2" s="318"/>
      <c r="D2" s="318"/>
      <c r="E2" s="318"/>
      <c r="F2" s="318"/>
      <c r="G2" s="318"/>
      <c r="H2" s="318"/>
      <c r="I2" s="318"/>
      <c r="J2" s="318"/>
      <c r="K2" s="318"/>
      <c r="O2" s="89"/>
      <c r="P2" s="89"/>
    </row>
    <row r="3" spans="2:16" s="88" customFormat="1" ht="21" customHeight="1" x14ac:dyDescent="0.2">
      <c r="D3" s="90"/>
      <c r="E3" s="90"/>
      <c r="G3" s="319"/>
      <c r="H3" s="319"/>
      <c r="I3" s="87"/>
      <c r="J3" s="87"/>
      <c r="O3" s="89"/>
      <c r="P3" s="89"/>
    </row>
    <row r="4" spans="2:16" ht="21" customHeight="1" x14ac:dyDescent="0.25">
      <c r="D4" s="90"/>
      <c r="E4" s="90"/>
      <c r="F4" s="86"/>
      <c r="G4" s="320"/>
      <c r="H4" s="320"/>
      <c r="I4" s="87"/>
      <c r="J4" s="87"/>
      <c r="K4" s="88"/>
      <c r="L4" s="88"/>
      <c r="M4" s="88"/>
      <c r="O4" s="85"/>
      <c r="P4" s="85"/>
    </row>
    <row r="5" spans="2:16" ht="21" customHeight="1" x14ac:dyDescent="0.2">
      <c r="D5" s="90"/>
      <c r="E5" s="90"/>
      <c r="F5" s="91"/>
      <c r="G5" s="92"/>
      <c r="H5" s="92"/>
      <c r="I5" s="87"/>
      <c r="J5" s="87"/>
      <c r="K5" s="88"/>
      <c r="L5" s="88"/>
      <c r="M5" s="88"/>
      <c r="O5" s="85"/>
      <c r="P5" s="85"/>
    </row>
    <row r="6" spans="2:16" ht="21" customHeight="1" x14ac:dyDescent="0.25">
      <c r="D6" s="83"/>
      <c r="E6" s="83"/>
      <c r="H6" s="83"/>
      <c r="I6" s="86" t="s">
        <v>160</v>
      </c>
      <c r="J6" s="83"/>
    </row>
    <row r="7" spans="2:16" ht="21" customHeight="1" x14ac:dyDescent="0.25">
      <c r="D7" s="126" t="s">
        <v>161</v>
      </c>
      <c r="E7" s="127"/>
      <c r="H7" s="118"/>
      <c r="I7" s="321" t="s">
        <v>162</v>
      </c>
      <c r="J7" s="321"/>
      <c r="K7" s="93"/>
      <c r="L7" s="93"/>
      <c r="M7" s="93"/>
      <c r="O7" s="93"/>
      <c r="P7" s="93"/>
    </row>
    <row r="8" spans="2:16" ht="21" customHeight="1" x14ac:dyDescent="0.2">
      <c r="D8" s="304" t="s">
        <v>187</v>
      </c>
      <c r="E8" s="304"/>
      <c r="H8" s="119"/>
      <c r="I8" s="301" t="s">
        <v>163</v>
      </c>
      <c r="J8" s="302"/>
      <c r="K8" s="93"/>
      <c r="L8" s="93"/>
      <c r="M8" s="93"/>
      <c r="O8" s="93"/>
      <c r="P8" s="93"/>
    </row>
    <row r="9" spans="2:16" ht="21" customHeight="1" x14ac:dyDescent="0.2">
      <c r="D9" s="313" t="s">
        <v>164</v>
      </c>
      <c r="E9" s="313"/>
      <c r="H9" s="119"/>
      <c r="I9" s="301" t="s">
        <v>165</v>
      </c>
      <c r="J9" s="302"/>
      <c r="K9" s="93"/>
      <c r="L9" s="93"/>
      <c r="M9" s="93"/>
      <c r="O9" s="94"/>
      <c r="P9" s="94"/>
    </row>
    <row r="10" spans="2:16" ht="21" customHeight="1" x14ac:dyDescent="0.2">
      <c r="D10" s="313" t="s">
        <v>166</v>
      </c>
      <c r="E10" s="313"/>
      <c r="H10" s="119"/>
      <c r="I10" s="301" t="s">
        <v>167</v>
      </c>
      <c r="J10" s="302"/>
      <c r="K10" s="93"/>
      <c r="L10" s="93"/>
      <c r="M10" s="93"/>
      <c r="O10" s="94"/>
      <c r="P10" s="94"/>
    </row>
    <row r="11" spans="2:16" ht="21" customHeight="1" x14ac:dyDescent="0.2">
      <c r="D11" s="313" t="s">
        <v>168</v>
      </c>
      <c r="E11" s="313"/>
      <c r="H11" s="119"/>
      <c r="I11" s="301" t="s">
        <v>169</v>
      </c>
      <c r="J11" s="302"/>
      <c r="K11" s="93"/>
      <c r="L11" s="93"/>
      <c r="M11" s="93"/>
      <c r="O11" s="94"/>
      <c r="P11" s="94"/>
    </row>
    <row r="12" spans="2:16" ht="21" customHeight="1" x14ac:dyDescent="0.2">
      <c r="D12" s="324" t="s">
        <v>170</v>
      </c>
      <c r="E12" s="325"/>
      <c r="H12" s="119"/>
      <c r="I12" s="301" t="s">
        <v>171</v>
      </c>
      <c r="J12" s="302"/>
      <c r="K12" s="93"/>
      <c r="L12" s="93"/>
      <c r="M12" s="93"/>
      <c r="O12" s="94"/>
      <c r="P12" s="94"/>
    </row>
    <row r="13" spans="2:16" ht="21" customHeight="1" x14ac:dyDescent="0.2">
      <c r="D13" s="128" t="s">
        <v>172</v>
      </c>
      <c r="E13" s="129"/>
      <c r="H13" s="120"/>
      <c r="I13" s="301" t="s">
        <v>173</v>
      </c>
      <c r="J13" s="302"/>
      <c r="K13" s="93"/>
      <c r="L13" s="93"/>
      <c r="M13" s="93"/>
      <c r="O13" s="95"/>
      <c r="P13" s="95"/>
    </row>
    <row r="14" spans="2:16" ht="21" customHeight="1" x14ac:dyDescent="0.2">
      <c r="D14" s="328" t="s">
        <v>174</v>
      </c>
      <c r="E14" s="328"/>
      <c r="H14" s="121"/>
      <c r="I14" s="301" t="s">
        <v>175</v>
      </c>
      <c r="J14" s="302"/>
    </row>
    <row r="15" spans="2:16" ht="33.6" customHeight="1" x14ac:dyDescent="0.2"/>
    <row r="16" spans="2:16" s="97" customFormat="1" ht="51" customHeight="1" thickBot="1" x14ac:dyDescent="0.3">
      <c r="B16" s="117" t="s">
        <v>192</v>
      </c>
      <c r="C16" s="326" t="s">
        <v>180</v>
      </c>
      <c r="D16" s="327"/>
      <c r="E16" s="117" t="s">
        <v>176</v>
      </c>
      <c r="F16" s="117" t="s">
        <v>177</v>
      </c>
      <c r="G16" s="117" t="s">
        <v>181</v>
      </c>
      <c r="H16" s="117" t="s">
        <v>178</v>
      </c>
      <c r="I16" s="117" t="s">
        <v>182</v>
      </c>
      <c r="J16" s="117" t="s">
        <v>183</v>
      </c>
      <c r="K16" s="122" t="s">
        <v>184</v>
      </c>
    </row>
    <row r="17" spans="2:11" s="99" customFormat="1" ht="25.15" customHeight="1" thickTop="1" x14ac:dyDescent="0.25">
      <c r="B17" s="77"/>
      <c r="C17" s="309"/>
      <c r="D17" s="310"/>
      <c r="E17" s="77"/>
      <c r="F17" s="77"/>
      <c r="G17" s="77"/>
      <c r="H17" s="77"/>
      <c r="I17" s="77"/>
      <c r="J17" s="77"/>
      <c r="K17" s="61">
        <f>J17*G17</f>
        <v>0</v>
      </c>
    </row>
    <row r="18" spans="2:11" s="99" customFormat="1" ht="25.15" customHeight="1" x14ac:dyDescent="0.25">
      <c r="B18" s="77"/>
      <c r="C18" s="309"/>
      <c r="D18" s="310"/>
      <c r="E18" s="77"/>
      <c r="F18" s="77"/>
      <c r="G18" s="77"/>
      <c r="H18" s="77"/>
      <c r="I18" s="77"/>
      <c r="J18" s="77"/>
      <c r="K18" s="61">
        <f t="shared" ref="K18:K21" si="0">J18*G18</f>
        <v>0</v>
      </c>
    </row>
    <row r="19" spans="2:11" s="99" customFormat="1" ht="25.15" customHeight="1" x14ac:dyDescent="0.25">
      <c r="B19" s="77"/>
      <c r="C19" s="309"/>
      <c r="D19" s="310"/>
      <c r="E19" s="77"/>
      <c r="F19" s="77"/>
      <c r="G19" s="77"/>
      <c r="H19" s="77"/>
      <c r="I19" s="77"/>
      <c r="J19" s="77"/>
      <c r="K19" s="61">
        <f t="shared" si="0"/>
        <v>0</v>
      </c>
    </row>
    <row r="20" spans="2:11" s="99" customFormat="1" ht="25.15" customHeight="1" x14ac:dyDescent="0.25">
      <c r="B20" s="77"/>
      <c r="C20" s="309"/>
      <c r="D20" s="310"/>
      <c r="E20" s="77"/>
      <c r="F20" s="77"/>
      <c r="G20" s="77"/>
      <c r="H20" s="77"/>
      <c r="I20" s="77"/>
      <c r="J20" s="77"/>
      <c r="K20" s="61">
        <f t="shared" si="0"/>
        <v>0</v>
      </c>
    </row>
    <row r="21" spans="2:11" s="99" customFormat="1" ht="25.15" customHeight="1" x14ac:dyDescent="0.25">
      <c r="B21" s="77"/>
      <c r="C21" s="309"/>
      <c r="D21" s="310"/>
      <c r="E21" s="77"/>
      <c r="F21" s="77"/>
      <c r="G21" s="77"/>
      <c r="H21" s="77"/>
      <c r="I21" s="77"/>
      <c r="J21" s="77"/>
      <c r="K21" s="61">
        <f t="shared" si="0"/>
        <v>0</v>
      </c>
    </row>
    <row r="22" spans="2:11" s="99" customFormat="1" ht="39.6" hidden="1" customHeight="1" x14ac:dyDescent="0.25">
      <c r="C22" s="311" t="s">
        <v>179</v>
      </c>
      <c r="D22" s="312"/>
      <c r="E22" s="96" t="s">
        <v>176</v>
      </c>
      <c r="F22" s="96" t="s">
        <v>177</v>
      </c>
      <c r="G22" s="100"/>
      <c r="H22" s="101"/>
      <c r="I22" s="101"/>
      <c r="J22" s="101"/>
      <c r="K22" s="61"/>
    </row>
    <row r="23" spans="2:11" s="99" customFormat="1" ht="25.15" hidden="1" customHeight="1" x14ac:dyDescent="0.25">
      <c r="C23" s="305" t="s">
        <v>185</v>
      </c>
      <c r="D23" s="306"/>
      <c r="E23" s="102">
        <v>41640</v>
      </c>
      <c r="F23" s="98">
        <v>41820</v>
      </c>
      <c r="G23" s="103"/>
      <c r="H23" s="104"/>
      <c r="I23" s="104"/>
      <c r="J23" s="104"/>
      <c r="K23" s="61">
        <v>0</v>
      </c>
    </row>
    <row r="24" spans="2:11" s="99" customFormat="1" ht="25.15" hidden="1" customHeight="1" x14ac:dyDescent="0.25">
      <c r="C24" s="305" t="s">
        <v>186</v>
      </c>
      <c r="D24" s="306"/>
      <c r="E24" s="105">
        <v>41640</v>
      </c>
      <c r="F24" s="98">
        <v>41820</v>
      </c>
      <c r="G24" s="106"/>
      <c r="H24" s="104"/>
      <c r="I24" s="104"/>
      <c r="J24" s="104"/>
      <c r="K24" s="61">
        <v>0</v>
      </c>
    </row>
    <row r="25" spans="2:11" s="99" customFormat="1" ht="25.15" hidden="1" customHeight="1" x14ac:dyDescent="0.25">
      <c r="C25" s="307"/>
      <c r="D25" s="308"/>
      <c r="E25" s="102"/>
      <c r="F25" s="102"/>
      <c r="G25" s="106"/>
      <c r="H25" s="104"/>
      <c r="I25" s="104"/>
      <c r="J25" s="104"/>
      <c r="K25" s="61">
        <v>0</v>
      </c>
    </row>
    <row r="26" spans="2:11" s="99" customFormat="1" ht="25.15" hidden="1" customHeight="1" x14ac:dyDescent="0.25">
      <c r="C26" s="307"/>
      <c r="D26" s="308"/>
      <c r="E26" s="102"/>
      <c r="F26" s="102"/>
      <c r="G26" s="107"/>
      <c r="H26" s="108"/>
      <c r="I26" s="108"/>
      <c r="J26" s="108"/>
      <c r="K26" s="61">
        <v>0</v>
      </c>
    </row>
    <row r="27" spans="2:11" s="99" customFormat="1" ht="25.15" hidden="1" customHeight="1" x14ac:dyDescent="0.25">
      <c r="C27" s="314"/>
      <c r="D27" s="315"/>
      <c r="E27" s="109"/>
      <c r="F27" s="109"/>
      <c r="G27" s="110"/>
      <c r="H27" s="111"/>
      <c r="I27" s="111"/>
      <c r="J27" s="111"/>
      <c r="K27" s="61">
        <v>0</v>
      </c>
    </row>
    <row r="28" spans="2:11" s="99" customFormat="1" ht="25.15" customHeight="1" x14ac:dyDescent="0.25">
      <c r="C28" s="322"/>
      <c r="D28" s="322"/>
      <c r="E28" s="114"/>
      <c r="F28" s="114"/>
      <c r="G28" s="114"/>
      <c r="H28" s="115"/>
      <c r="I28" s="115"/>
      <c r="J28" s="115" t="s">
        <v>20</v>
      </c>
      <c r="K28" s="61">
        <f>SUM(K17:K21,K23:K27)</f>
        <v>0</v>
      </c>
    </row>
    <row r="29" spans="2:11" s="112" customFormat="1" ht="25.15" customHeight="1" x14ac:dyDescent="0.2">
      <c r="C29" s="323"/>
      <c r="D29" s="323"/>
      <c r="E29" s="116"/>
      <c r="F29" s="116"/>
      <c r="G29" s="116"/>
      <c r="H29" s="116"/>
      <c r="I29" s="116"/>
      <c r="J29" s="116"/>
    </row>
    <row r="30" spans="2:11" s="112" customFormat="1" ht="25.15" customHeight="1" x14ac:dyDescent="0.2"/>
    <row r="31" spans="2:11" s="112" customFormat="1" ht="25.15" customHeight="1" x14ac:dyDescent="0.2"/>
    <row r="32" spans="2:11" s="113" customFormat="1" ht="46.15" customHeight="1" x14ac:dyDescent="0.2">
      <c r="B32" s="303" t="s">
        <v>191</v>
      </c>
      <c r="C32" s="303"/>
      <c r="D32" s="303"/>
      <c r="E32" s="303"/>
      <c r="F32" s="303"/>
      <c r="G32" s="303"/>
      <c r="H32" s="303"/>
      <c r="I32" s="303"/>
      <c r="J32" s="303"/>
      <c r="K32" s="303"/>
    </row>
    <row r="72" ht="12.75" customHeight="1" x14ac:dyDescent="0.2"/>
    <row r="73" ht="12.75" customHeight="1" x14ac:dyDescent="0.2"/>
  </sheetData>
  <customSheetViews>
    <customSheetView guid="{0A882C2C-5FC0-4744-8D63-6A8347FA4A5C}"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 guid="{BEAD99FF-3AF4-436B-94A0-F6804BFBAA9B}"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0A882C2C-5FC0-4744-8D63-6A8347FA4A5C}" state="hidden">
      <pageMargins left="0.7" right="0.7" top="0.75" bottom="0.75" header="0.3" footer="0.3"/>
    </customSheetView>
    <customSheetView guid="{A57ED495-A8F1-41AA-920B-D492B709C260}" state="hidden">
      <pageMargins left="0.7" right="0.7" top="0.75" bottom="0.75" header="0.3" footer="0.3"/>
    </customSheetView>
    <customSheetView guid="{BEAD99FF-3AF4-436B-94A0-F6804BFBAA9B}"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350" t="s">
        <v>34</v>
      </c>
      <c r="B2" s="350"/>
      <c r="C2" s="350" t="s">
        <v>35</v>
      </c>
      <c r="D2" s="350"/>
      <c r="E2" s="355" t="s">
        <v>36</v>
      </c>
      <c r="F2" s="356"/>
      <c r="G2" s="356"/>
      <c r="H2" s="356" t="s">
        <v>37</v>
      </c>
      <c r="I2" s="356"/>
    </row>
    <row r="3" spans="1:9" x14ac:dyDescent="0.25">
      <c r="A3" s="353"/>
      <c r="B3" s="353"/>
      <c r="C3" s="353"/>
      <c r="D3" s="353"/>
      <c r="E3" s="357"/>
      <c r="F3" s="357"/>
      <c r="G3" s="357"/>
      <c r="H3" s="354">
        <f>I45</f>
        <v>0</v>
      </c>
      <c r="I3" s="354"/>
    </row>
    <row r="4" spans="1:9" x14ac:dyDescent="0.25">
      <c r="A4" s="353"/>
      <c r="B4" s="353"/>
      <c r="C4" s="353"/>
      <c r="D4" s="353"/>
      <c r="E4" s="358"/>
      <c r="F4" s="353"/>
      <c r="G4" s="353"/>
      <c r="H4" s="354"/>
      <c r="I4" s="354"/>
    </row>
    <row r="5" spans="1:9" x14ac:dyDescent="0.25">
      <c r="A5" s="350" t="s">
        <v>39</v>
      </c>
      <c r="B5" s="350"/>
      <c r="C5" s="350" t="s">
        <v>40</v>
      </c>
      <c r="D5" s="350"/>
      <c r="E5" s="350" t="s">
        <v>41</v>
      </c>
      <c r="F5" s="350"/>
      <c r="G5" s="350"/>
      <c r="H5" s="350"/>
      <c r="I5" s="350"/>
    </row>
    <row r="6" spans="1:9" x14ac:dyDescent="0.25">
      <c r="A6" s="351"/>
      <c r="B6" s="352"/>
      <c r="C6" s="351"/>
      <c r="D6" s="352"/>
      <c r="E6" s="353"/>
      <c r="F6" s="353"/>
      <c r="G6" s="353"/>
      <c r="H6" s="354">
        <f>I70</f>
        <v>0</v>
      </c>
      <c r="I6" s="354"/>
    </row>
    <row r="7" spans="1:9" x14ac:dyDescent="0.25">
      <c r="A7" s="337" t="s">
        <v>43</v>
      </c>
      <c r="B7" s="338"/>
      <c r="C7" s="26"/>
      <c r="D7" s="26"/>
      <c r="E7" s="26"/>
      <c r="F7" s="26"/>
      <c r="G7" s="26"/>
      <c r="H7" s="26"/>
      <c r="I7" s="27"/>
    </row>
    <row r="8" spans="1:9" ht="52.35" customHeight="1" x14ac:dyDescent="0.25">
      <c r="A8" s="339"/>
      <c r="B8" s="340"/>
      <c r="C8" s="340"/>
      <c r="D8" s="340"/>
      <c r="E8" s="340"/>
      <c r="F8" s="340"/>
      <c r="G8" s="340"/>
      <c r="H8" s="340"/>
      <c r="I8" s="341"/>
    </row>
    <row r="9" spans="1:9" x14ac:dyDescent="0.25">
      <c r="A9" s="342" t="s">
        <v>44</v>
      </c>
      <c r="B9" s="343"/>
      <c r="C9" s="343"/>
      <c r="D9" s="28"/>
      <c r="E9" s="29"/>
      <c r="F9" s="29"/>
      <c r="G9" s="29"/>
      <c r="H9" s="29"/>
      <c r="I9" s="30"/>
    </row>
    <row r="10" spans="1:9" x14ac:dyDescent="0.25">
      <c r="A10" s="344" t="s">
        <v>45</v>
      </c>
      <c r="B10" s="345"/>
      <c r="C10" s="345"/>
      <c r="D10" s="345"/>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346"/>
      <c r="B14" s="347"/>
      <c r="C14" s="347"/>
      <c r="D14" s="347"/>
      <c r="E14" s="347"/>
      <c r="F14" s="347"/>
      <c r="G14" s="347"/>
      <c r="H14" s="347"/>
      <c r="I14" s="348"/>
    </row>
    <row r="15" spans="1:9" ht="16.5" x14ac:dyDescent="0.25">
      <c r="A15" s="34"/>
      <c r="B15" s="34"/>
      <c r="C15" s="34"/>
      <c r="D15" s="34"/>
      <c r="E15" s="34"/>
      <c r="F15" s="34"/>
      <c r="G15" s="34"/>
      <c r="H15" s="34"/>
      <c r="I15" s="34"/>
    </row>
    <row r="16" spans="1:9" ht="31.35" customHeight="1" x14ac:dyDescent="0.25">
      <c r="A16" s="336" t="s">
        <v>47</v>
      </c>
      <c r="B16" s="336"/>
      <c r="C16" s="336"/>
      <c r="D16" s="336"/>
      <c r="E16" s="336"/>
      <c r="F16" s="336"/>
      <c r="G16" s="336"/>
      <c r="H16" s="336"/>
      <c r="I16" s="336"/>
    </row>
    <row r="17" spans="1:9" ht="16.5" x14ac:dyDescent="0.25">
      <c r="A17" s="34"/>
      <c r="B17" s="34"/>
      <c r="C17" s="34"/>
      <c r="D17" s="34"/>
      <c r="E17" s="34"/>
      <c r="F17" s="34"/>
      <c r="G17" s="34"/>
      <c r="H17" s="34"/>
      <c r="I17" s="34"/>
    </row>
    <row r="18" spans="1:9" ht="39.75" customHeight="1" x14ac:dyDescent="0.25">
      <c r="A18" s="333"/>
      <c r="B18" s="334"/>
      <c r="C18" s="334"/>
      <c r="D18" s="334"/>
      <c r="E18" s="334"/>
      <c r="F18" s="334"/>
      <c r="G18" s="334"/>
      <c r="H18" s="334"/>
      <c r="I18" s="335"/>
    </row>
    <row r="19" spans="1:9" ht="8.1" customHeight="1" x14ac:dyDescent="0.25">
      <c r="A19" s="34"/>
      <c r="B19" s="34"/>
      <c r="C19" s="34"/>
      <c r="D19" s="34"/>
      <c r="E19" s="34"/>
      <c r="F19" s="34"/>
      <c r="G19" s="34"/>
      <c r="H19" s="34"/>
      <c r="I19" s="34"/>
    </row>
    <row r="20" spans="1:9" ht="15" customHeight="1" x14ac:dyDescent="0.25">
      <c r="A20" s="336" t="s">
        <v>48</v>
      </c>
      <c r="B20" s="336"/>
      <c r="C20" s="336"/>
      <c r="D20" s="336"/>
      <c r="E20" s="336"/>
      <c r="F20" s="336"/>
      <c r="G20" s="336"/>
      <c r="H20" s="336"/>
      <c r="I20" s="336"/>
    </row>
    <row r="21" spans="1:9" ht="16.5" x14ac:dyDescent="0.25">
      <c r="A21" s="34"/>
      <c r="B21" s="34"/>
      <c r="C21" s="34"/>
      <c r="D21" s="34"/>
      <c r="E21" s="34"/>
      <c r="F21" s="34"/>
      <c r="G21" s="34"/>
      <c r="H21" s="34"/>
      <c r="I21" s="34"/>
    </row>
    <row r="22" spans="1:9" ht="33" customHeight="1" x14ac:dyDescent="0.25">
      <c r="A22" s="333"/>
      <c r="B22" s="334"/>
      <c r="C22" s="334"/>
      <c r="D22" s="334"/>
      <c r="E22" s="334"/>
      <c r="F22" s="334"/>
      <c r="G22" s="334"/>
      <c r="H22" s="334"/>
      <c r="I22" s="335"/>
    </row>
    <row r="23" spans="1:9" x14ac:dyDescent="0.25">
      <c r="A23" s="349" t="s">
        <v>49</v>
      </c>
      <c r="B23" s="349"/>
      <c r="C23" s="349"/>
      <c r="D23" s="349"/>
      <c r="E23" s="349"/>
      <c r="F23" s="349"/>
      <c r="G23" s="349"/>
      <c r="H23" s="349"/>
      <c r="I23" s="349"/>
    </row>
    <row r="24" spans="1:9" x14ac:dyDescent="0.25">
      <c r="A24" s="336"/>
      <c r="B24" s="336"/>
      <c r="C24" s="336"/>
      <c r="D24" s="336"/>
      <c r="E24" s="336"/>
      <c r="F24" s="336"/>
      <c r="G24" s="336"/>
      <c r="H24" s="336"/>
      <c r="I24" s="336"/>
    </row>
    <row r="25" spans="1:9" ht="16.5" x14ac:dyDescent="0.25">
      <c r="A25" s="34"/>
      <c r="B25" s="34"/>
      <c r="C25" s="34"/>
      <c r="D25" s="34"/>
      <c r="E25" s="34"/>
      <c r="F25" s="34"/>
      <c r="G25" s="34"/>
      <c r="H25" s="34"/>
      <c r="I25" s="34"/>
    </row>
    <row r="26" spans="1:9" ht="31.35" customHeight="1" x14ac:dyDescent="0.25">
      <c r="A26" s="333"/>
      <c r="B26" s="334"/>
      <c r="C26" s="334"/>
      <c r="D26" s="334"/>
      <c r="E26" s="334"/>
      <c r="F26" s="334"/>
      <c r="G26" s="334"/>
      <c r="H26" s="334"/>
      <c r="I26" s="335"/>
    </row>
    <row r="27" spans="1:9" ht="16.5" x14ac:dyDescent="0.25">
      <c r="A27" s="34"/>
      <c r="B27" s="34"/>
      <c r="C27" s="34"/>
      <c r="D27" s="34"/>
      <c r="E27" s="34"/>
      <c r="F27" s="34"/>
      <c r="G27" s="34"/>
      <c r="H27" s="34"/>
      <c r="I27" s="34"/>
    </row>
    <row r="28" spans="1:9" ht="16.5" x14ac:dyDescent="0.25">
      <c r="A28" s="336" t="s">
        <v>50</v>
      </c>
      <c r="B28" s="336"/>
      <c r="C28" s="336"/>
      <c r="D28" s="336"/>
      <c r="E28" s="336"/>
      <c r="F28" s="336"/>
      <c r="G28" s="336"/>
      <c r="H28" s="336"/>
      <c r="I28" s="336"/>
    </row>
    <row r="29" spans="1:9" ht="16.5" x14ac:dyDescent="0.25">
      <c r="A29" s="34"/>
      <c r="B29" s="34"/>
      <c r="C29" s="34"/>
      <c r="D29" s="34"/>
      <c r="E29" s="34"/>
      <c r="F29" s="34"/>
      <c r="G29" s="34"/>
      <c r="H29" s="34"/>
      <c r="I29" s="34"/>
    </row>
    <row r="30" spans="1:9" ht="16.5" x14ac:dyDescent="0.25">
      <c r="A30" s="333"/>
      <c r="B30" s="334"/>
      <c r="C30" s="334"/>
      <c r="D30" s="334"/>
      <c r="E30" s="334"/>
      <c r="F30" s="334"/>
      <c r="G30" s="334"/>
      <c r="H30" s="334"/>
      <c r="I30" s="335"/>
    </row>
    <row r="31" spans="1:9" ht="16.5" x14ac:dyDescent="0.25">
      <c r="A31" s="34"/>
      <c r="B31" s="34"/>
      <c r="C31" s="34"/>
      <c r="D31" s="34"/>
      <c r="E31" s="34"/>
      <c r="F31" s="34"/>
      <c r="G31" s="34"/>
      <c r="H31" s="34"/>
      <c r="I31" s="34"/>
    </row>
    <row r="32" spans="1:9" ht="47.45" customHeight="1" x14ac:dyDescent="0.25">
      <c r="A32" s="336" t="s">
        <v>51</v>
      </c>
      <c r="B32" s="336"/>
      <c r="C32" s="336"/>
      <c r="D32" s="336"/>
      <c r="E32" s="336"/>
      <c r="F32" s="336"/>
      <c r="G32" s="336"/>
      <c r="H32" s="336"/>
      <c r="I32" s="336"/>
    </row>
    <row r="33" spans="1:9" ht="16.5" x14ac:dyDescent="0.25">
      <c r="A33" s="34"/>
      <c r="B33" s="34"/>
      <c r="C33" s="34"/>
      <c r="D33" s="34"/>
      <c r="E33" s="34"/>
      <c r="F33" s="34"/>
      <c r="G33" s="34"/>
      <c r="H33" s="34"/>
      <c r="I33" s="34"/>
    </row>
    <row r="34" spans="1:9" ht="33" customHeight="1" x14ac:dyDescent="0.25">
      <c r="A34" s="333"/>
      <c r="B34" s="334"/>
      <c r="C34" s="334"/>
      <c r="D34" s="334"/>
      <c r="E34" s="334"/>
      <c r="F34" s="334"/>
      <c r="G34" s="334"/>
      <c r="H34" s="334"/>
      <c r="I34" s="335"/>
    </row>
    <row r="37" spans="1:9" x14ac:dyDescent="0.25">
      <c r="A37" s="329" t="s">
        <v>12</v>
      </c>
      <c r="B37" s="329"/>
      <c r="C37" s="329"/>
      <c r="D37" s="329"/>
      <c r="E37" s="329"/>
      <c r="F37" s="329"/>
      <c r="G37" s="329"/>
      <c r="H37" s="329"/>
      <c r="I37" s="329"/>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329" t="s">
        <v>4</v>
      </c>
      <c r="B49" s="329"/>
      <c r="C49" s="329"/>
      <c r="D49" s="329"/>
      <c r="E49" s="329"/>
      <c r="F49" s="329"/>
      <c r="G49" s="329"/>
      <c r="H49" s="329"/>
      <c r="I49" s="329"/>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329" t="s">
        <v>42</v>
      </c>
      <c r="B62" s="329"/>
      <c r="C62" s="329"/>
      <c r="D62" s="329"/>
      <c r="E62" s="329"/>
      <c r="F62" s="329"/>
      <c r="G62" s="329"/>
      <c r="H62" s="329"/>
      <c r="I62" s="329"/>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329" t="s">
        <v>52</v>
      </c>
      <c r="B74" s="329"/>
      <c r="C74" s="329"/>
      <c r="D74" s="329"/>
      <c r="E74" s="329"/>
      <c r="F74" s="329"/>
      <c r="G74" s="329"/>
      <c r="H74" s="329"/>
      <c r="I74" s="329"/>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330"/>
      <c r="B91" s="331"/>
      <c r="C91" s="331"/>
      <c r="D91" s="331"/>
      <c r="E91" s="331"/>
      <c r="F91" s="331"/>
      <c r="G91" s="331"/>
      <c r="H91" s="332"/>
    </row>
    <row r="93" spans="1:9" ht="59.1" customHeight="1" x14ac:dyDescent="0.25">
      <c r="A93" s="330"/>
      <c r="B93" s="331"/>
      <c r="C93" s="331"/>
      <c r="D93" s="331"/>
      <c r="E93" s="331"/>
      <c r="F93" s="331"/>
      <c r="G93" s="331"/>
      <c r="H93" s="332"/>
    </row>
  </sheetData>
  <customSheetViews>
    <customSheetView guid="{0A882C2C-5FC0-4744-8D63-6A8347FA4A5C}"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 guid="{BEAD99FF-3AF4-436B-94A0-F6804BFBAA9B}" state="hidden" topLeftCell="A53">
      <selection activeCell="A9" sqref="A9:I9"/>
      <rowBreaks count="2" manualBreakCount="2">
        <brk id="35" max="16383" man="1"/>
        <brk id="86" max="16383" man="1"/>
      </rowBreaks>
      <pageMargins left="0.7" right="0.7" top="0.75" bottom="0.75" header="0.3" footer="0.3"/>
      <pageSetup scale="80" orientation="portrait" verticalDpi="0" r:id="rId3"/>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4"/>
  <headerFooter>
    <oddHeader xml:space="preserve">&amp;C&amp;14Wake Transit Plan
Project Request Form </oddHeader>
  </headerFooter>
  <rowBreaks count="2" manualBreakCount="2">
    <brk id="35" max="16383" man="1"/>
    <brk id="86" max="16383" man="1"/>
  </rowBreaks>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3.xml><?xml version="1.0" encoding="utf-8"?>
<ds:datastoreItem xmlns:ds="http://schemas.openxmlformats.org/officeDocument/2006/customXml" ds:itemID="{A0727175-DC47-4240-9783-CA35FAB50E7A}">
  <ds:schemaRefs>
    <ds:schemaRef ds:uri="http://schemas.openxmlformats.org/package/2006/metadata/core-properties"/>
    <ds:schemaRef ds:uri="http://purl.org/dc/terms/"/>
    <ds:schemaRef ds:uri="http://purl.org/dc/dcmitype/"/>
    <ds:schemaRef ds:uri="http://www.w3.org/XML/1998/namespace"/>
    <ds:schemaRef ds:uri="http://schemas.microsoft.com/office/2006/documentManagement/types"/>
    <ds:schemaRef ds:uri="http://purl.org/dc/elements/1.1/"/>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PSridharan@gotriangle.org</dc:creator>
  <cp:lastModifiedBy>Lenovo User</cp:lastModifiedBy>
  <cp:lastPrinted>2018-03-10T19:44:11Z</cp:lastPrinted>
  <dcterms:created xsi:type="dcterms:W3CDTF">2017-01-26T15:15:03Z</dcterms:created>
  <dcterms:modified xsi:type="dcterms:W3CDTF">2018-03-10T19:49:06Z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