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4.xml" ContentType="application/vnd.openxmlformats-officedocument.drawing+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drawings/drawing5.xml" ContentType="application/vnd.openxmlformats-officedocument.drawing+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omments3.xml" ContentType="application/vnd.openxmlformats-officedocument.spreadsheetml.comments+xml"/>
  <Override PartName="/xl/drawings/drawing6.xml" ContentType="application/vnd.openxmlformats-officedocument.drawing+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00 Durham MPO\1819 March Meeting\FY19 Orange Projects\"/>
    </mc:Choice>
  </mc:AlternateContent>
  <bookViews>
    <workbookView xWindow="0" yWindow="0" windowWidth="18870" windowHeight="7815"/>
  </bookViews>
  <sheets>
    <sheet name="GoT Paratransit 3.16.18" sheetId="13" r:id="rId1"/>
    <sheet name="GoT All Sunday Service" sheetId="11" r:id="rId2"/>
    <sheet name="GoT All Add Holiday Service 3.1" sheetId="12" r:id="rId3"/>
    <sheet name="GoT#800 OffPeak 3.16.18" sheetId="1" r:id="rId4"/>
    <sheet name="GoT#800 Add Peak" sheetId="9" r:id="rId5"/>
    <sheet name="GoT#ODX 3.16.18" sheetId="2" r:id="rId6"/>
    <sheet name="GoT#400 3.16.18" sheetId="4" r:id="rId7"/>
    <sheet name="GoT #CRX 3.16.18" sheetId="6" r:id="rId8"/>
  </sheets>
  <definedNames>
    <definedName name="_xlnm._FilterDatabase" localSheetId="7" hidden="1">'GoT #CRX 3.16.18'!$X$3:$X$12</definedName>
    <definedName name="_xlnm._FilterDatabase" localSheetId="0" hidden="1">'GoT Paratransit 3.16.18'!$X$3:$X$12</definedName>
    <definedName name="_xlnm._FilterDatabase" localSheetId="6" hidden="1">'GoT#400 3.16.18'!$X$3:$X$12</definedName>
    <definedName name="_xlnm._FilterDatabase" localSheetId="4" hidden="1">'GoT#800 Add Peak'!$X$3:$X$12</definedName>
    <definedName name="_xlnm._FilterDatabase" localSheetId="3" hidden="1">'GoT#800 OffPeak 3.16.18'!$X$3:$X$12</definedName>
    <definedName name="_xlnm._FilterDatabase" localSheetId="5" hidden="1">'GoT#ODX 3.16.18'!$X$3:$X$12</definedName>
    <definedName name="Added_notes_as_appropriate" localSheetId="7">'GoT #CRX 3.16.18'!$F$14</definedName>
    <definedName name="Added_notes_as_appropriate" localSheetId="0">'GoT Paratransit 3.16.18'!$F$14</definedName>
    <definedName name="Added_notes_as_appropriate" localSheetId="6">'GoT#400 3.16.18'!$G$14</definedName>
    <definedName name="Added_notes_as_appropriate" localSheetId="4">'GoT#800 Add Peak'!$F$14</definedName>
    <definedName name="Added_notes_as_appropriate" localSheetId="5">'GoT#ODX 3.16.18'!$G$14</definedName>
    <definedName name="Added_notes_as_appropriate">'GoT#800 OffPeak 3.16.18'!$G$14</definedName>
    <definedName name="End_Date" localSheetId="7">'GoT #CRX 3.16.18'!$D$14</definedName>
    <definedName name="End_Date" localSheetId="0">'GoT Paratransit 3.16.18'!$D$14</definedName>
    <definedName name="End_Date" localSheetId="6">'GoT#400 3.16.18'!$D$14</definedName>
    <definedName name="End_Date" localSheetId="4">'GoT#800 Add Peak'!$D$14</definedName>
    <definedName name="End_Date" localSheetId="5">'GoT#ODX 3.16.18'!$D$14</definedName>
    <definedName name="End_Date">'GoT#800 OffPeak 3.16.18'!$D$14</definedName>
    <definedName name="KPI_a" localSheetId="7">'GoT #CRX 3.16.18'!$B$49&amp;'GoT #CRX 3.16.18'!$D$49</definedName>
    <definedName name="KPI_a" localSheetId="0">'GoT Paratransit 3.16.18'!$B$48&amp;'GoT Paratransit 3.16.18'!$D$48</definedName>
    <definedName name="KPI_a" localSheetId="6">'GoT#400 3.16.18'!$B$48&amp;'GoT#400 3.16.18'!$D$48</definedName>
    <definedName name="KPI_a" localSheetId="4">'GoT#800 Add Peak'!$B$48&amp;'GoT#800 Add Peak'!$D$48</definedName>
    <definedName name="KPI_a" localSheetId="5">'GoT#ODX 3.16.18'!$B$48&amp;'GoT#ODX 3.16.18'!$D$48</definedName>
    <definedName name="KPI_a">'GoT#800 OffPeak 3.16.18'!$B$48&amp;'GoT#800 OffPeak 3.16.18'!$D$48</definedName>
    <definedName name="KPI_b" localSheetId="7">'GoT #CRX 3.16.18'!$B$50&amp;'GoT #CRX 3.16.18'!$D$50</definedName>
    <definedName name="KPI_b" localSheetId="0">'GoT Paratransit 3.16.18'!$B$49&amp;'GoT Paratransit 3.16.18'!$D$49</definedName>
    <definedName name="KPI_b" localSheetId="6">'GoT#400 3.16.18'!$B$49&amp;'GoT#400 3.16.18'!$D$49</definedName>
    <definedName name="KPI_b" localSheetId="4">'GoT#800 Add Peak'!$B$49&amp;'GoT#800 Add Peak'!$D$49</definedName>
    <definedName name="KPI_b" localSheetId="5">'GoT#ODX 3.16.18'!$B$49&amp;'GoT#ODX 3.16.18'!$D$49</definedName>
    <definedName name="KPI_b">'GoT#800 OffPeak 3.16.18'!$B$49&amp;'GoT#800 OffPeak 3.16.18'!$D$49</definedName>
    <definedName name="KPI_c" localSheetId="7">'GoT #CRX 3.16.18'!$B$51&amp;'GoT #CRX 3.16.18'!$D$51</definedName>
    <definedName name="KPI_c" localSheetId="0">'GoT Paratransit 3.16.18'!$B$50&amp;'GoT Paratransit 3.16.18'!$D$50</definedName>
    <definedName name="KPI_c" localSheetId="6">'GoT#400 3.16.18'!$B$50&amp;'GoT#400 3.16.18'!$D$50</definedName>
    <definedName name="KPI_c" localSheetId="4">'GoT#800 Add Peak'!$B$50&amp;'GoT#800 Add Peak'!$D$50</definedName>
    <definedName name="KPI_c" localSheetId="5">'GoT#ODX 3.16.18'!$B$50&amp;'GoT#ODX 3.16.18'!$D$50</definedName>
    <definedName name="KPI_c">'GoT#800 OffPeak 3.16.18'!$B$50&amp;'GoT#800 OffPeak 3.16.18'!$D$50</definedName>
    <definedName name="_xlnm.Print_Area" localSheetId="7">'GoT #CRX 3.16.18'!$B$1:$K$146</definedName>
    <definedName name="_xlnm.Print_Area" localSheetId="2">'GoT All Add Holiday Service 3.1'!$A$1:$I$118</definedName>
    <definedName name="_xlnm.Print_Area" localSheetId="1">'GoT All Sunday Service'!$A$1:$I$118</definedName>
    <definedName name="_xlnm.Print_Area" localSheetId="0">'GoT Paratransit 3.16.18'!$A$1:$K$149</definedName>
    <definedName name="_xlnm.Print_Area" localSheetId="6">'GoT#400 3.16.18'!$A$1:$K$152</definedName>
    <definedName name="_xlnm.Print_Area" localSheetId="4">'GoT#800 Add Peak'!$A$1:$K$149</definedName>
    <definedName name="_xlnm.Print_Area" localSheetId="3">'GoT#800 OffPeak 3.16.18'!$A$1:$K$152</definedName>
    <definedName name="_xlnm.Print_Area" localSheetId="5">'GoT#ODX 3.16.18'!$A$1:$K$152</definedName>
    <definedName name="Project_Name" localSheetId="7">'GoT #CRX 3.16.18'!$B$11</definedName>
    <definedName name="Project_Name" localSheetId="0">'GoT Paratransit 3.16.18'!$B$11</definedName>
    <definedName name="Project_Name" localSheetId="6">'GoT#400 3.16.18'!$B$11</definedName>
    <definedName name="Project_Name" localSheetId="4">'GoT#800 Add Peak'!$B$11</definedName>
    <definedName name="Project_Name" localSheetId="5">'GoT#ODX 3.16.18'!$B$11</definedName>
    <definedName name="Project_Name">'GoT#800 OffPeak 3.16.18'!$B$11</definedName>
    <definedName name="Requesting_Agency" localSheetId="7">'GoT #CRX 3.16.18'!$D$11</definedName>
    <definedName name="Requesting_Agency" localSheetId="0">'GoT Paratransit 3.16.18'!$D$11</definedName>
    <definedName name="Requesting_Agency" localSheetId="6">'GoT#400 3.16.18'!$D$11</definedName>
    <definedName name="Requesting_Agency" localSheetId="4">'GoT#800 Add Peak'!$D$11</definedName>
    <definedName name="Requesting_Agency" localSheetId="5">'GoT#ODX 3.16.18'!$D$11</definedName>
    <definedName name="Requesting_Agency">'GoT#800 OffPeak 3.16.18'!$D$11</definedName>
    <definedName name="Start_Date" localSheetId="7">'GoT #CRX 3.16.18'!$B$14</definedName>
    <definedName name="Start_Date" localSheetId="0">'GoT Paratransit 3.16.18'!$B$14</definedName>
    <definedName name="Start_Date" localSheetId="6">'GoT#400 3.16.18'!$B$14</definedName>
    <definedName name="Start_Date" localSheetId="4">'GoT#800 Add Peak'!$B$14</definedName>
    <definedName name="Start_Date" localSheetId="5">'GoT#ODX 3.16.18'!$B$14</definedName>
    <definedName name="Start_Date">'GoT#800 OffPeak 3.16.18'!$B$14</definedName>
    <definedName name="Z_A57ED495_A8F1_41AA_920B_D492B709C260_.wvu.FilterData" localSheetId="7" hidden="1">'GoT #CRX 3.16.18'!$X$3:$X$12</definedName>
    <definedName name="Z_A57ED495_A8F1_41AA_920B_D492B709C260_.wvu.FilterData" localSheetId="0" hidden="1">'GoT Paratransit 3.16.18'!$X$3:$X$12</definedName>
    <definedName name="Z_A57ED495_A8F1_41AA_920B_D492B709C260_.wvu.FilterData" localSheetId="6" hidden="1">'GoT#400 3.16.18'!$X$3:$X$12</definedName>
    <definedName name="Z_A57ED495_A8F1_41AA_920B_D492B709C260_.wvu.FilterData" localSheetId="4" hidden="1">'GoT#800 Add Peak'!$X$3:$X$12</definedName>
    <definedName name="Z_A57ED495_A8F1_41AA_920B_D492B709C260_.wvu.FilterData" localSheetId="3" hidden="1">'GoT#800 OffPeak 3.16.18'!$X$3:$X$12</definedName>
    <definedName name="Z_A57ED495_A8F1_41AA_920B_D492B709C260_.wvu.FilterData" localSheetId="5" hidden="1">'GoT#ODX 3.16.18'!$X$3:$X$12</definedName>
    <definedName name="Z_A57ED495_A8F1_41AA_920B_D492B709C260_.wvu.PrintArea" localSheetId="7" hidden="1">'GoT #CRX 3.16.18'!$A$1:$K$146</definedName>
    <definedName name="Z_A57ED495_A8F1_41AA_920B_D492B709C260_.wvu.PrintArea" localSheetId="0" hidden="1">'GoT Paratransit 3.16.18'!$A$1:$K$149</definedName>
    <definedName name="Z_A57ED495_A8F1_41AA_920B_D492B709C260_.wvu.PrintArea" localSheetId="6" hidden="1">'GoT#400 3.16.18'!$A$1:$K$152</definedName>
    <definedName name="Z_A57ED495_A8F1_41AA_920B_D492B709C260_.wvu.PrintArea" localSheetId="4" hidden="1">'GoT#800 Add Peak'!$A$1:$K$149</definedName>
    <definedName name="Z_A57ED495_A8F1_41AA_920B_D492B709C260_.wvu.PrintArea" localSheetId="3" hidden="1">'GoT#800 OffPeak 3.16.18'!$A$1:$K$152</definedName>
    <definedName name="Z_A57ED495_A8F1_41AA_920B_D492B709C260_.wvu.PrintArea" localSheetId="5" hidden="1">'GoT#ODX 3.16.18'!$A$1:$K$152</definedName>
    <definedName name="Z_A57ED495_A8F1_41AA_920B_D492B709C260_.wvu.Rows" localSheetId="7" hidden="1">'GoT #CRX 3.16.18'!$61:$76,'GoT #CRX 3.16.18'!$78:$80,'GoT #CRX 3.16.18'!$94:$97,'GoT #CRX 3.16.18'!$109:$126</definedName>
    <definedName name="Z_A57ED495_A8F1_41AA_920B_D492B709C260_.wvu.Rows" localSheetId="0" hidden="1">'GoT Paratransit 3.16.18'!$60:$75,'GoT Paratransit 3.16.18'!$77:$79,'GoT Paratransit 3.16.18'!$93:$96,'GoT Paratransit 3.16.18'!$109:$129</definedName>
    <definedName name="Z_A57ED495_A8F1_41AA_920B_D492B709C260_.wvu.Rows" localSheetId="6" hidden="1">'GoT#400 3.16.18'!$60:$75,'GoT#400 3.16.18'!$77:$79,'GoT#400 3.16.18'!$94:$97,'GoT#400 3.16.18'!$109:$129</definedName>
    <definedName name="Z_A57ED495_A8F1_41AA_920B_D492B709C260_.wvu.Rows" localSheetId="4" hidden="1">'GoT#800 Add Peak'!$60:$75,'GoT#800 Add Peak'!$77:$79,'GoT#800 Add Peak'!$94:$97,'GoT#800 Add Peak'!$109:$129</definedName>
    <definedName name="Z_A57ED495_A8F1_41AA_920B_D492B709C260_.wvu.Rows" localSheetId="3" hidden="1">'GoT#800 OffPeak 3.16.18'!$60:$75,'GoT#800 OffPeak 3.16.18'!$77:$79,'GoT#800 OffPeak 3.16.18'!$94:$97,'GoT#800 OffPeak 3.16.18'!$109:$129</definedName>
    <definedName name="Z_A57ED495_A8F1_41AA_920B_D492B709C260_.wvu.Rows" localSheetId="5" hidden="1">'GoT#ODX 3.16.18'!$60:$75,'GoT#ODX 3.16.18'!$77:$79,'GoT#ODX 3.16.18'!$94:$97,'GoT#ODX 3.16.18'!$109:$129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2" i="13" l="1"/>
  <c r="F92" i="13"/>
  <c r="G92" i="13"/>
  <c r="H92" i="13"/>
  <c r="H103" i="13" s="1"/>
  <c r="I92" i="13"/>
  <c r="E97" i="13"/>
  <c r="F97" i="13"/>
  <c r="G97" i="13"/>
  <c r="H97" i="13"/>
  <c r="I97" i="13"/>
  <c r="E102" i="13"/>
  <c r="F102" i="13"/>
  <c r="G102" i="13"/>
  <c r="G103" i="13" s="1"/>
  <c r="H102" i="13"/>
  <c r="I102" i="13"/>
  <c r="E103" i="13"/>
  <c r="F103" i="13"/>
  <c r="I103" i="13"/>
  <c r="D103" i="13"/>
  <c r="D92" i="13"/>
  <c r="D97" i="13"/>
  <c r="J97" i="13"/>
  <c r="F118" i="13"/>
  <c r="F119" i="13" s="1"/>
  <c r="G118" i="13"/>
  <c r="H118" i="13"/>
  <c r="I118" i="13" s="1"/>
  <c r="E118" i="13"/>
  <c r="I140" i="13"/>
  <c r="H140" i="13"/>
  <c r="G140" i="13"/>
  <c r="F140" i="13"/>
  <c r="E140" i="13"/>
  <c r="D140" i="13"/>
  <c r="J139" i="13"/>
  <c r="J138" i="13"/>
  <c r="J137" i="13"/>
  <c r="J136" i="13"/>
  <c r="J135" i="13"/>
  <c r="J134" i="13"/>
  <c r="F125" i="13"/>
  <c r="G125" i="13" s="1"/>
  <c r="H125" i="13" s="1"/>
  <c r="I125" i="13" s="1"/>
  <c r="D124" i="13"/>
  <c r="D128" i="13" s="1"/>
  <c r="E119" i="13"/>
  <c r="D119" i="13"/>
  <c r="F117" i="13"/>
  <c r="G117" i="13" s="1"/>
  <c r="F114" i="13"/>
  <c r="I113" i="13"/>
  <c r="H113" i="13"/>
  <c r="G113" i="13"/>
  <c r="F127" i="13" s="1"/>
  <c r="D102" i="13"/>
  <c r="J99" i="13"/>
  <c r="J96" i="13"/>
  <c r="J95" i="13"/>
  <c r="J94" i="13"/>
  <c r="J93" i="13"/>
  <c r="I91" i="13"/>
  <c r="H91" i="13"/>
  <c r="G91" i="13"/>
  <c r="F91" i="13"/>
  <c r="E91" i="13"/>
  <c r="D91" i="13"/>
  <c r="B2" i="13"/>
  <c r="J140" i="13" l="1"/>
  <c r="E124" i="13"/>
  <c r="E128" i="13" s="1"/>
  <c r="G127" i="13"/>
  <c r="H127" i="13" s="1"/>
  <c r="I127" i="13" s="1"/>
  <c r="G119" i="13"/>
  <c r="H117" i="13"/>
  <c r="J15" i="13"/>
  <c r="J14" i="13"/>
  <c r="J125" i="13"/>
  <c r="G114" i="13"/>
  <c r="F123" i="13"/>
  <c r="G123" i="13" s="1"/>
  <c r="H123" i="13" s="1"/>
  <c r="I123" i="13" s="1"/>
  <c r="F115" i="13"/>
  <c r="F120" i="13"/>
  <c r="G120" i="13" s="1"/>
  <c r="H120" i="13" s="1"/>
  <c r="I120" i="13" s="1"/>
  <c r="F121" i="13"/>
  <c r="G121" i="13" s="1"/>
  <c r="H121" i="13" s="1"/>
  <c r="I121" i="13" s="1"/>
  <c r="F122" i="13"/>
  <c r="G122" i="13" s="1"/>
  <c r="H122" i="13" s="1"/>
  <c r="I122" i="13" s="1"/>
  <c r="F126" i="13"/>
  <c r="J127" i="13" l="1"/>
  <c r="G124" i="13"/>
  <c r="G128" i="13" s="1"/>
  <c r="G126" i="13"/>
  <c r="H126" i="13" s="1"/>
  <c r="I126" i="13" s="1"/>
  <c r="J126" i="13"/>
  <c r="G115" i="13"/>
  <c r="H115" i="13" s="1"/>
  <c r="I115" i="13" s="1"/>
  <c r="J115" i="13"/>
  <c r="H119" i="13"/>
  <c r="I117" i="13"/>
  <c r="I119" i="13" s="1"/>
  <c r="F124" i="13"/>
  <c r="F128" i="13" s="1"/>
  <c r="H114" i="13"/>
  <c r="J119" i="13" l="1"/>
  <c r="I124" i="13"/>
  <c r="J101" i="13"/>
  <c r="I114" i="13"/>
  <c r="H124" i="13"/>
  <c r="H128" i="13" s="1"/>
  <c r="I128" i="13" l="1"/>
  <c r="J114" i="13"/>
  <c r="J124" i="13"/>
  <c r="J102" i="13"/>
  <c r="J100" i="13"/>
  <c r="J92" i="13" l="1"/>
  <c r="J103" i="13" s="1"/>
  <c r="J128" i="13"/>
  <c r="J12" i="13" l="1"/>
  <c r="J11" i="13"/>
  <c r="F14" i="13" s="1"/>
  <c r="C72" i="11" l="1"/>
  <c r="H112" i="12" l="1"/>
  <c r="G112" i="12"/>
  <c r="F112" i="12"/>
  <c r="E112" i="12"/>
  <c r="D112" i="12"/>
  <c r="C112" i="12"/>
  <c r="I111" i="12"/>
  <c r="I110" i="12"/>
  <c r="I109" i="12"/>
  <c r="I108" i="12"/>
  <c r="I107" i="12"/>
  <c r="I106" i="12"/>
  <c r="I112" i="12" s="1"/>
  <c r="D96" i="12"/>
  <c r="D100" i="12" s="1"/>
  <c r="D64" i="12" s="1"/>
  <c r="C96" i="12"/>
  <c r="C100" i="12" s="1"/>
  <c r="D91" i="12"/>
  <c r="C91" i="12"/>
  <c r="E90" i="12"/>
  <c r="E89" i="12"/>
  <c r="E91" i="12" s="1"/>
  <c r="H74" i="12"/>
  <c r="G74" i="12"/>
  <c r="F74" i="12"/>
  <c r="E74" i="12"/>
  <c r="D74" i="12"/>
  <c r="C73" i="12"/>
  <c r="I73" i="12" s="1"/>
  <c r="I72" i="12"/>
  <c r="C71" i="12"/>
  <c r="C74" i="12" s="1"/>
  <c r="I69" i="12"/>
  <c r="I68" i="12"/>
  <c r="I67" i="12"/>
  <c r="I66" i="12"/>
  <c r="H63" i="12"/>
  <c r="G63" i="12"/>
  <c r="F63" i="12"/>
  <c r="E63" i="12"/>
  <c r="D63" i="12"/>
  <c r="C63" i="12"/>
  <c r="I15" i="12"/>
  <c r="I14" i="12"/>
  <c r="I12" i="12"/>
  <c r="A2" i="12"/>
  <c r="H112" i="11"/>
  <c r="G112" i="11"/>
  <c r="F112" i="11"/>
  <c r="E112" i="11"/>
  <c r="D112" i="11"/>
  <c r="C112" i="11"/>
  <c r="I111" i="11"/>
  <c r="I110" i="11"/>
  <c r="I109" i="11"/>
  <c r="I108" i="11"/>
  <c r="I107" i="11"/>
  <c r="I106" i="11"/>
  <c r="I112" i="11" s="1"/>
  <c r="D96" i="11"/>
  <c r="D100" i="11" s="1"/>
  <c r="D64" i="11" s="1"/>
  <c r="D75" i="11" s="1"/>
  <c r="D91" i="11"/>
  <c r="C91" i="11"/>
  <c r="C96" i="11" s="1"/>
  <c r="E90" i="11"/>
  <c r="E89" i="11"/>
  <c r="E91" i="11" s="1"/>
  <c r="H74" i="11"/>
  <c r="G74" i="11"/>
  <c r="F74" i="11"/>
  <c r="E74" i="11"/>
  <c r="D74" i="11"/>
  <c r="I73" i="11"/>
  <c r="C73" i="11"/>
  <c r="I72" i="11"/>
  <c r="I71" i="11"/>
  <c r="I69" i="11"/>
  <c r="I68" i="11"/>
  <c r="I67" i="11"/>
  <c r="I66" i="11"/>
  <c r="H63" i="11"/>
  <c r="G63" i="11"/>
  <c r="F63" i="11"/>
  <c r="E63" i="11"/>
  <c r="D63" i="11"/>
  <c r="C63" i="11"/>
  <c r="I15" i="11"/>
  <c r="I14" i="11"/>
  <c r="I12" i="11"/>
  <c r="A2" i="11"/>
  <c r="C64" i="12" l="1"/>
  <c r="C65" i="12"/>
  <c r="I11" i="12" s="1"/>
  <c r="E14" i="12" s="1"/>
  <c r="I74" i="12"/>
  <c r="C100" i="11"/>
  <c r="D75" i="12"/>
  <c r="C74" i="11"/>
  <c r="F89" i="11"/>
  <c r="I71" i="12"/>
  <c r="F89" i="12"/>
  <c r="G89" i="11" l="1"/>
  <c r="G89" i="12"/>
  <c r="C65" i="11"/>
  <c r="I11" i="11" s="1"/>
  <c r="E14" i="11" s="1"/>
  <c r="C64" i="11"/>
  <c r="C75" i="11" s="1"/>
  <c r="I74" i="11"/>
  <c r="C75" i="12"/>
  <c r="H89" i="11" l="1"/>
  <c r="H89" i="12"/>
  <c r="G14" i="9" l="1"/>
  <c r="I140" i="9"/>
  <c r="H140" i="9"/>
  <c r="G140" i="9"/>
  <c r="F140" i="9"/>
  <c r="E140" i="9"/>
  <c r="D140" i="9"/>
  <c r="J139" i="9"/>
  <c r="J138" i="9"/>
  <c r="J137" i="9"/>
  <c r="J136" i="9"/>
  <c r="J135" i="9"/>
  <c r="J134" i="9"/>
  <c r="F127" i="9"/>
  <c r="F125" i="9"/>
  <c r="G125" i="9" s="1"/>
  <c r="H125" i="9" s="1"/>
  <c r="I125" i="9" s="1"/>
  <c r="E119" i="9"/>
  <c r="E124" i="9" s="1"/>
  <c r="E128" i="9" s="1"/>
  <c r="D119" i="9"/>
  <c r="D124" i="9" s="1"/>
  <c r="G118" i="9"/>
  <c r="H118" i="9" s="1"/>
  <c r="I118" i="9" s="1"/>
  <c r="F118" i="9"/>
  <c r="F117" i="9"/>
  <c r="F119" i="9" s="1"/>
  <c r="F114" i="9"/>
  <c r="I113" i="9"/>
  <c r="H113" i="9"/>
  <c r="G113" i="9"/>
  <c r="F126" i="9" s="1"/>
  <c r="J99" i="9"/>
  <c r="J97" i="9"/>
  <c r="J96" i="9"/>
  <c r="J95" i="9"/>
  <c r="J94" i="9"/>
  <c r="I91" i="9"/>
  <c r="H91" i="9"/>
  <c r="G91" i="9"/>
  <c r="F91" i="9"/>
  <c r="E91" i="9"/>
  <c r="D91" i="9"/>
  <c r="B2" i="9"/>
  <c r="G117" i="9" l="1"/>
  <c r="G119" i="9" s="1"/>
  <c r="D101" i="9"/>
  <c r="J140" i="9"/>
  <c r="G127" i="9"/>
  <c r="H127" i="9" s="1"/>
  <c r="I127" i="9" s="1"/>
  <c r="G126" i="9"/>
  <c r="H126" i="9" s="1"/>
  <c r="I126" i="9" s="1"/>
  <c r="F101" i="9"/>
  <c r="F100" i="9"/>
  <c r="F102" i="9" s="1"/>
  <c r="D128" i="9"/>
  <c r="G100" i="9"/>
  <c r="G101" i="9"/>
  <c r="J15" i="9"/>
  <c r="J14" i="9"/>
  <c r="H117" i="9"/>
  <c r="J125" i="9"/>
  <c r="D100" i="9"/>
  <c r="E101" i="9"/>
  <c r="G114" i="9"/>
  <c r="F115" i="9"/>
  <c r="F120" i="9"/>
  <c r="G120" i="9" s="1"/>
  <c r="H120" i="9" s="1"/>
  <c r="I120" i="9" s="1"/>
  <c r="F121" i="9"/>
  <c r="G121" i="9" s="1"/>
  <c r="H121" i="9" s="1"/>
  <c r="I121" i="9" s="1"/>
  <c r="F122" i="9"/>
  <c r="G122" i="9" s="1"/>
  <c r="H122" i="9" s="1"/>
  <c r="I122" i="9" s="1"/>
  <c r="F123" i="9"/>
  <c r="G123" i="9" s="1"/>
  <c r="H123" i="9" s="1"/>
  <c r="I123" i="9" s="1"/>
  <c r="E100" i="9"/>
  <c r="G102" i="9" l="1"/>
  <c r="J127" i="9"/>
  <c r="G115" i="9"/>
  <c r="H115" i="9" s="1"/>
  <c r="I115" i="9" s="1"/>
  <c r="J115" i="9"/>
  <c r="H114" i="9"/>
  <c r="G124" i="9"/>
  <c r="G128" i="9" s="1"/>
  <c r="G92" i="9" s="1"/>
  <c r="G93" i="9" s="1"/>
  <c r="F124" i="9"/>
  <c r="F128" i="9" s="1"/>
  <c r="F92" i="9" s="1"/>
  <c r="F93" i="9" s="1"/>
  <c r="H119" i="9"/>
  <c r="I117" i="9"/>
  <c r="I119" i="9" s="1"/>
  <c r="E102" i="9"/>
  <c r="E92" i="9" s="1"/>
  <c r="E93" i="9" s="1"/>
  <c r="D102" i="9"/>
  <c r="D92" i="9" s="1"/>
  <c r="D93" i="9" s="1"/>
  <c r="J126" i="9"/>
  <c r="I114" i="9" l="1"/>
  <c r="J114" i="9"/>
  <c r="I124" i="9"/>
  <c r="I100" i="9"/>
  <c r="I101" i="9"/>
  <c r="H124" i="9"/>
  <c r="H128" i="9" s="1"/>
  <c r="H100" i="9"/>
  <c r="H101" i="9"/>
  <c r="J119" i="9"/>
  <c r="J101" i="9" l="1"/>
  <c r="I102" i="9"/>
  <c r="H102" i="9"/>
  <c r="H92" i="9" s="1"/>
  <c r="H93" i="9" s="1"/>
  <c r="J100" i="9"/>
  <c r="J124" i="9"/>
  <c r="J128" i="9" s="1"/>
  <c r="I128" i="9"/>
  <c r="I92" i="9" l="1"/>
  <c r="I93" i="9" s="1"/>
  <c r="J102" i="9"/>
  <c r="J12" i="9"/>
  <c r="J11" i="9"/>
  <c r="J92" i="9" l="1"/>
  <c r="B2" i="2" l="1"/>
  <c r="J14" i="2"/>
  <c r="J15" i="2"/>
  <c r="B2" i="6"/>
  <c r="D92" i="6"/>
  <c r="E92" i="6"/>
  <c r="F92" i="6"/>
  <c r="G92" i="6"/>
  <c r="H92" i="6"/>
  <c r="I92" i="6"/>
  <c r="J94" i="6"/>
  <c r="J95" i="6"/>
  <c r="J96" i="6"/>
  <c r="J97" i="6"/>
  <c r="J99" i="6"/>
  <c r="G113" i="6"/>
  <c r="H113" i="6"/>
  <c r="I113" i="6"/>
  <c r="F117" i="6"/>
  <c r="G117" i="6" s="1"/>
  <c r="F118" i="6"/>
  <c r="G118" i="6" s="1"/>
  <c r="H118" i="6" s="1"/>
  <c r="I118" i="6" s="1"/>
  <c r="D119" i="6"/>
  <c r="D101" i="6" s="1"/>
  <c r="E119" i="6"/>
  <c r="E123" i="6" s="1"/>
  <c r="E125" i="6" s="1"/>
  <c r="F119" i="6"/>
  <c r="F101" i="6" s="1"/>
  <c r="F120" i="6"/>
  <c r="G120" i="6" s="1"/>
  <c r="F121" i="6"/>
  <c r="G121" i="6" s="1"/>
  <c r="F122" i="6"/>
  <c r="G122" i="6" s="1"/>
  <c r="H122" i="6" s="1"/>
  <c r="I122" i="6" s="1"/>
  <c r="F124" i="6"/>
  <c r="G124" i="6" s="1"/>
  <c r="K125" i="6"/>
  <c r="J131" i="6"/>
  <c r="J132" i="6"/>
  <c r="J133" i="6"/>
  <c r="J137" i="6" s="1"/>
  <c r="J15" i="6" s="1"/>
  <c r="J134" i="6"/>
  <c r="J135" i="6"/>
  <c r="J136" i="6"/>
  <c r="D137" i="6"/>
  <c r="E137" i="6"/>
  <c r="F137" i="6"/>
  <c r="G137" i="6"/>
  <c r="H137" i="6"/>
  <c r="I137" i="6"/>
  <c r="B2" i="4"/>
  <c r="D91" i="4"/>
  <c r="E91" i="4"/>
  <c r="F91" i="4"/>
  <c r="G91" i="4"/>
  <c r="H91" i="4"/>
  <c r="I91" i="4"/>
  <c r="J94" i="4"/>
  <c r="J95" i="4"/>
  <c r="J96" i="4"/>
  <c r="J97" i="4"/>
  <c r="J99" i="4"/>
  <c r="G113" i="4"/>
  <c r="H113" i="4"/>
  <c r="I113" i="4"/>
  <c r="F117" i="4"/>
  <c r="G117" i="4" s="1"/>
  <c r="F118" i="4"/>
  <c r="G118" i="4" s="1"/>
  <c r="H118" i="4" s="1"/>
  <c r="D119" i="4"/>
  <c r="D100" i="4" s="1"/>
  <c r="E119" i="4"/>
  <c r="E101" i="4" s="1"/>
  <c r="F119" i="4"/>
  <c r="F101" i="4" s="1"/>
  <c r="F120" i="4"/>
  <c r="G120" i="4" s="1"/>
  <c r="H120" i="4" s="1"/>
  <c r="I120" i="4" s="1"/>
  <c r="F121" i="4"/>
  <c r="G121" i="4"/>
  <c r="H121" i="4" s="1"/>
  <c r="I121" i="4" s="1"/>
  <c r="F122" i="4"/>
  <c r="G122" i="4" s="1"/>
  <c r="H122" i="4" s="1"/>
  <c r="I122" i="4" s="1"/>
  <c r="F123" i="4"/>
  <c r="G123" i="4" s="1"/>
  <c r="H123" i="4" s="1"/>
  <c r="I123" i="4" s="1"/>
  <c r="E124" i="4"/>
  <c r="E128" i="4" s="1"/>
  <c r="F125" i="4"/>
  <c r="F126" i="4"/>
  <c r="G126" i="4"/>
  <c r="H126" i="4" s="1"/>
  <c r="I126" i="4" s="1"/>
  <c r="F127" i="4"/>
  <c r="G127" i="4" s="1"/>
  <c r="J134" i="4"/>
  <c r="J135" i="4"/>
  <c r="J136" i="4"/>
  <c r="J137" i="4"/>
  <c r="J138" i="4"/>
  <c r="J139" i="4"/>
  <c r="D140" i="4"/>
  <c r="E140" i="4"/>
  <c r="F140" i="4"/>
  <c r="G140" i="4"/>
  <c r="H140" i="4"/>
  <c r="I140" i="4"/>
  <c r="D101" i="4" l="1"/>
  <c r="D102" i="4" s="1"/>
  <c r="H117" i="6"/>
  <c r="G119" i="6"/>
  <c r="G100" i="6" s="1"/>
  <c r="H121" i="6"/>
  <c r="I121" i="6" s="1"/>
  <c r="H120" i="6"/>
  <c r="I120" i="6" s="1"/>
  <c r="F100" i="6"/>
  <c r="F102" i="6" s="1"/>
  <c r="D123" i="6"/>
  <c r="D125" i="6" s="1"/>
  <c r="E100" i="6"/>
  <c r="E102" i="6" s="1"/>
  <c r="D100" i="6"/>
  <c r="D102" i="6"/>
  <c r="D93" i="6"/>
  <c r="G101" i="6"/>
  <c r="G102" i="6" s="1"/>
  <c r="G123" i="6"/>
  <c r="G125" i="6" s="1"/>
  <c r="F123" i="6"/>
  <c r="F125" i="6" s="1"/>
  <c r="E101" i="6"/>
  <c r="J14" i="6"/>
  <c r="H124" i="6"/>
  <c r="I124" i="6" s="1"/>
  <c r="E102" i="4"/>
  <c r="E92" i="4" s="1"/>
  <c r="E93" i="4" s="1"/>
  <c r="E100" i="4"/>
  <c r="I118" i="4"/>
  <c r="J140" i="4"/>
  <c r="J15" i="4" s="1"/>
  <c r="H127" i="4"/>
  <c r="I127" i="4" s="1"/>
  <c r="G119" i="4"/>
  <c r="H117" i="4"/>
  <c r="J126" i="4"/>
  <c r="G125" i="4"/>
  <c r="H125" i="4" s="1"/>
  <c r="I125" i="4" s="1"/>
  <c r="D124" i="4"/>
  <c r="F124" i="4"/>
  <c r="F128" i="4" s="1"/>
  <c r="F100" i="4"/>
  <c r="F102" i="4" s="1"/>
  <c r="F93" i="6" l="1"/>
  <c r="F103" i="6" s="1"/>
  <c r="H119" i="6"/>
  <c r="I117" i="6"/>
  <c r="I119" i="6" s="1"/>
  <c r="J124" i="6"/>
  <c r="G93" i="6"/>
  <c r="G103" i="6" s="1"/>
  <c r="D103" i="6"/>
  <c r="E93" i="6"/>
  <c r="E103" i="6" s="1"/>
  <c r="F92" i="4"/>
  <c r="F93" i="4" s="1"/>
  <c r="J14" i="4"/>
  <c r="D128" i="4"/>
  <c r="D92" i="4" s="1"/>
  <c r="D93" i="4" s="1"/>
  <c r="J127" i="4"/>
  <c r="H119" i="4"/>
  <c r="I117" i="4"/>
  <c r="I119" i="4" s="1"/>
  <c r="J125" i="4"/>
  <c r="G101" i="4"/>
  <c r="G100" i="4"/>
  <c r="G124" i="4"/>
  <c r="G128" i="4" s="1"/>
  <c r="H100" i="6" l="1"/>
  <c r="J119" i="6"/>
  <c r="H123" i="6"/>
  <c r="H101" i="6"/>
  <c r="J101" i="6" s="1"/>
  <c r="I101" i="6"/>
  <c r="I100" i="6"/>
  <c r="I102" i="6" s="1"/>
  <c r="I123" i="6"/>
  <c r="I125" i="6" s="1"/>
  <c r="I93" i="6" s="1"/>
  <c r="I103" i="6" s="1"/>
  <c r="I100" i="4"/>
  <c r="I124" i="4"/>
  <c r="I128" i="4" s="1"/>
  <c r="I101" i="4"/>
  <c r="G102" i="4"/>
  <c r="G92" i="4" s="1"/>
  <c r="G93" i="4" s="1"/>
  <c r="H101" i="4"/>
  <c r="J101" i="4" s="1"/>
  <c r="H100" i="4"/>
  <c r="H124" i="4"/>
  <c r="H128" i="4" s="1"/>
  <c r="J119" i="4"/>
  <c r="H125" i="6" l="1"/>
  <c r="J123" i="6"/>
  <c r="J125" i="6" s="1"/>
  <c r="H102" i="6"/>
  <c r="J102" i="6" s="1"/>
  <c r="J100" i="6"/>
  <c r="I92" i="4"/>
  <c r="I93" i="4" s="1"/>
  <c r="H92" i="4"/>
  <c r="H93" i="4" s="1"/>
  <c r="J124" i="4"/>
  <c r="J128" i="4" s="1"/>
  <c r="J11" i="4" s="1"/>
  <c r="G14" i="4" s="1"/>
  <c r="H102" i="4"/>
  <c r="J100" i="4"/>
  <c r="J102" i="4"/>
  <c r="I102" i="4"/>
  <c r="J11" i="6" l="1"/>
  <c r="G14" i="6" s="1"/>
  <c r="H93" i="6"/>
  <c r="J12" i="4"/>
  <c r="H103" i="6" l="1"/>
  <c r="J93" i="6"/>
  <c r="J103" i="6" s="1"/>
  <c r="J12" i="6"/>
  <c r="J92" i="4"/>
  <c r="D91" i="2" l="1"/>
  <c r="E91" i="2"/>
  <c r="F91" i="2"/>
  <c r="G91" i="2"/>
  <c r="H91" i="2"/>
  <c r="I91" i="2"/>
  <c r="J94" i="2"/>
  <c r="J95" i="2"/>
  <c r="J96" i="2"/>
  <c r="J97" i="2"/>
  <c r="J99" i="2"/>
  <c r="G113" i="2"/>
  <c r="F127" i="2" s="1"/>
  <c r="H113" i="2"/>
  <c r="I113" i="2"/>
  <c r="F117" i="2"/>
  <c r="G117" i="2"/>
  <c r="H117" i="2" s="1"/>
  <c r="F118" i="2"/>
  <c r="G118" i="2"/>
  <c r="H118" i="2" s="1"/>
  <c r="I118" i="2" s="1"/>
  <c r="D119" i="2"/>
  <c r="D101" i="2" s="1"/>
  <c r="E119" i="2"/>
  <c r="E100" i="2" s="1"/>
  <c r="F120" i="2"/>
  <c r="G120" i="2" s="1"/>
  <c r="H120" i="2" s="1"/>
  <c r="F121" i="2"/>
  <c r="G121" i="2" s="1"/>
  <c r="H121" i="2" s="1"/>
  <c r="I121" i="2" s="1"/>
  <c r="F122" i="2"/>
  <c r="G122" i="2" s="1"/>
  <c r="F123" i="2"/>
  <c r="G123" i="2" s="1"/>
  <c r="F126" i="2"/>
  <c r="G126" i="2" s="1"/>
  <c r="J134" i="2"/>
  <c r="J135" i="2"/>
  <c r="J136" i="2"/>
  <c r="J137" i="2"/>
  <c r="J138" i="2"/>
  <c r="J139" i="2"/>
  <c r="D140" i="2"/>
  <c r="E140" i="2"/>
  <c r="F140" i="2"/>
  <c r="G140" i="2"/>
  <c r="H140" i="2"/>
  <c r="I140" i="2"/>
  <c r="B2" i="1"/>
  <c r="D91" i="1"/>
  <c r="E91" i="1"/>
  <c r="F91" i="1"/>
  <c r="G91" i="1"/>
  <c r="H91" i="1"/>
  <c r="I91" i="1"/>
  <c r="J94" i="1"/>
  <c r="J95" i="1"/>
  <c r="J96" i="1"/>
  <c r="J97" i="1"/>
  <c r="J99" i="1"/>
  <c r="E101" i="1"/>
  <c r="G113" i="1"/>
  <c r="F121" i="1" s="1"/>
  <c r="G121" i="1" s="1"/>
  <c r="H121" i="1" s="1"/>
  <c r="I121" i="1" s="1"/>
  <c r="H113" i="1"/>
  <c r="I113" i="1"/>
  <c r="F117" i="1"/>
  <c r="G117" i="1" s="1"/>
  <c r="F118" i="1"/>
  <c r="G118" i="1" s="1"/>
  <c r="H118" i="1" s="1"/>
  <c r="I118" i="1" s="1"/>
  <c r="D119" i="1"/>
  <c r="D101" i="1" s="1"/>
  <c r="E119" i="1"/>
  <c r="E100" i="1" s="1"/>
  <c r="E102" i="1" s="1"/>
  <c r="E124" i="1"/>
  <c r="E128" i="1" s="1"/>
  <c r="F126" i="1"/>
  <c r="G126" i="1" s="1"/>
  <c r="H126" i="1" s="1"/>
  <c r="I126" i="1" s="1"/>
  <c r="J134" i="1"/>
  <c r="J135" i="1"/>
  <c r="J140" i="1" s="1"/>
  <c r="J14" i="1" s="1"/>
  <c r="J136" i="1"/>
  <c r="J137" i="1"/>
  <c r="J138" i="1"/>
  <c r="J139" i="1"/>
  <c r="D140" i="1"/>
  <c r="E140" i="1"/>
  <c r="F140" i="1"/>
  <c r="G140" i="1"/>
  <c r="H140" i="1"/>
  <c r="I140" i="1"/>
  <c r="D124" i="2" l="1"/>
  <c r="D128" i="2" s="1"/>
  <c r="E92" i="1"/>
  <c r="E93" i="1" s="1"/>
  <c r="F122" i="1"/>
  <c r="G122" i="1" s="1"/>
  <c r="H122" i="1" s="1"/>
  <c r="I122" i="1" s="1"/>
  <c r="F120" i="1"/>
  <c r="G120" i="1" s="1"/>
  <c r="H120" i="1" s="1"/>
  <c r="I120" i="1" s="1"/>
  <c r="I120" i="2"/>
  <c r="F127" i="1"/>
  <c r="G127" i="1" s="1"/>
  <c r="F123" i="1"/>
  <c r="G123" i="1" s="1"/>
  <c r="H123" i="1" s="1"/>
  <c r="I123" i="1" s="1"/>
  <c r="H122" i="2"/>
  <c r="I122" i="2" s="1"/>
  <c r="F119" i="2"/>
  <c r="D100" i="2"/>
  <c r="D102" i="2" s="1"/>
  <c r="D92" i="2" s="1"/>
  <c r="D93" i="2" s="1"/>
  <c r="H123" i="2"/>
  <c r="I123" i="2" s="1"/>
  <c r="J140" i="2"/>
  <c r="F101" i="2"/>
  <c r="F100" i="2"/>
  <c r="F102" i="2" s="1"/>
  <c r="F124" i="2"/>
  <c r="G127" i="2"/>
  <c r="H127" i="2" s="1"/>
  <c r="I127" i="2" s="1"/>
  <c r="H126" i="2"/>
  <c r="I126" i="2" s="1"/>
  <c r="H119" i="2"/>
  <c r="I117" i="2"/>
  <c r="I119" i="2" s="1"/>
  <c r="G119" i="2"/>
  <c r="E101" i="2"/>
  <c r="E102" i="2" s="1"/>
  <c r="F125" i="2"/>
  <c r="E124" i="2"/>
  <c r="H127" i="1"/>
  <c r="I127" i="1" s="1"/>
  <c r="J127" i="1"/>
  <c r="J126" i="1"/>
  <c r="H117" i="1"/>
  <c r="G119" i="1"/>
  <c r="J15" i="1"/>
  <c r="D124" i="1"/>
  <c r="D100" i="1"/>
  <c r="F125" i="1"/>
  <c r="F119" i="1"/>
  <c r="J127" i="2" l="1"/>
  <c r="F128" i="2"/>
  <c r="F92" i="2" s="1"/>
  <c r="F93" i="2" s="1"/>
  <c r="G101" i="2"/>
  <c r="G100" i="2"/>
  <c r="G124" i="2"/>
  <c r="J119" i="2"/>
  <c r="I100" i="2"/>
  <c r="I102" i="2" s="1"/>
  <c r="I124" i="2"/>
  <c r="I101" i="2"/>
  <c r="G125" i="2"/>
  <c r="H125" i="2" s="1"/>
  <c r="I125" i="2" s="1"/>
  <c r="H101" i="2"/>
  <c r="H100" i="2"/>
  <c r="H124" i="2"/>
  <c r="J126" i="2"/>
  <c r="E128" i="2"/>
  <c r="E92" i="2" s="1"/>
  <c r="E93" i="2" s="1"/>
  <c r="F100" i="1"/>
  <c r="F124" i="1"/>
  <c r="F128" i="1" s="1"/>
  <c r="F101" i="1"/>
  <c r="G125" i="1"/>
  <c r="H125" i="1" s="1"/>
  <c r="I125" i="1" s="1"/>
  <c r="D102" i="1"/>
  <c r="G101" i="1"/>
  <c r="G100" i="1"/>
  <c r="G124" i="1"/>
  <c r="G128" i="1" s="1"/>
  <c r="I117" i="1"/>
  <c r="I119" i="1" s="1"/>
  <c r="H119" i="1"/>
  <c r="D128" i="1"/>
  <c r="D92" i="1" s="1"/>
  <c r="D93" i="1" s="1"/>
  <c r="F102" i="1" l="1"/>
  <c r="F92" i="1" s="1"/>
  <c r="F93" i="1" s="1"/>
  <c r="H102" i="2"/>
  <c r="J124" i="2"/>
  <c r="G128" i="2"/>
  <c r="G92" i="2" s="1"/>
  <c r="G93" i="2" s="1"/>
  <c r="J125" i="2"/>
  <c r="G102" i="2"/>
  <c r="J100" i="2"/>
  <c r="J101" i="2"/>
  <c r="I101" i="1"/>
  <c r="J101" i="1" s="1"/>
  <c r="I100" i="1"/>
  <c r="I124" i="1"/>
  <c r="J119" i="1"/>
  <c r="J125" i="1"/>
  <c r="H101" i="1"/>
  <c r="H100" i="1"/>
  <c r="H102" i="1" s="1"/>
  <c r="H124" i="1"/>
  <c r="J124" i="1" s="1"/>
  <c r="G102" i="1"/>
  <c r="G92" i="1" s="1"/>
  <c r="G93" i="1" s="1"/>
  <c r="H128" i="1" l="1"/>
  <c r="H92" i="1" s="1"/>
  <c r="H93" i="1" s="1"/>
  <c r="J102" i="2"/>
  <c r="H128" i="2"/>
  <c r="H92" i="2" s="1"/>
  <c r="H93" i="2" s="1"/>
  <c r="I128" i="1"/>
  <c r="J128" i="1"/>
  <c r="I102" i="1"/>
  <c r="J102" i="1" s="1"/>
  <c r="J100" i="1"/>
  <c r="I92" i="1" l="1"/>
  <c r="I93" i="1" s="1"/>
  <c r="I128" i="2"/>
  <c r="J128" i="2"/>
  <c r="J11" i="1"/>
  <c r="G14" i="1" s="1"/>
  <c r="J92" i="1"/>
  <c r="J11" i="2" l="1"/>
  <c r="G14" i="2" s="1"/>
  <c r="J12" i="2"/>
  <c r="I92" i="2"/>
  <c r="I93" i="2" s="1"/>
  <c r="J12" i="1"/>
  <c r="J92" i="2" l="1"/>
  <c r="D103" i="2" l="1"/>
  <c r="D103" i="1"/>
  <c r="D103" i="4"/>
  <c r="J93" i="2"/>
  <c r="J103" i="2" s="1"/>
  <c r="F103" i="2"/>
  <c r="I103" i="2"/>
  <c r="I103" i="4"/>
  <c r="F103" i="1"/>
  <c r="E103" i="1"/>
  <c r="J93" i="1"/>
  <c r="J103" i="1" s="1"/>
  <c r="E103" i="4"/>
  <c r="J93" i="4"/>
  <c r="J103" i="4" s="1"/>
  <c r="H103" i="1"/>
  <c r="G103" i="2"/>
  <c r="E103" i="2"/>
  <c r="H103" i="2"/>
  <c r="F103" i="4"/>
  <c r="G103" i="4"/>
  <c r="I103" i="1"/>
  <c r="G103" i="1"/>
  <c r="H103" i="4"/>
  <c r="D103" i="9"/>
  <c r="F103" i="9"/>
  <c r="I103" i="9"/>
  <c r="E103" i="9"/>
  <c r="J93" i="9"/>
  <c r="J103" i="9" s="1"/>
  <c r="H103" i="9"/>
  <c r="G103" i="9"/>
  <c r="H95" i="12" l="1"/>
  <c r="F96" i="11"/>
  <c r="I91" i="11"/>
  <c r="F75" i="11"/>
  <c r="H92" i="11"/>
  <c r="G96" i="11"/>
  <c r="H96" i="11"/>
  <c r="E75" i="12"/>
  <c r="I98" i="12"/>
  <c r="F64" i="11"/>
  <c r="I87" i="11"/>
  <c r="I98" i="11"/>
  <c r="H97" i="11"/>
  <c r="H99" i="12"/>
  <c r="I97" i="12"/>
  <c r="G91" i="11"/>
  <c r="I96" i="11"/>
  <c r="H98" i="12"/>
  <c r="F75" i="12"/>
  <c r="I97" i="11"/>
  <c r="I99" i="11"/>
  <c r="H93" i="11"/>
  <c r="E75" i="11"/>
  <c r="H94" i="12"/>
  <c r="E97" i="12"/>
  <c r="F97" i="12"/>
  <c r="G97" i="12"/>
  <c r="H97" i="12"/>
  <c r="H75" i="11"/>
  <c r="G93" i="12"/>
  <c r="H93" i="12"/>
  <c r="H95" i="11"/>
  <c r="G64" i="12"/>
  <c r="G75" i="12"/>
  <c r="H100" i="11"/>
  <c r="H64" i="11"/>
  <c r="H90" i="11"/>
  <c r="H91" i="11"/>
  <c r="I99" i="12"/>
  <c r="E97" i="11"/>
  <c r="F97" i="11"/>
  <c r="G97" i="11"/>
  <c r="E94" i="12"/>
  <c r="F94" i="12"/>
  <c r="G94" i="12"/>
  <c r="H85" i="11"/>
  <c r="F96" i="12"/>
  <c r="F91" i="12"/>
  <c r="I91" i="12"/>
  <c r="G87" i="12"/>
  <c r="H87" i="12"/>
  <c r="E96" i="12"/>
  <c r="I96" i="12"/>
  <c r="E93" i="11"/>
  <c r="F93" i="11"/>
  <c r="G93" i="11"/>
  <c r="G64" i="11"/>
  <c r="G75" i="11"/>
  <c r="H100" i="12"/>
  <c r="H64" i="12"/>
  <c r="H75" i="12"/>
  <c r="E96" i="11"/>
  <c r="H90" i="12"/>
  <c r="H91" i="12"/>
  <c r="H96" i="12"/>
  <c r="E98" i="11"/>
  <c r="F98" i="11"/>
  <c r="G98" i="11"/>
  <c r="H98" i="11"/>
  <c r="I86" i="11"/>
  <c r="I100" i="11"/>
  <c r="G90" i="12"/>
  <c r="G91" i="12"/>
  <c r="G96" i="12"/>
  <c r="E92" i="11"/>
  <c r="F92" i="11"/>
  <c r="G92" i="11"/>
  <c r="E93" i="12"/>
  <c r="F93" i="12"/>
  <c r="H86" i="11"/>
  <c r="G100" i="11"/>
  <c r="G90" i="11"/>
  <c r="F90" i="11"/>
  <c r="F91" i="11"/>
  <c r="E98" i="12"/>
  <c r="F98" i="12"/>
  <c r="G98" i="12"/>
  <c r="F87" i="12"/>
  <c r="E87" i="12"/>
  <c r="I87" i="12"/>
  <c r="H86" i="12"/>
  <c r="G86" i="12"/>
  <c r="G100" i="12"/>
  <c r="G95" i="12"/>
  <c r="I64" i="11"/>
  <c r="I75" i="11"/>
  <c r="E94" i="11"/>
  <c r="F94" i="11"/>
  <c r="G94" i="11"/>
  <c r="H94" i="11"/>
  <c r="E87" i="11"/>
  <c r="F87" i="11"/>
  <c r="G87" i="11"/>
  <c r="H87" i="11"/>
  <c r="G86" i="11"/>
  <c r="F86" i="11"/>
  <c r="F100" i="11"/>
  <c r="E99" i="12"/>
  <c r="F99" i="12"/>
  <c r="G99" i="12"/>
  <c r="F86" i="12"/>
  <c r="F100" i="12"/>
  <c r="F64" i="12"/>
  <c r="F90" i="12"/>
  <c r="H85" i="12"/>
  <c r="E92" i="12"/>
  <c r="F92" i="12"/>
  <c r="G92" i="12"/>
  <c r="H92" i="12"/>
  <c r="I86" i="12"/>
  <c r="I100" i="12"/>
  <c r="E95" i="12"/>
  <c r="F95" i="12"/>
  <c r="E86" i="11"/>
  <c r="E100" i="11"/>
  <c r="E64" i="11"/>
  <c r="E95" i="11"/>
  <c r="F95" i="11"/>
  <c r="G95" i="11"/>
  <c r="F85" i="12"/>
  <c r="G85" i="12"/>
  <c r="E86" i="12"/>
  <c r="E100" i="12"/>
  <c r="E64" i="12"/>
  <c r="I64" i="12"/>
  <c r="I75" i="12"/>
  <c r="F85" i="11"/>
  <c r="G85" i="11"/>
  <c r="E99" i="11"/>
  <c r="F99" i="11"/>
  <c r="G99" i="11"/>
  <c r="H99" i="11"/>
</calcChain>
</file>

<file path=xl/comments1.xml><?xml version="1.0" encoding="utf-8"?>
<comments xmlns="http://schemas.openxmlformats.org/spreadsheetml/2006/main">
  <authors>
    <author>Lenovo User</author>
  </authors>
  <commentList>
    <comment ref="C73" authorId="0" shapeId="0">
      <text>
        <r>
          <rPr>
            <b/>
            <sz val="9"/>
            <color indexed="81"/>
            <rFont val="Tahoma"/>
            <family val="2"/>
          </rPr>
          <t>SWG Admin:</t>
        </r>
        <r>
          <rPr>
            <sz val="9"/>
            <color indexed="81"/>
            <rFont val="Tahoma"/>
            <family val="2"/>
          </rPr>
          <t xml:space="preserve">
Farebox is always an estimate.  GoTriangle to apply across all lines. If GoTriangle's revises by route. then will need to consider Farebox on Express routes 
To date, GoTriangle has not deducted for other revenues received in its billing of Transit Services to the Tax Distrrict.</t>
        </r>
      </text>
    </comment>
    <comment ref="C89" authorId="0" shapeId="0">
      <text>
        <r>
          <rPr>
            <b/>
            <sz val="9"/>
            <color indexed="81"/>
            <rFont val="Tahoma"/>
            <family val="2"/>
          </rPr>
          <t>Devlin:</t>
        </r>
        <r>
          <rPr>
            <sz val="9"/>
            <color indexed="81"/>
            <rFont val="Tahoma"/>
            <family val="2"/>
          </rPr>
          <t xml:space="preserve">
was 290</t>
        </r>
      </text>
    </comment>
  </commentList>
</comments>
</file>

<file path=xl/comments2.xml><?xml version="1.0" encoding="utf-8"?>
<comments xmlns="http://schemas.openxmlformats.org/spreadsheetml/2006/main">
  <authors>
    <author>Lenovo User</author>
  </authors>
  <commentList>
    <comment ref="D117" authorId="0" shapeId="0">
      <text>
        <r>
          <rPr>
            <b/>
            <sz val="9"/>
            <color indexed="81"/>
            <rFont val="Tahoma"/>
            <family val="2"/>
          </rPr>
          <t>Lenovo User:</t>
        </r>
        <r>
          <rPr>
            <sz val="9"/>
            <color indexed="81"/>
            <rFont val="Tahoma"/>
            <family val="2"/>
          </rPr>
          <t xml:space="preserve">
was 5506</t>
        </r>
      </text>
    </comment>
  </commentList>
</comments>
</file>

<file path=xl/comments3.xml><?xml version="1.0" encoding="utf-8"?>
<comments xmlns="http://schemas.openxmlformats.org/spreadsheetml/2006/main">
  <authors>
    <author>Lenovo User</author>
  </authors>
  <commentList>
    <comment ref="D117" authorId="0" shapeId="0">
      <text>
        <r>
          <rPr>
            <b/>
            <sz val="9"/>
            <color indexed="81"/>
            <rFont val="Tahoma"/>
            <family val="2"/>
          </rPr>
          <t>Lenovo User:</t>
        </r>
        <r>
          <rPr>
            <sz val="9"/>
            <color indexed="81"/>
            <rFont val="Tahoma"/>
            <family val="2"/>
          </rPr>
          <t xml:space="preserve">
was 6069</t>
        </r>
      </text>
    </comment>
  </commentList>
</comments>
</file>

<file path=xl/comments4.xml><?xml version="1.0" encoding="utf-8"?>
<comments xmlns="http://schemas.openxmlformats.org/spreadsheetml/2006/main">
  <authors>
    <author>Lenovo User</author>
  </authors>
  <commentList>
    <comment ref="D117" authorId="0" shapeId="0">
      <text>
        <r>
          <rPr>
            <b/>
            <sz val="9"/>
            <color indexed="81"/>
            <rFont val="Tahoma"/>
            <family val="2"/>
          </rPr>
          <t>Mo Devlin:</t>
        </r>
        <r>
          <rPr>
            <sz val="9"/>
            <color indexed="81"/>
            <rFont val="Tahoma"/>
            <family val="2"/>
          </rPr>
          <t xml:space="preserve">
was 585</t>
        </r>
      </text>
    </comment>
  </commentList>
</comments>
</file>

<file path=xl/sharedStrings.xml><?xml version="1.0" encoding="utf-8"?>
<sst xmlns="http://schemas.openxmlformats.org/spreadsheetml/2006/main" count="1802" uniqueCount="335">
  <si>
    <t>Please state any assumption(s) used to calculate the capital and operating dollars and revenues shown above.</t>
  </si>
  <si>
    <t>F.4</t>
  </si>
  <si>
    <t>Assumptions for Costs and Revenues Above:</t>
  </si>
  <si>
    <t>TOTAL CAPITAL COSTS</t>
  </si>
  <si>
    <t>Other (Describe)</t>
  </si>
  <si>
    <t xml:space="preserve"> Equipment</t>
  </si>
  <si>
    <t xml:space="preserve"> Construction -  Implementation</t>
  </si>
  <si>
    <t xml:space="preserve"> Design &amp; Engineering</t>
  </si>
  <si>
    <t xml:space="preserve"> Land - Right of Way</t>
  </si>
  <si>
    <t xml:space="preserve"> Feasibility or Other Studies</t>
  </si>
  <si>
    <t>Total</t>
  </si>
  <si>
    <t>FY24</t>
  </si>
  <si>
    <t>FY23</t>
  </si>
  <si>
    <t>FY22</t>
  </si>
  <si>
    <t>FY21</t>
  </si>
  <si>
    <t>FY20</t>
  </si>
  <si>
    <t>FY19</t>
  </si>
  <si>
    <t>CAPITAL COSTS</t>
  </si>
  <si>
    <t xml:space="preserve">Cost Break Down of Project Request </t>
  </si>
  <si>
    <t>Transit Capital Development: Estimated appropriations to support contractual commitments and other expenses related to proposed capital projects.</t>
  </si>
  <si>
    <t>F.3</t>
  </si>
  <si>
    <t>TOTAL OPERATING COSTS</t>
  </si>
  <si>
    <t>Subtotal: Bus Operations</t>
  </si>
  <si>
    <t xml:space="preserve">       Other -Bus (Describe)</t>
  </si>
  <si>
    <t xml:space="preserve">        Park &amp; Ride Lease</t>
  </si>
  <si>
    <t xml:space="preserve">        Bus Leases </t>
  </si>
  <si>
    <t>Estimated Operating Cost</t>
  </si>
  <si>
    <t xml:space="preserve">        Cost per Hour </t>
  </si>
  <si>
    <t xml:space="preserve">        Estimated Hours </t>
  </si>
  <si>
    <t xml:space="preserve">   Bus Operations:  </t>
  </si>
  <si>
    <t xml:space="preserve">   Contracts </t>
  </si>
  <si>
    <t xml:space="preserve">   Salary &amp; Fringes </t>
  </si>
  <si>
    <t xml:space="preserve">Growth Factors </t>
  </si>
  <si>
    <t>OPERATING COSTS</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</si>
  <si>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</si>
  <si>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Transit Operations: Estimated appropriations to support expenses.  </t>
  </si>
  <si>
    <t>F.2</t>
  </si>
  <si>
    <t>[Please fill this column if your project is a existing approved project from FY18 work plan.]</t>
  </si>
  <si>
    <t>No</t>
  </si>
  <si>
    <t>Please provide Total YTD expenditure reimbursed on the project (including anticipated reimbursement in FY18):</t>
  </si>
  <si>
    <t>YES</t>
  </si>
  <si>
    <t>Historic Triangle Transit District reimbursement: Any prior reimbursement proposed on the project?</t>
  </si>
  <si>
    <t>TOTAL REVENUE</t>
  </si>
  <si>
    <t>Subtotal Other</t>
  </si>
  <si>
    <t>Farebox</t>
  </si>
  <si>
    <t xml:space="preserve">   State </t>
  </si>
  <si>
    <t xml:space="preserve">   Federal</t>
  </si>
  <si>
    <t>Other Revenue</t>
  </si>
  <si>
    <t>5% Vehicle Rental Tax</t>
  </si>
  <si>
    <t>$3 Vehicle Registration fee</t>
  </si>
  <si>
    <t>$7 Vehicle Registration fee</t>
  </si>
  <si>
    <t>1/2 Cent Sales Tax</t>
  </si>
  <si>
    <t xml:space="preserve">Revenue </t>
  </si>
  <si>
    <t>If there are other revenues besides Durham - Orange County Tax Revenue to support this request, please enter the anticipated revenue amounts next to the appropriate funding source for each fiscal year shown below.</t>
  </si>
  <si>
    <t xml:space="preserve">Estimated Project Revenues:  </t>
  </si>
  <si>
    <t>F.1</t>
  </si>
  <si>
    <t>Finance Estimates</t>
  </si>
  <si>
    <t>List any other relevant information not addressed.</t>
  </si>
  <si>
    <t>P.5</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</si>
  <si>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</si>
  <si>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A.1</t>
  </si>
  <si>
    <t>Administration Projects</t>
  </si>
  <si>
    <t>GoTriangle</t>
  </si>
  <si>
    <t>If this is an expansion project, which organization will operate this expansion and how will it improve services?</t>
  </si>
  <si>
    <t>OP.3</t>
  </si>
  <si>
    <t>Weekday: 60.07 (project: 10.66); Sat: 52.50 (project: 29.33); Sun: 23.16 (project: 23.16)</t>
  </si>
  <si>
    <t>g) Revenue Hours</t>
  </si>
  <si>
    <t>UNC Chapel Hill, The Streets at Southpoint, RTP</t>
  </si>
  <si>
    <t>f)  Major Market Destinations Served</t>
  </si>
  <si>
    <t>UNC Hospitals - Regional Transit Center</t>
  </si>
  <si>
    <t>e)  Geographic Termini</t>
  </si>
  <si>
    <t>GoTriangle vehicles</t>
  </si>
  <si>
    <t xml:space="preserve">d)  Assets Used </t>
  </si>
  <si>
    <t>Every 30 or 60 minutes</t>
  </si>
  <si>
    <t>c)  Frequency</t>
  </si>
  <si>
    <t>Weekday: 6:00 AM - 11:10 PM, Sat: 6:45 AM - 11:20 PM, Sun: 6:45 AM - 7:20 PM</t>
  </si>
  <si>
    <t xml:space="preserve">b)  Span </t>
  </si>
  <si>
    <t>Already implemented</t>
  </si>
  <si>
    <t xml:space="preserve">a)  Target Start Date </t>
  </si>
  <si>
    <t>OO-Specify</t>
  </si>
  <si>
    <t>For bus operating projects, please provide:</t>
  </si>
  <si>
    <t>OP.2</t>
  </si>
  <si>
    <t>CO-Specify</t>
  </si>
  <si>
    <t>VP-Specify</t>
  </si>
  <si>
    <t>VP-Receive, inspect and accept buses</t>
  </si>
  <si>
    <t>Operating service: how can outcomes be measured once operations are underway?</t>
  </si>
  <si>
    <t>OP.1</t>
  </si>
  <si>
    <t>VP-Order/Release PO for Vehicles (bus or other)</t>
  </si>
  <si>
    <t>VP-Request Quote and request Board Approval</t>
  </si>
  <si>
    <t>Operating Projects</t>
  </si>
  <si>
    <t>TS-Specify</t>
  </si>
  <si>
    <t>TS-Revenue Hours of Service Provided</t>
  </si>
  <si>
    <t>TS-Passengers per Hour</t>
  </si>
  <si>
    <t xml:space="preserve">Capital projects: how can outcomes be measured once this project is built/implemented?  </t>
  </si>
  <si>
    <t>CP.1</t>
  </si>
  <si>
    <t>TS-Average Daily Ridership</t>
  </si>
  <si>
    <t>CD-Specify</t>
  </si>
  <si>
    <t>Capital Projects</t>
  </si>
  <si>
    <t>CD-Construction Completion</t>
  </si>
  <si>
    <t>CD-Project Development</t>
  </si>
  <si>
    <t>CD-Construction Start</t>
  </si>
  <si>
    <t>Project Monitoring Details</t>
  </si>
  <si>
    <t>CD-Right-of-Way Acquisition</t>
  </si>
  <si>
    <t>OO</t>
  </si>
  <si>
    <t>AD-Specify</t>
  </si>
  <si>
    <t>CO</t>
  </si>
  <si>
    <t>Total revenue hours of expanded service provided through this project.</t>
  </si>
  <si>
    <t>c)</t>
  </si>
  <si>
    <t>AD-Contract Completion</t>
  </si>
  <si>
    <t>VP</t>
  </si>
  <si>
    <t>Number of passengers per revenue hour on Route 800 on weekdays, Saturdays, and Sundays.</t>
  </si>
  <si>
    <t>b)</t>
  </si>
  <si>
    <t>AD-Contract Start</t>
  </si>
  <si>
    <t>TS</t>
  </si>
  <si>
    <t>Average daily ridership on Route 800 on weekdays, Saturdays, and Sundays.</t>
  </si>
  <si>
    <t>a)</t>
  </si>
  <si>
    <t xml:space="preserve">AD-Issue of RFP </t>
  </si>
  <si>
    <t>CD</t>
  </si>
  <si>
    <t xml:space="preserve">List below the Key Performance Indicators (deliverables) while this project is in progress. These performance measures will be reported quarterly. </t>
  </si>
  <si>
    <t>DO.5</t>
  </si>
  <si>
    <t>AD-Hire Date</t>
  </si>
  <si>
    <t>AD</t>
  </si>
  <si>
    <t>What is your plan if the request is not funded?</t>
  </si>
  <si>
    <t>DO.4</t>
  </si>
  <si>
    <t>Existing Service</t>
  </si>
  <si>
    <t xml:space="preserve">How is this project related to projected demand for future services? </t>
  </si>
  <si>
    <t>Expansion Service</t>
  </si>
  <si>
    <t xml:space="preserve">Is this an expansion or existing service (if applicable)? </t>
  </si>
  <si>
    <t>DO.3</t>
  </si>
  <si>
    <t xml:space="preserve">If no, use the space below to describe the reason for inclusion of this project in addition to projects and services included in the Durham - Orange Transit Plan or in lieu of projects and services included in the Adopted Plan?  </t>
  </si>
  <si>
    <t xml:space="preserve">Was this project evaluated in the Adopted Durham or Orange Transit Plans? </t>
  </si>
  <si>
    <t>DO.2</t>
  </si>
  <si>
    <t>Which fund is this project being proposed for?</t>
  </si>
  <si>
    <t>DO.1</t>
  </si>
  <si>
    <t>Durham &amp; Orange</t>
  </si>
  <si>
    <t>Orange</t>
  </si>
  <si>
    <t>Durham</t>
  </si>
  <si>
    <t xml:space="preserve"> Durham Transit Plan - Orange Transit Plan</t>
  </si>
  <si>
    <t>One-Time</t>
  </si>
  <si>
    <t>Recurring</t>
  </si>
  <si>
    <t xml:space="preserve">Please select whether a recurring or one-time request: </t>
  </si>
  <si>
    <t>P.4</t>
  </si>
  <si>
    <t>Capital Other</t>
  </si>
  <si>
    <t>Capital Vehicle Acquisition</t>
  </si>
  <si>
    <t>Please select the appropriate project classification(s):</t>
  </si>
  <si>
    <t>P.3</t>
  </si>
  <si>
    <t>Capital Development</t>
  </si>
  <si>
    <t>Purchase of Service (POS)</t>
  </si>
  <si>
    <t>Is this project Operating, Capital or Both</t>
  </si>
  <si>
    <t>P.2</t>
  </si>
  <si>
    <t>Operating - Other</t>
  </si>
  <si>
    <t>Operating - Administration</t>
  </si>
  <si>
    <t>More options for travel times</t>
  </si>
  <si>
    <t>People traveling between Chapel Hill, Southpoint, RTP, and Raleigh at off-peak times</t>
  </si>
  <si>
    <t>NC-54 and I-40 between UNC Hospitals and Regional Transit Center</t>
  </si>
  <si>
    <t>Both</t>
  </si>
  <si>
    <t>What are the key benefits?</t>
  </si>
  <si>
    <t>Who will this Project serve?</t>
  </si>
  <si>
    <t>Capital</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</si>
  <si>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</si>
  <si>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P.1</t>
  </si>
  <si>
    <t>Operating</t>
  </si>
  <si>
    <t>Project Profile</t>
  </si>
  <si>
    <t>Project Description</t>
  </si>
  <si>
    <t>Project Cost</t>
  </si>
  <si>
    <t>Current Year</t>
  </si>
  <si>
    <t>N/A</t>
  </si>
  <si>
    <t>TTD Estimated Capital Cost</t>
  </si>
  <si>
    <t>Estimated Completion</t>
  </si>
  <si>
    <t xml:space="preserve">Estimated Start Date </t>
  </si>
  <si>
    <t>elandfried@gotriangle.org</t>
  </si>
  <si>
    <t>Erik Landfried</t>
  </si>
  <si>
    <t>Route 800 - Off-Peak Span and Frequency</t>
  </si>
  <si>
    <t>OTH</t>
  </si>
  <si>
    <t xml:space="preserve">TTD Estimated Operating Cost </t>
  </si>
  <si>
    <t xml:space="preserve">Project Contact </t>
  </si>
  <si>
    <t xml:space="preserve">Requesting Agency </t>
  </si>
  <si>
    <t xml:space="preserve">Project Name </t>
  </si>
  <si>
    <t>TOC</t>
  </si>
  <si>
    <t>OPT</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</si>
  <si>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</si>
  <si>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MPO</t>
  </si>
  <si>
    <t xml:space="preserve">Project Business Case </t>
  </si>
  <si>
    <t>FY 2023</t>
  </si>
  <si>
    <t>GOT</t>
  </si>
  <si>
    <t>[Unique Number]</t>
  </si>
  <si>
    <t>FY 2022</t>
  </si>
  <si>
    <t>DCO</t>
  </si>
  <si>
    <t>[Project Type]</t>
  </si>
  <si>
    <t>FY 2021</t>
  </si>
  <si>
    <t>DCI</t>
  </si>
  <si>
    <t>For Operating or Capital Projects</t>
  </si>
  <si>
    <t xml:space="preserve">[Three letter Agency] </t>
  </si>
  <si>
    <t>FY 2020</t>
  </si>
  <si>
    <t>CHT</t>
  </si>
  <si>
    <t xml:space="preserve">Unique Request ID: 
[FY Project Start year] </t>
  </si>
  <si>
    <t>FY 2019</t>
  </si>
  <si>
    <t>Number</t>
  </si>
  <si>
    <t>Project Type</t>
  </si>
  <si>
    <t>Agency</t>
  </si>
  <si>
    <t>FY</t>
  </si>
  <si>
    <t>Form Output</t>
  </si>
  <si>
    <t>Do Not Delete</t>
  </si>
  <si>
    <t>FY START DATE</t>
  </si>
  <si>
    <t>Triangle Tax District</t>
  </si>
  <si>
    <t>Service is projected to operate on 250 weekdays in FY 2019, and on 252 weekdays in FY 2020.</t>
  </si>
  <si>
    <t>Weekday: 10.91 (all from this project)</t>
  </si>
  <si>
    <t>Mebane Cone Health P&amp;R, Durham Tech OCC, Downtown Hillsborough, Duke &amp; VA Medical Centers, Downtown Durham</t>
  </si>
  <si>
    <t>Efland-Cheeks Community Center - Durham Station</t>
  </si>
  <si>
    <t>Every 15 minutes</t>
  </si>
  <si>
    <t>Weekday: 5:45 AM - 8:55 AM and 4:00 PM - 7:10 PM</t>
  </si>
  <si>
    <t>Number of passengers per revenue hour on Route ODX on weekdays.</t>
  </si>
  <si>
    <t>Average daily ridership on Route ODX on weekdays.</t>
  </si>
  <si>
    <t>Ability to Park-and-Ride to major employers in Durham, plus reverse commute access for Durham residents to Orange County employers</t>
  </si>
  <si>
    <t>People traveling between Orange County and Durham at peak times</t>
  </si>
  <si>
    <t>I-85, I-40, US-70, and NC-147 between the Orange County line and downtown Durham</t>
  </si>
  <si>
    <t>Weekday: 59.48 (project: 12.71); Sat: 52.25 (project: 30.00); Sun: 23.42 (project: 23.42)</t>
  </si>
  <si>
    <t>UNC Chapel Hill, Patterson Place, Duke &amp; VA Medical Centers</t>
  </si>
  <si>
    <t>Durham Station - UNC Hospitals</t>
  </si>
  <si>
    <t>Weekday: 6:15 AM - 10:55 PM, Sat: 7:00 AM - 10:55 PM, Sun: 7:00 AM - 6:55 PM</t>
  </si>
  <si>
    <t>Number of passengers per revenue hour on Route 400 on weekdays, Saturdays, and Sundays.</t>
  </si>
  <si>
    <t>Average daily ridership on Route 400 on weekdays, Saturdays, and Sundays.</t>
  </si>
  <si>
    <t>People traveling between Durham and Chapel Hill at off-peak times</t>
  </si>
  <si>
    <t>Erwin Rd, US-15/501, and Franklin St between Durham Station and UNC Hospitals.</t>
  </si>
  <si>
    <t>Orange Transit Work Plan</t>
  </si>
  <si>
    <t xml:space="preserve">Project Request </t>
  </si>
  <si>
    <t xml:space="preserve"> </t>
  </si>
  <si>
    <t>FY19 Request</t>
  </si>
  <si>
    <t>Project Location:</t>
  </si>
  <si>
    <t xml:space="preserve"> Key Performance Indicators (deliverables). These performance measures will be reported quarterly. </t>
  </si>
  <si>
    <t>Tax District</t>
  </si>
  <si>
    <t>Saturdays</t>
  </si>
  <si>
    <t>Sundays</t>
  </si>
  <si>
    <t>Weekdays</t>
  </si>
  <si>
    <t xml:space="preserve"> Additional Sunday and holiday service is included in proposed FY 2019 projects 19GOT_TS1 and 19GOT_TS3, and not duplicated in this request</t>
  </si>
  <si>
    <r>
      <rPr>
        <b/>
        <sz val="11"/>
        <color theme="1" tint="0.249977111117893"/>
        <rFont val="Calibri"/>
        <family val="2"/>
        <scheme val="minor"/>
      </rPr>
      <t>Project ID#</t>
    </r>
    <r>
      <rPr>
        <sz val="11"/>
        <color theme="1" tint="0.249977111117893"/>
        <rFont val="Calibri"/>
        <family val="2"/>
        <scheme val="minor"/>
      </rPr>
      <t xml:space="preserve"> </t>
    </r>
  </si>
  <si>
    <r>
      <t>Project ID#</t>
    </r>
    <r>
      <rPr>
        <sz val="11"/>
        <color theme="1" tint="0.249977111117893"/>
        <rFont val="Calibri"/>
        <family val="2"/>
        <scheme val="minor"/>
      </rPr>
      <t xml:space="preserve"> </t>
    </r>
  </si>
  <si>
    <t>Route 400 - 
Off-Peak Span and Frequency</t>
  </si>
  <si>
    <t>Orange County Tax Revenue</t>
  </si>
  <si>
    <t xml:space="preserve">   Durham County Tax Revenue</t>
  </si>
  <si>
    <t xml:space="preserve">   Orange County Tax Revenue</t>
  </si>
  <si>
    <t>Project Costs are allocated 50% to Durham County and 50% to Orange.</t>
  </si>
  <si>
    <t>This project consolidates all off-peak span and frequency improvements to GoTriangle Route 400 (Durham - Chapel Hill) since the Tax District began providing funding for it. On Route 400:
- Weekday midday frequency was increased from 60 to 30 minutes.
- Saturday daytime frequency was increased from 60 to 30 minutes.
- Saturday evening service was extended from 6:55 PM to 10:55 PM.
- Sunday service was added from 7:00 AM to 6:55 PM</t>
  </si>
  <si>
    <t xml:space="preserve">weekdays </t>
  </si>
  <si>
    <t>Tax District Funding</t>
  </si>
  <si>
    <t>Weekday: 29.50 (project: 2.34)</t>
  </si>
  <si>
    <t>UNC Chapel Hill, NC State University, Downtown Raleigh</t>
  </si>
  <si>
    <t>Downtown Chapel Hill - GoRaleigh Station</t>
  </si>
  <si>
    <t>Every 20-45 minutes</t>
  </si>
  <si>
    <t>Weekday: 5:55 AM - 10:00 AM and 3:30 PM - 7:40 PM</t>
  </si>
  <si>
    <t>Number of passengers per revenue hour on Route CRX on weekdays.</t>
  </si>
  <si>
    <t>Average daily ridership on Route CRX on weekdays.</t>
  </si>
  <si>
    <t>More options for trip times, and less crowding</t>
  </si>
  <si>
    <t>People traveling between Chapel Hill and Raleigh at peak times</t>
  </si>
  <si>
    <t>NC-54 and I-40 between UNC Chapel Hill and downtown Raleigh</t>
  </si>
  <si>
    <t>Due to high demand for express service between Chapel Hill and Raleigh, additional trips were added to Route CRX (Chapel Hill - Raleigh Express).
This project is charged 100% to Orange County, but proportionate additional investment from Wake County is proposed in Wake's FY 2019 work plan.</t>
  </si>
  <si>
    <t>Project provides Service to Wake and Orange Counties</t>
  </si>
  <si>
    <t>Route CRX - Additional Peak Trips</t>
  </si>
  <si>
    <r>
      <rPr>
        <b/>
        <sz val="11"/>
        <color theme="1" tint="0.249977111117893"/>
        <rFont val="Calibri"/>
        <family val="2"/>
        <scheme val="minor"/>
      </rPr>
      <t xml:space="preserve"> Project ID#</t>
    </r>
    <r>
      <rPr>
        <sz val="11"/>
        <color theme="1" tint="0.249977111117893"/>
        <rFont val="Calibri"/>
        <family val="2"/>
        <scheme val="minor"/>
      </rPr>
      <t xml:space="preserve"> </t>
    </r>
  </si>
  <si>
    <t>Route ODX</t>
  </si>
  <si>
    <t>TThis project consolidates all off-peak span and frequency improvements to #800 (Chapel Hill - Southpoint - RTC) since the Tax District began providing funding for it. On Route 800:
- Weekday midday frequency was increased from 60 to 30 minutes.
- Saturday daytime frequency was increased from 60 to 30 minutes.
- Saturday evening service was extended from 7:15 PM to 11:20 PM.
- Sunday service was added from 6:45 AM to 7:20 PM.</t>
  </si>
  <si>
    <t>Route 800 - Additional Peak Trips</t>
  </si>
  <si>
    <t>NC-54 and I-40 between UNC Hospitals and Southpoint</t>
  </si>
  <si>
    <t>People traveling between Chapel Hill and Southpoint at peak times</t>
  </si>
  <si>
    <t>Average daily ridership on Route 800 on weekdays.</t>
  </si>
  <si>
    <t>Number of passengers per revenue hour on Route 800 on weekdays.</t>
  </si>
  <si>
    <t>Weekday: 6:43 AM - 9:55 AM and 2:55 PM - 5:55 PM</t>
  </si>
  <si>
    <t>UNC Hospitals - The Streets at Southpoint</t>
  </si>
  <si>
    <t>UNC Chapel Hill</t>
  </si>
  <si>
    <t>Weekday: 60.07 (project: 9.83)</t>
  </si>
  <si>
    <t>Project Request</t>
  </si>
  <si>
    <t>Due to high demand for Park-and-Ride service between Southpoint and UNC Chapel Hill, additional trips of Route 800 (currently signed with the route designation "800S") were added to provide service every 15 minutes between Southpoint and Chapel Hill.</t>
  </si>
  <si>
    <t xml:space="preserve">List below the Key Performance Indicators (deliverables). These performance measures will be reported quarterly. </t>
  </si>
  <si>
    <t>Tax District Funds</t>
  </si>
  <si>
    <t xml:space="preserve">  Orange County Tax Revenue</t>
  </si>
  <si>
    <t xml:space="preserve">  Other (Describe)</t>
  </si>
  <si>
    <t xml:space="preserve">Project Request  </t>
  </si>
  <si>
    <r>
      <rPr>
        <b/>
        <sz val="11"/>
        <color theme="1" tint="0.249977111117893"/>
        <rFont val="Calibri"/>
        <family val="2"/>
        <scheme val="minor"/>
      </rPr>
      <t>Unique Project ID#</t>
    </r>
    <r>
      <rPr>
        <sz val="11"/>
        <color theme="1" tint="0.249977111117893"/>
        <rFont val="Calibri"/>
        <family val="2"/>
        <scheme val="minor"/>
      </rPr>
      <t xml:space="preserve"> </t>
    </r>
  </si>
  <si>
    <t>Extended Sunday Service for Routes 400, 700, and 800</t>
  </si>
  <si>
    <t>Between Durham, Chapel Hill, and Research Triangle Park.</t>
  </si>
  <si>
    <t>Triangle residents who need or want to travel by bus on Sunday.</t>
  </si>
  <si>
    <t>Ability to connect with local transit systems for the entire span of Sunday service.</t>
  </si>
  <si>
    <t>The Adopted Plan envisioned Sunday service extending only until 7:00 PM to match the span of GoDurham's Sunday service. However, GoDurham's Sunday service was recently extended by two hours as well. Ridership on Sundays increased proportionately, and the new flexibility is popular with riders. In addition, GoRaleigh and GoCary have both extended the span of their systems' Sunday service, which generates new travel demand into Durham and Orange Counties on Sunday.
In addition, GoTriangle is considering adjusting its holiday schedule to operate Sunday service on holidays instead of Saturday service, which would allow service to be provided on more holidays. If Sunday service continued to end at 7 PM, this would be a significant reduction in span for two holidays on which GoTriangle currently operates Saturday service, and would not provide sufficient connectivity with the local systems.</t>
  </si>
  <si>
    <t>Experience in many other metropolitan areas has shown that weekend days can generate similar travel demand to off-peak periods of the weekday, if equivalent service levels are provided.</t>
  </si>
  <si>
    <t>Regional transit service would continue to end earlier than the local systems, limiting potential trips. If a person lives in Durham, the last bus to their house might depart Durham Station at 9:00 PM, but they would have to conclude any business in Raleigh by 5:40 PM in order to have service back to Durham Station. Extending the span for two hours would allow this person to stay in Raleigh until 7:40 PM.</t>
  </si>
  <si>
    <t>The average number of riders on Routes 400, 700, and 800 each Sunday.</t>
  </si>
  <si>
    <t>The number of passenger trips provided per revenue hour by Routes 400, 700, and 800 on Sunday.</t>
  </si>
  <si>
    <t>The total number of revenue hours provided through this Tax District investment.</t>
  </si>
  <si>
    <t>Ridership on Sundays is expected to increase once this project is implemented.</t>
  </si>
  <si>
    <t>7:00 AM - 8:55 PM</t>
  </si>
  <si>
    <t>Every 60 minutes</t>
  </si>
  <si>
    <t>Vehicles already owned by GoTriangle</t>
  </si>
  <si>
    <t>Durham Station, Regional Transit Center, and UNC Hospitals</t>
  </si>
  <si>
    <t>Downtown Durham, Duke University, Patterson Place, Downtown Chapel Hill, UNC, Southpoint, Research Triangle Park</t>
  </si>
  <si>
    <t>67.41 per Sunday (10.00 from this project request)</t>
  </si>
  <si>
    <t>GoTriangle will operate this expansion. It will provide additional trip opportunities for passengers on Sundays.</t>
  </si>
  <si>
    <t>Funding</t>
  </si>
  <si>
    <t xml:space="preserve">   Durham County </t>
  </si>
  <si>
    <t xml:space="preserve">    Orange County</t>
  </si>
  <si>
    <t xml:space="preserve">The service is proposed to operate for 29 Sundays and holidays in FY 2019 (including New Year's Day, Dr. Martin Luther King, Jr.'s Birthday, and Memorial Day as proposed by Project 19GOT_TS3) and 60 Sundays and holidays in FY 2020 (including Independence Day, Labor Day, the Day after Thanksgiving, Christmas Eve, and the three mentioned previously).   New Year's Day, Dr. Martin Luther King, Jr.'s Birthday, and Memorial Day </t>
  </si>
  <si>
    <t>Additional Holiday Service</t>
  </si>
  <si>
    <t>Triangle residents who need or want to travel by bus on major holidays.</t>
  </si>
  <si>
    <t>Ability to connect between local transit systems on all days they provide holiday service (except Thanksgiving).</t>
  </si>
  <si>
    <t>The Adopted Plan did not have specific plans for increasing holiday service. However, GoTriangle riders frequently identify the lack of regional service on holidays as something that prevents them from completing the trips they would like to take. This will become more of an issue since GoRaleigh and GoCary have improved their holiday service, as this will generate new demand for trips to Durham and Orange Counties on holidays.</t>
  </si>
  <si>
    <t>GoTriangle will consider whether the changes to the holiday calendar could be covered by the General Fund.</t>
  </si>
  <si>
    <t>The average number of riders on Routes 400, 700, and 800 on each of the holidays with Sunday service.</t>
  </si>
  <si>
    <t>The number of passenger trips provided per revenue hour by Routes 400, 700, and 800 on these holidays.</t>
  </si>
  <si>
    <t>Ridership on the new holidays can be measured.</t>
  </si>
  <si>
    <t>7:00 AM - 6:55 PM</t>
  </si>
  <si>
    <t>230.29 per year</t>
  </si>
  <si>
    <t>GoTriangle will operate this expansion. It will provide additional trip opportunities for passengers on holidays.</t>
  </si>
  <si>
    <t xml:space="preserve">  Other (Farebox)</t>
  </si>
  <si>
    <t>The cost estimates assume that the number of revenue hours provided by each tax district remains the same as in FY2018, and that all holidays fall on weekdays. (The other project sheets for FY2019, including the project for expanded Sunday service, include the day type counts from this holiday calendar.) It assumes that the new holiday service would begin with the Day after Thanksgiving in 2018, as this is currently planned by GoTriangle's Operations department.</t>
  </si>
  <si>
    <r>
      <t xml:space="preserve">GoTriangle would operate a new holiday calendar that uses Sunday as the standard service day for holidays, and provides service 363 days a year. On Independence Day, Labor Day, Christmas Eve, New Year's Day, and Memorial Day, when GoTriangle is currently closed, a Sunday schedule would be operated. Good Friday, which is currently treated as a Saturday, would be upgraded to full weekday service. Martin Luther King, Jr.'s Birthday and the Day after Thanksgiving would be changed from Saturday service to Sunday service for consistency with the other holidays. In a typical fiscal year, this would add one weekday and seven Sundays while removing three Saturdays.
 3.16.18 Change:  In FY2019, this would be an increase of 75.25 hours in Durham County (58.2% of costs) and 53.98 hours in Orange County (41.8% of costs). In FY2020 and future years, this would be an increase of 144.49 hours per year in Durham County (59.2% of costs) and 99.56 hours per year in Orange County (40.8% of costs). 
</t>
    </r>
    <r>
      <rPr>
        <sz val="11"/>
        <color rgb="FFFF0000"/>
        <rFont val="Calibri"/>
        <family val="2"/>
        <scheme val="minor"/>
      </rPr>
      <t xml:space="preserve">SWG Admin Note - There were several version of this request.  The Split calculation is unnecesarrily precise (and the amounts are not calculated by the PM!).  This project is split 60-40, like Holiday Service.  Farebox is applied consistently to Plan at 15%, as is Other Funding at 10%.
</t>
    </r>
    <r>
      <rPr>
        <sz val="11"/>
        <color theme="1" tint="0.249977111117893"/>
        <rFont val="Calibri"/>
        <family val="2"/>
        <scheme val="minor"/>
      </rPr>
      <t xml:space="preserve">
Was:  In FY2019, this would be an increase of 71.96 hours in Durham County (62.3% of costs) and 43.51 hours in Orange County (37.7% of costs). In FY2020 and future years, this would be an increase of 141.02 hours per year in Durham County (61.3% of costs) and 89.09 hours per year in Orange County (38.7% of costs).  
</t>
    </r>
  </si>
  <si>
    <r>
      <t xml:space="preserve"> Sunday service on Routes 400 (Durham - Chapel Hill), 700 (Durham - RTC), and 800 (Chapel Hill - Southpoint - RTC) would be extended by two hours, to begin at about 7:00 AM and end at about 9:00 PM. This would match the span of GoDurham's local service on Sundays, and proposed span extensions for GoTriangle Routes 100 and 300. 
Funding would be allocated 60% to Durham County (6.00 revenue hours per day) and 40% to Orange County (4.00 revenue hours per day).  
S</t>
    </r>
    <r>
      <rPr>
        <sz val="11"/>
        <color rgb="FFFF0000"/>
        <rFont val="Calibri"/>
        <family val="2"/>
        <scheme val="minor"/>
      </rPr>
      <t>WG Admin Note - Farebox at 15% and Fed/State revenue at 10% is included</t>
    </r>
  </si>
  <si>
    <t>Paratransit costs associated with span increases</t>
  </si>
  <si>
    <t>Durham and Orange Counties</t>
  </si>
  <si>
    <t>ADA paratransit customers within 3/4 mile of Routes 400, 700, and 800</t>
  </si>
  <si>
    <t>Federally required access for persons with disabilities</t>
  </si>
  <si>
    <t>Previously implemented expansion of span requires an expansion of paratransit, though the amount of demand can vary one year to the next.</t>
  </si>
  <si>
    <t>Average daily ridership on Saturdays, Sundays, and holidays.</t>
  </si>
  <si>
    <t>Number of passengers per revenue hour Saturdays, Sundays, and holidays.</t>
  </si>
  <si>
    <t>Already implemented w/exception of Sunday span increase from 7-9pm and new holiday service</t>
  </si>
  <si>
    <t>Sat: 9:00PM - 11:00 PM, Sun/holiday: 7:00 AM - 9:00 PM</t>
  </si>
  <si>
    <t>3/4 mile of Routes 400, 700, 800</t>
  </si>
  <si>
    <t>n/a</t>
  </si>
  <si>
    <t>Estimated hours is based on budgeted paratransit hours related to span increases for FY18 budget plus an assumption of 25% of the fixed route costs to provide additional Sunday span (7 to 9pm) and new holiday service.</t>
  </si>
  <si>
    <t>Already implemented, 
some addition starting August 2018</t>
  </si>
  <si>
    <r>
      <t xml:space="preserve">Due to span increases on Saturday, Sundays and holidays for Routes 400, 700, and 800, there are additional ADA paratransit costs incurred. These costs are split 64% to Durham County and 36% to Orange County.  
</t>
    </r>
    <r>
      <rPr>
        <b/>
        <sz val="11"/>
        <color theme="1" tint="0.249977111117893"/>
        <rFont val="Calibri"/>
        <family val="2"/>
        <scheme val="minor"/>
      </rPr>
      <t>SWG Admin - This % is inconsistent with other  Service Line splits.  For simplicity, this request is an estimate and splitting 50/50.   Actual invoices should true up amount.  (Actuals in FY18 through Q2 are billed 50/50).  I removed Farebox and FTA, since there is no clarity about funding, and it is small $$s.</t>
    </r>
  </si>
  <si>
    <t xml:space="preserve"> Key Performance Indicators (deliverables)  - These performance measures will be reported quarterly. </t>
  </si>
  <si>
    <t>TOTAL Funding</t>
  </si>
  <si>
    <t xml:space="preserve">  Orange County  </t>
  </si>
  <si>
    <t xml:space="preserve"> Orange Transit Work Plan</t>
  </si>
  <si>
    <t xml:space="preserve">Project Location </t>
  </si>
  <si>
    <t xml:space="preserve">   Durham County</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</si>
</sst>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
    <numFmt numFmtId="167" formatCode="[$-409]mmmm\ d\,\ yyyy;@"/>
    <numFmt numFmtId="168" formatCode="000"/>
  </numFmts>
  <fonts count="39"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2"/>
      <color theme="1"/>
      <name val="Times New Roman"/>
      <family val="2"/>
    </font>
    <font>
      <sz val="11"/>
      <color theme="1" tint="0.34998626667073579"/>
      <name val="Calibri"/>
      <family val="2"/>
      <scheme val="minor"/>
    </font>
    <font>
      <sz val="11"/>
      <color theme="1" tint="0.249977111117893"/>
      <name val="Calibri"/>
      <family val="2"/>
      <scheme val="minor"/>
    </font>
    <font>
      <sz val="8"/>
      <color theme="1" tint="0.249977111117893"/>
      <name val="Calibri"/>
      <family val="2"/>
      <scheme val="minor"/>
    </font>
    <font>
      <b/>
      <sz val="11"/>
      <color theme="1" tint="0.249977111117893"/>
      <name val="Calibri"/>
      <family val="2"/>
      <scheme val="minor"/>
    </font>
    <font>
      <b/>
      <i/>
      <sz val="11"/>
      <color theme="1" tint="0.249977111117893"/>
      <name val="Calibri"/>
      <family val="2"/>
      <scheme val="minor"/>
    </font>
    <font>
      <i/>
      <sz val="9"/>
      <color theme="1" tint="0.249977111117893"/>
      <name val="Calibri"/>
      <family val="2"/>
      <scheme val="minor"/>
    </font>
    <font>
      <i/>
      <sz val="10"/>
      <color theme="1" tint="0.249977111117893"/>
      <name val="Calibri"/>
      <family val="2"/>
      <scheme val="minor"/>
    </font>
    <font>
      <sz val="20"/>
      <color theme="0"/>
      <name val="Calibri"/>
      <family val="2"/>
      <scheme val="minor"/>
    </font>
    <font>
      <sz val="20"/>
      <color theme="1" tint="0.249977111117893"/>
      <name val="Calibri"/>
      <family val="2"/>
      <scheme val="minor"/>
    </font>
    <font>
      <b/>
      <sz val="20"/>
      <color theme="0"/>
      <name val="Calibri"/>
      <family val="2"/>
      <scheme val="minor"/>
    </font>
    <font>
      <b/>
      <sz val="11"/>
      <name val="Calibri"/>
      <family val="2"/>
      <scheme val="minor"/>
    </font>
    <font>
      <i/>
      <sz val="11"/>
      <color theme="1" tint="0.249977111117893"/>
      <name val="Calibri"/>
      <family val="2"/>
      <scheme val="minor"/>
    </font>
    <font>
      <b/>
      <sz val="12"/>
      <color theme="1" tint="0.249977111117893"/>
      <name val="Calibri"/>
      <family val="2"/>
      <scheme val="minor"/>
    </font>
    <font>
      <b/>
      <i/>
      <u/>
      <sz val="11"/>
      <color theme="1" tint="0.249977111117893"/>
      <name val="Calibri"/>
      <family val="2"/>
      <scheme val="minor"/>
    </font>
    <font>
      <sz val="7"/>
      <color theme="1" tint="0.249977111117893"/>
      <name val="Arial Narrow"/>
      <family val="2"/>
    </font>
    <font>
      <b/>
      <sz val="13"/>
      <color theme="1" tint="0.249977111117893"/>
      <name val="Calibri"/>
      <family val="2"/>
      <scheme val="minor"/>
    </font>
    <font>
      <b/>
      <sz val="14"/>
      <color theme="1"/>
      <name val="Calibri"/>
      <family val="2"/>
      <scheme val="minor"/>
    </font>
    <font>
      <sz val="8"/>
      <color rgb="FF000000"/>
      <name val="Segoe UI"/>
      <family val="2"/>
    </font>
    <font>
      <b/>
      <sz val="12"/>
      <color theme="1"/>
      <name val="Times New Roman"/>
      <family val="2"/>
    </font>
    <font>
      <sz val="7"/>
      <color theme="0"/>
      <name val="Arial Narrow"/>
      <family val="2"/>
    </font>
    <font>
      <b/>
      <sz val="10"/>
      <color theme="1" tint="0.249977111117893"/>
      <name val="Calibri"/>
      <family val="2"/>
      <scheme val="minor"/>
    </font>
    <font>
      <b/>
      <sz val="10"/>
      <color indexed="63" tint="0.249977111117893"/>
      <name val="Calibri"/>
      <family val="2"/>
      <scheme val="minor"/>
    </font>
    <font>
      <b/>
      <sz val="10"/>
      <color indexed="63"/>
      <name val="Calibri"/>
      <family val="2"/>
      <scheme val="minor"/>
    </font>
    <font>
      <b/>
      <sz val="11"/>
      <color indexed="63" tint="0.249977111117893"/>
      <name val="Calibri"/>
      <family val="2"/>
      <scheme val="minor"/>
    </font>
    <font>
      <b/>
      <sz val="11"/>
      <color indexed="63"/>
      <name val="Calibri"/>
      <family val="2"/>
      <scheme val="minor"/>
    </font>
    <font>
      <b/>
      <sz val="12"/>
      <color indexed="63" tint="0.249977111117893"/>
      <name val="Calibri"/>
      <family val="2"/>
      <scheme val="minor"/>
    </font>
    <font>
      <b/>
      <sz val="12"/>
      <color indexed="63"/>
      <name val="Calibri"/>
      <family val="2"/>
      <scheme val="minor"/>
    </font>
    <font>
      <b/>
      <sz val="8"/>
      <color theme="1" tint="0.249977111117893"/>
      <name val="Calibri"/>
      <family val="2"/>
      <scheme val="minor"/>
    </font>
    <font>
      <sz val="9"/>
      <color indexed="81"/>
      <name val="Tahoma"/>
      <family val="2"/>
    </font>
    <font>
      <b/>
      <sz val="9"/>
      <color indexed="81"/>
      <name val="Tahoma"/>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249977111117893"/>
        <bgColor indexed="64"/>
      </patternFill>
    </fill>
    <fill>
      <patternFill patternType="solid">
        <fgColor rgb="FFFFC000"/>
        <bgColor indexed="64"/>
      </patternFill>
    </fill>
  </fills>
  <borders count="117">
    <border>
      <left/>
      <right/>
      <top/>
      <bottom/>
      <diagonal/>
    </border>
    <border>
      <left/>
      <right style="thin">
        <color theme="2" tint="-0.24994659260841701"/>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indexed="64"/>
      </left>
      <right/>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indexed="64"/>
      </left>
      <right style="thin">
        <color indexed="64"/>
      </right>
      <top style="thin">
        <color indexed="64"/>
      </top>
      <bottom style="thin">
        <color indexed="64"/>
      </bottom>
      <diagonal/>
    </border>
    <border>
      <left style="thin">
        <color theme="2" tint="-0.24994659260841701"/>
      </left>
      <right/>
      <top/>
      <bottom style="thin">
        <color theme="2" tint="-0.24994659260841701"/>
      </bottom>
      <diagonal/>
    </border>
    <border>
      <left/>
      <right style="thin">
        <color theme="2" tint="-0.24994659260841701"/>
      </right>
      <top style="thin">
        <color theme="2" tint="-0.24994659260841701"/>
      </top>
      <bottom/>
      <diagonal/>
    </border>
    <border>
      <left style="thin">
        <color theme="2" tint="-0.24994659260841701"/>
      </left>
      <right/>
      <top style="thin">
        <color theme="2" tint="-0.24994659260841701"/>
      </top>
      <bottom/>
      <diagonal/>
    </border>
    <border>
      <left/>
      <right/>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bottom/>
      <diagonal/>
    </border>
    <border>
      <left style="thin">
        <color theme="2" tint="-0.24994659260841701"/>
      </left>
      <right/>
      <top/>
      <bottom/>
      <diagonal/>
    </border>
    <border>
      <left/>
      <right style="thin">
        <color theme="2" tint="-0.24994659260841701"/>
      </right>
      <top style="thin">
        <color theme="2" tint="-0.24994659260841701"/>
      </top>
      <bottom style="double">
        <color theme="2" tint="-0.24994659260841701"/>
      </bottom>
      <diagonal/>
    </border>
    <border>
      <left/>
      <right/>
      <top style="thin">
        <color theme="2" tint="-0.24994659260841701"/>
      </top>
      <bottom/>
      <diagonal/>
    </border>
    <border>
      <left/>
      <right/>
      <top style="double">
        <color theme="2" tint="-0.2499465926084170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2" tint="-0.24994659260841701"/>
      </left>
      <right style="thin">
        <color theme="2" tint="-0.24994659260841701"/>
      </right>
      <top style="thin">
        <color indexed="64"/>
      </top>
      <bottom style="thin">
        <color theme="2" tint="-0.24994659260841701"/>
      </bottom>
      <diagonal/>
    </border>
    <border>
      <left style="thin">
        <color theme="2" tint="-0.24994659260841701"/>
      </left>
      <right style="thin">
        <color theme="2" tint="-0.24994659260841701"/>
      </right>
      <top style="thin">
        <color theme="2" tint="-0.24994659260841701"/>
      </top>
      <bottom style="thin">
        <color indexed="64"/>
      </bottom>
      <diagonal/>
    </border>
    <border>
      <left style="medium">
        <color indexed="64"/>
      </left>
      <right/>
      <top style="medium">
        <color indexed="64"/>
      </top>
      <bottom style="double">
        <color theme="2" tint="-0.24994659260841701"/>
      </bottom>
      <diagonal/>
    </border>
    <border>
      <left/>
      <right/>
      <top style="medium">
        <color indexed="64"/>
      </top>
      <bottom style="double">
        <color theme="2" tint="-0.24994659260841701"/>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theme="2" tint="-0.24994659260841701"/>
      </right>
      <top style="medium">
        <color indexed="64"/>
      </top>
      <bottom style="double">
        <color theme="2" tint="-0.24994659260841701"/>
      </bottom>
      <diagonal/>
    </border>
    <border>
      <left style="thin">
        <color theme="2" tint="-0.24994659260841701"/>
      </left>
      <right style="medium">
        <color indexed="64"/>
      </right>
      <top style="medium">
        <color indexed="64"/>
      </top>
      <bottom style="double">
        <color theme="2" tint="-0.24994659260841701"/>
      </bottom>
      <diagonal/>
    </border>
    <border>
      <left style="medium">
        <color indexed="64"/>
      </left>
      <right/>
      <top style="double">
        <color theme="2" tint="-0.24994659260841701"/>
      </top>
      <bottom/>
      <diagonal/>
    </border>
    <border>
      <left/>
      <right style="medium">
        <color indexed="64"/>
      </right>
      <top style="double">
        <color theme="2" tint="-0.24994659260841701"/>
      </top>
      <bottom style="thin">
        <color theme="2" tint="-0.24994659260841701"/>
      </bottom>
      <diagonal/>
    </border>
    <border>
      <left style="medium">
        <color indexed="64"/>
      </left>
      <right/>
      <top/>
      <bottom/>
      <diagonal/>
    </border>
    <border>
      <left/>
      <right style="medium">
        <color indexed="64"/>
      </right>
      <top/>
      <bottom/>
      <diagonal/>
    </border>
    <border>
      <left style="medium">
        <color indexed="64"/>
      </left>
      <right/>
      <top/>
      <bottom style="thin">
        <color theme="0" tint="-0.24994659260841701"/>
      </bottom>
      <diagonal/>
    </border>
    <border>
      <left/>
      <right style="medium">
        <color indexed="64"/>
      </right>
      <top/>
      <bottom style="thin">
        <color theme="0"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medium">
        <color indexed="64"/>
      </left>
      <right/>
      <top style="thin">
        <color theme="2" tint="-0.24994659260841701"/>
      </top>
      <bottom/>
      <diagonal/>
    </border>
    <border>
      <left style="thin">
        <color theme="2" tint="-0.24994659260841701"/>
      </left>
      <right style="medium">
        <color indexed="64"/>
      </right>
      <top style="thin">
        <color theme="2" tint="-0.24994659260841701"/>
      </top>
      <bottom/>
      <diagonal/>
    </border>
    <border>
      <left style="medium">
        <color indexed="64"/>
      </left>
      <right style="thin">
        <color theme="2" tint="-0.24994659260841701"/>
      </right>
      <top style="thin">
        <color indexed="64"/>
      </top>
      <bottom style="thin">
        <color theme="2" tint="-0.24994659260841701"/>
      </bottom>
      <diagonal/>
    </border>
    <border>
      <left style="thin">
        <color theme="2" tint="-0.24994659260841701"/>
      </left>
      <right style="medium">
        <color indexed="64"/>
      </right>
      <top style="thin">
        <color indexed="64"/>
      </top>
      <bottom style="thin">
        <color theme="2" tint="-0.24994659260841701"/>
      </bottom>
      <diagonal/>
    </border>
    <border>
      <left style="medium">
        <color indexed="64"/>
      </left>
      <right style="thin">
        <color theme="2" tint="-0.24994659260841701"/>
      </right>
      <top style="thin">
        <color theme="2" tint="-0.24994659260841701"/>
      </top>
      <bottom style="thin">
        <color indexed="64"/>
      </bottom>
      <diagonal/>
    </border>
    <border>
      <left style="thin">
        <color theme="2" tint="-0.24994659260841701"/>
      </left>
      <right style="medium">
        <color indexed="64"/>
      </right>
      <top style="thin">
        <color theme="2" tint="-0.24994659260841701"/>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theme="2" tint="-0.24994659260841701"/>
      </right>
      <top/>
      <bottom style="thin">
        <color theme="2" tint="-0.24994659260841701"/>
      </bottom>
      <diagonal/>
    </border>
    <border>
      <left style="thin">
        <color theme="2" tint="-0.24994659260841701"/>
      </left>
      <right style="medium">
        <color indexed="64"/>
      </right>
      <top/>
      <bottom style="thin">
        <color theme="2" tint="-0.24994659260841701"/>
      </bottom>
      <diagonal/>
    </border>
    <border>
      <left style="medium">
        <color indexed="64"/>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medium">
        <color indexed="64"/>
      </left>
      <right/>
      <top style="thin">
        <color theme="2" tint="-0.24994659260841701"/>
      </top>
      <bottom style="medium">
        <color indexed="64"/>
      </bottom>
      <diagonal/>
    </border>
    <border>
      <left/>
      <right/>
      <top style="thin">
        <color theme="2" tint="-0.24994659260841701"/>
      </top>
      <bottom style="medium">
        <color indexed="64"/>
      </bottom>
      <diagonal/>
    </border>
    <border>
      <left/>
      <right style="medium">
        <color indexed="64"/>
      </right>
      <top style="thin">
        <color theme="2" tint="-0.24994659260841701"/>
      </top>
      <bottom style="medium">
        <color indexed="64"/>
      </bottom>
      <diagonal/>
    </border>
    <border>
      <left style="thin">
        <color indexed="64"/>
      </left>
      <right style="thin">
        <color theme="2" tint="-0.24994659260841701"/>
      </right>
      <top style="thin">
        <color indexed="64"/>
      </top>
      <bottom style="thin">
        <color indexed="64"/>
      </bottom>
      <diagonal/>
    </border>
    <border>
      <left style="thin">
        <color theme="2" tint="-0.24994659260841701"/>
      </left>
      <right style="thin">
        <color theme="2" tint="-0.24994659260841701"/>
      </right>
      <top style="thin">
        <color indexed="64"/>
      </top>
      <bottom style="thin">
        <color indexed="64"/>
      </bottom>
      <diagonal/>
    </border>
    <border>
      <left style="thin">
        <color theme="2" tint="-0.24994659260841701"/>
      </left>
      <right style="thin">
        <color indexed="64"/>
      </right>
      <top style="thin">
        <color indexed="64"/>
      </top>
      <bottom style="thin">
        <color indexed="64"/>
      </bottom>
      <diagonal/>
    </border>
    <border>
      <left style="thin">
        <color indexed="64"/>
      </left>
      <right/>
      <top style="double">
        <color theme="2" tint="-0.24994659260841701"/>
      </top>
      <bottom/>
      <diagonal/>
    </border>
    <border>
      <left/>
      <right style="medium">
        <color indexed="64"/>
      </right>
      <top style="double">
        <color theme="2" tint="-0.24994659260841701"/>
      </top>
      <bottom/>
      <diagonal/>
    </border>
    <border>
      <left style="thin">
        <color theme="2" tint="-0.24994659260841701"/>
      </left>
      <right style="thin">
        <color theme="2" tint="-0.24994659260841701"/>
      </right>
      <top/>
      <bottom style="thin">
        <color indexed="64"/>
      </bottom>
      <diagonal/>
    </border>
    <border>
      <left style="thin">
        <color indexed="64"/>
      </left>
      <right style="thin">
        <color theme="2" tint="-0.24994659260841701"/>
      </right>
      <top style="thin">
        <color indexed="64"/>
      </top>
      <bottom/>
      <diagonal/>
    </border>
    <border>
      <left style="thin">
        <color theme="2" tint="-0.24994659260841701"/>
      </left>
      <right style="thin">
        <color theme="2" tint="-0.24994659260841701"/>
      </right>
      <top style="thin">
        <color indexed="64"/>
      </top>
      <bottom/>
      <diagonal/>
    </border>
    <border>
      <left style="thin">
        <color theme="2" tint="-0.24994659260841701"/>
      </left>
      <right style="thin">
        <color indexed="64"/>
      </right>
      <top style="thin">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thin">
        <color theme="2" tint="-0.24994659260841701"/>
      </left>
      <right style="thin">
        <color theme="2" tint="-0.24994659260841701"/>
      </right>
      <top style="medium">
        <color indexed="64"/>
      </top>
      <bottom style="double">
        <color theme="2" tint="-0.24994659260841701"/>
      </bottom>
      <diagonal/>
    </border>
    <border>
      <left/>
      <right style="thin">
        <color theme="2" tint="-0.24994659260841701"/>
      </right>
      <top style="medium">
        <color indexed="64"/>
      </top>
      <bottom/>
      <diagonal/>
    </border>
    <border>
      <left style="thin">
        <color theme="2" tint="-0.24994659260841701"/>
      </left>
      <right/>
      <top style="medium">
        <color indexed="64"/>
      </top>
      <bottom/>
      <diagonal/>
    </border>
    <border>
      <left style="thin">
        <color theme="2" tint="-0.24994659260841701"/>
      </left>
      <right/>
      <top style="medium">
        <color indexed="64"/>
      </top>
      <bottom style="double">
        <color theme="2" tint="-0.24994659260841701"/>
      </bottom>
      <diagonal/>
    </border>
    <border>
      <left style="medium">
        <color indexed="64"/>
      </left>
      <right/>
      <top style="medium">
        <color indexed="64"/>
      </top>
      <bottom/>
      <diagonal/>
    </border>
    <border>
      <left style="medium">
        <color indexed="64"/>
      </left>
      <right/>
      <top/>
      <bottom style="thin">
        <color theme="2" tint="-0.24994659260841701"/>
      </bottom>
      <diagonal/>
    </border>
    <border>
      <left style="medium">
        <color indexed="64"/>
      </left>
      <right style="thin">
        <color theme="2" tint="-0.24994659260841701"/>
      </right>
      <top/>
      <bottom style="thin">
        <color indexed="64"/>
      </bottom>
      <diagonal/>
    </border>
    <border>
      <left style="thin">
        <color theme="2" tint="-0.24994659260841701"/>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theme="2" tint="-0.24994659260841701"/>
      </right>
      <top style="thin">
        <color theme="2" tint="-0.24994659260841701"/>
      </top>
      <bottom/>
      <diagonal/>
    </border>
    <border>
      <left style="thin">
        <color indexed="64"/>
      </left>
      <right style="thin">
        <color theme="2" tint="-0.24994659260841701"/>
      </right>
      <top style="thin">
        <color indexed="64"/>
      </top>
      <bottom style="thin">
        <color theme="2" tint="-0.24994659260841701"/>
      </bottom>
      <diagonal/>
    </border>
    <border>
      <left style="thin">
        <color theme="2" tint="-0.24994659260841701"/>
      </left>
      <right style="thin">
        <color indexed="64"/>
      </right>
      <top style="thin">
        <color indexed="64"/>
      </top>
      <bottom style="thin">
        <color theme="2" tint="-0.24994659260841701"/>
      </bottom>
      <diagonal/>
    </border>
    <border>
      <left style="thin">
        <color indexed="64"/>
      </left>
      <right style="thin">
        <color theme="2" tint="-0.24994659260841701"/>
      </right>
      <top style="thin">
        <color theme="2" tint="-0.24994659260841701"/>
      </top>
      <bottom style="thin">
        <color indexed="64"/>
      </bottom>
      <diagonal/>
    </border>
    <border>
      <left style="thin">
        <color theme="2" tint="-0.24994659260841701"/>
      </left>
      <right style="thin">
        <color indexed="64"/>
      </right>
      <top style="thin">
        <color theme="2" tint="-0.24994659260841701"/>
      </top>
      <bottom style="thin">
        <color indexed="64"/>
      </bottom>
      <diagonal/>
    </border>
    <border>
      <left/>
      <right/>
      <top style="double">
        <color theme="2" tint="-0.24994659260841701"/>
      </top>
      <bottom style="thin">
        <color theme="2" tint="-0.24994659260841701"/>
      </bottom>
      <diagonal/>
    </border>
    <border>
      <left style="thin">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thin">
        <color indexed="64"/>
      </right>
      <top style="thin">
        <color theme="2" tint="-0.24994659260841701"/>
      </top>
      <bottom style="thin">
        <color theme="2" tint="-0.24994659260841701"/>
      </bottom>
      <diagonal/>
    </border>
    <border>
      <left style="thin">
        <color indexed="64"/>
      </left>
      <right style="thin">
        <color theme="2" tint="-0.24994659260841701"/>
      </right>
      <top style="thin">
        <color theme="2" tint="-0.24994659260841701"/>
      </top>
      <bottom/>
      <diagonal/>
    </border>
    <border>
      <left style="thin">
        <color theme="2" tint="-0.24994659260841701"/>
      </left>
      <right style="thin">
        <color indexed="64"/>
      </right>
      <top style="thin">
        <color theme="2" tint="-0.24994659260841701"/>
      </top>
      <bottom/>
      <diagonal/>
    </border>
    <border>
      <left/>
      <right style="thin">
        <color theme="2" tint="-0.24994659260841701"/>
      </right>
      <top style="thin">
        <color indexed="64"/>
      </top>
      <bottom style="thin">
        <color theme="2" tint="-0.24994659260841701"/>
      </bottom>
      <diagonal/>
    </border>
    <border>
      <left style="thin">
        <color indexed="64"/>
      </left>
      <right style="thin">
        <color theme="2" tint="-0.24994659260841701"/>
      </right>
      <top/>
      <bottom style="thin">
        <color indexed="64"/>
      </bottom>
      <diagonal/>
    </border>
    <border>
      <left/>
      <right style="thin">
        <color theme="2" tint="-0.24994659260841701"/>
      </right>
      <top style="thin">
        <color indexed="64"/>
      </top>
      <bottom style="thin">
        <color indexed="64"/>
      </bottom>
      <diagonal/>
    </border>
    <border>
      <left style="thin">
        <color theme="2" tint="-0.24994659260841701"/>
      </left>
      <right/>
      <top style="thin">
        <color indexed="64"/>
      </top>
      <bottom style="thin">
        <color indexed="64"/>
      </bottom>
      <diagonal/>
    </border>
    <border>
      <left/>
      <right/>
      <top style="thin">
        <color indexed="64"/>
      </top>
      <bottom style="thin">
        <color theme="2" tint="-0.24994659260841701"/>
      </bottom>
      <diagonal/>
    </border>
    <border>
      <left/>
      <right style="thin">
        <color indexed="64"/>
      </right>
      <top style="thin">
        <color indexed="64"/>
      </top>
      <bottom style="thin">
        <color theme="2" tint="-0.24994659260841701"/>
      </bottom>
      <diagonal/>
    </border>
    <border>
      <left/>
      <right style="medium">
        <color indexed="64"/>
      </right>
      <top style="medium">
        <color indexed="64"/>
      </top>
      <bottom/>
      <diagonal/>
    </border>
    <border>
      <left/>
      <right style="thin">
        <color theme="2" tint="-0.24994659260841701"/>
      </right>
      <top/>
      <bottom style="thin">
        <color indexed="64"/>
      </bottom>
      <diagonal/>
    </border>
    <border>
      <left style="thin">
        <color theme="2" tint="-0.24994659260841701"/>
      </left>
      <right/>
      <top/>
      <bottom style="thin">
        <color indexed="64"/>
      </bottom>
      <diagonal/>
    </border>
    <border>
      <left/>
      <right style="thin">
        <color theme="2" tint="-0.24994659260841701"/>
      </right>
      <top style="thin">
        <color theme="2" tint="-0.24994659260841701"/>
      </top>
      <bottom style="thin">
        <color indexed="64"/>
      </bottom>
      <diagonal/>
    </border>
    <border>
      <left style="medium">
        <color indexed="64"/>
      </left>
      <right style="thin">
        <color theme="2" tint="-0.24994659260841701"/>
      </right>
      <top/>
      <bottom/>
      <diagonal/>
    </border>
    <border>
      <left style="thin">
        <color theme="2" tint="-0.24994659260841701"/>
      </left>
      <right style="thin">
        <color theme="2" tint="-0.24994659260841701"/>
      </right>
      <top/>
      <bottom/>
      <diagonal/>
    </border>
    <border>
      <left style="thin">
        <color theme="2" tint="-0.24994659260841701"/>
      </left>
      <right style="medium">
        <color indexed="64"/>
      </right>
      <top/>
      <bottom/>
      <diagonal/>
    </border>
    <border>
      <left style="medium">
        <color indexed="64"/>
      </left>
      <right style="thin">
        <color theme="2" tint="-0.24994659260841701"/>
      </right>
      <top style="thin">
        <color indexed="64"/>
      </top>
      <bottom style="thin">
        <color indexed="64"/>
      </bottom>
      <diagonal/>
    </border>
    <border>
      <left style="thin">
        <color theme="2" tint="-0.24994659260841701"/>
      </left>
      <right style="medium">
        <color indexed="64"/>
      </right>
      <top style="thin">
        <color indexed="64"/>
      </top>
      <bottom style="thin">
        <color indexed="64"/>
      </bottom>
      <diagonal/>
    </border>
  </borders>
  <cellStyleXfs count="4">
    <xf numFmtId="0" fontId="0" fillId="0" borderId="0"/>
    <xf numFmtId="43" fontId="8" fillId="0" borderId="0" applyFont="0" applyFill="0" applyBorder="0" applyAlignment="0" applyProtection="0"/>
    <xf numFmtId="44" fontId="8" fillId="0" borderId="0" applyFont="0" applyFill="0" applyBorder="0" applyAlignment="0" applyProtection="0"/>
    <xf numFmtId="9" fontId="8" fillId="0" borderId="0" applyFont="0" applyFill="0" applyBorder="0" applyAlignment="0" applyProtection="0"/>
  </cellStyleXfs>
  <cellXfs count="812">
    <xf numFmtId="0" fontId="0" fillId="0" borderId="0" xfId="0"/>
    <xf numFmtId="0" fontId="3" fillId="2" borderId="0" xfId="0" applyFont="1" applyFill="1"/>
    <xf numFmtId="0" fontId="10" fillId="2" borderId="0" xfId="0" applyFont="1" applyFill="1"/>
    <xf numFmtId="0" fontId="5" fillId="2" borderId="0" xfId="0" applyFont="1" applyFill="1"/>
    <xf numFmtId="0" fontId="11" fillId="2" borderId="0" xfId="0" applyFont="1" applyFill="1"/>
    <xf numFmtId="0" fontId="6" fillId="2" borderId="0" xfId="0" applyFont="1" applyFill="1"/>
    <xf numFmtId="0" fontId="12" fillId="2" borderId="0" xfId="0" applyFont="1" applyFill="1"/>
    <xf numFmtId="0" fontId="10" fillId="2" borderId="0" xfId="0" applyFont="1" applyFill="1" applyBorder="1"/>
    <xf numFmtId="10" fontId="12" fillId="2" borderId="9" xfId="3" applyNumberFormat="1" applyFont="1" applyFill="1" applyBorder="1" applyAlignment="1">
      <alignment horizontal="center"/>
    </xf>
    <xf numFmtId="0" fontId="12" fillId="2" borderId="0" xfId="0" applyFont="1" applyFill="1" applyAlignment="1">
      <alignment vertical="top"/>
    </xf>
    <xf numFmtId="0" fontId="10" fillId="2" borderId="0" xfId="0" applyFont="1" applyFill="1" applyBorder="1" applyAlignment="1">
      <alignment horizontal="left" wrapText="1"/>
    </xf>
    <xf numFmtId="0" fontId="19" fillId="2" borderId="0" xfId="0" applyFont="1" applyFill="1"/>
    <xf numFmtId="0" fontId="19" fillId="2" borderId="0" xfId="0" applyFont="1" applyFill="1" applyAlignment="1">
      <alignment vertical="top"/>
    </xf>
    <xf numFmtId="0" fontId="10" fillId="2" borderId="0" xfId="0" applyFont="1" applyFill="1" applyAlignment="1">
      <alignment horizontal="right" vertical="top"/>
    </xf>
    <xf numFmtId="0" fontId="10" fillId="2" borderId="0" xfId="0" applyFont="1" applyFill="1" applyBorder="1" applyAlignment="1">
      <alignment horizontal="left" vertical="top" wrapText="1"/>
    </xf>
    <xf numFmtId="165" fontId="10" fillId="2" borderId="0" xfId="1" applyNumberFormat="1" applyFont="1" applyFill="1" applyBorder="1" applyAlignment="1">
      <alignment horizontal="center" vertical="center"/>
    </xf>
    <xf numFmtId="165" fontId="10" fillId="2" borderId="0" xfId="1" applyNumberFormat="1" applyFont="1" applyFill="1" applyBorder="1" applyAlignment="1">
      <alignment horizontal="left" vertical="center" wrapText="1"/>
    </xf>
    <xf numFmtId="0" fontId="10" fillId="2" borderId="5" xfId="0" applyFont="1" applyFill="1" applyBorder="1" applyAlignment="1">
      <alignment horizontal="left"/>
    </xf>
    <xf numFmtId="0" fontId="3" fillId="2" borderId="0" xfId="0" applyFont="1" applyFill="1" applyBorder="1"/>
    <xf numFmtId="0" fontId="23" fillId="2" borderId="11" xfId="0" applyFont="1" applyFill="1" applyBorder="1" applyAlignment="1">
      <alignment vertical="center" wrapText="1"/>
    </xf>
    <xf numFmtId="0" fontId="5" fillId="2" borderId="0" xfId="0" applyFont="1" applyFill="1" applyBorder="1"/>
    <xf numFmtId="14" fontId="10" fillId="2" borderId="0" xfId="0" applyNumberFormat="1" applyFont="1" applyFill="1" applyBorder="1" applyAlignment="1"/>
    <xf numFmtId="14" fontId="7" fillId="2" borderId="0" xfId="0" applyNumberFormat="1" applyFont="1" applyFill="1" applyBorder="1" applyAlignment="1"/>
    <xf numFmtId="0" fontId="16" fillId="2" borderId="0" xfId="0" applyFont="1" applyFill="1"/>
    <xf numFmtId="0" fontId="3" fillId="3" borderId="0" xfId="0" applyFont="1" applyFill="1"/>
    <xf numFmtId="0" fontId="7" fillId="2" borderId="0" xfId="0" applyFont="1" applyFill="1"/>
    <xf numFmtId="0" fontId="5" fillId="3" borderId="0" xfId="0" applyFont="1" applyFill="1"/>
    <xf numFmtId="0" fontId="3" fillId="2" borderId="0" xfId="0" applyFont="1" applyFill="1" applyAlignment="1">
      <alignment horizontal="center"/>
    </xf>
    <xf numFmtId="166" fontId="3" fillId="2" borderId="0" xfId="0" applyNumberFormat="1" applyFont="1" applyFill="1"/>
    <xf numFmtId="0" fontId="23" fillId="2" borderId="5" xfId="0" applyFont="1" applyFill="1" applyBorder="1" applyAlignment="1" applyProtection="1">
      <alignment horizontal="center" vertical="center" wrapText="1"/>
      <protection locked="0"/>
    </xf>
    <xf numFmtId="168" fontId="23" fillId="2" borderId="5" xfId="0" applyNumberFormat="1" applyFont="1" applyFill="1" applyBorder="1" applyAlignment="1" applyProtection="1">
      <alignment horizontal="center" vertical="center" wrapText="1"/>
      <protection locked="0"/>
    </xf>
    <xf numFmtId="0" fontId="12" fillId="2" borderId="14" xfId="0" applyFont="1" applyFill="1" applyBorder="1" applyAlignment="1">
      <alignment vertical="center" wrapText="1"/>
    </xf>
    <xf numFmtId="0" fontId="12" fillId="2" borderId="0" xfId="0" applyFont="1" applyFill="1" applyBorder="1" applyAlignment="1">
      <alignment vertical="center" wrapText="1"/>
    </xf>
    <xf numFmtId="0" fontId="7" fillId="2" borderId="0" xfId="0" applyFont="1" applyFill="1" applyAlignment="1">
      <alignment horizontal="center" vertical="center"/>
    </xf>
    <xf numFmtId="0" fontId="7" fillId="2" borderId="0" xfId="0" applyFont="1" applyFill="1" applyAlignment="1">
      <alignment vertical="center"/>
    </xf>
    <xf numFmtId="0" fontId="3" fillId="2" borderId="10" xfId="0" applyFont="1" applyFill="1" applyBorder="1" applyAlignment="1">
      <alignment vertical="center" wrapText="1"/>
    </xf>
    <xf numFmtId="0" fontId="4" fillId="2" borderId="0" xfId="0" applyFont="1" applyFill="1" applyBorder="1" applyAlignment="1"/>
    <xf numFmtId="0" fontId="12" fillId="2" borderId="5" xfId="0" applyFont="1" applyFill="1" applyBorder="1" applyAlignment="1">
      <alignment horizontal="center"/>
    </xf>
    <xf numFmtId="165" fontId="10" fillId="2" borderId="5" xfId="1" applyNumberFormat="1" applyFont="1" applyFill="1" applyBorder="1"/>
    <xf numFmtId="165" fontId="12" fillId="2" borderId="5" xfId="1" applyNumberFormat="1" applyFont="1" applyFill="1" applyBorder="1" applyAlignment="1">
      <alignment horizontal="center"/>
    </xf>
    <xf numFmtId="165" fontId="10" fillId="2" borderId="5" xfId="1" applyNumberFormat="1" applyFont="1" applyFill="1" applyBorder="1" applyAlignment="1">
      <alignment vertical="center"/>
    </xf>
    <xf numFmtId="165" fontId="10" fillId="2" borderId="3" xfId="1" applyNumberFormat="1" applyFont="1" applyFill="1" applyBorder="1" applyAlignment="1"/>
    <xf numFmtId="165" fontId="10" fillId="2" borderId="2" xfId="1" applyNumberFormat="1" applyFont="1" applyFill="1" applyBorder="1" applyAlignment="1"/>
    <xf numFmtId="164" fontId="10" fillId="2" borderId="5" xfId="2" applyNumberFormat="1" applyFont="1" applyFill="1" applyBorder="1" applyProtection="1">
      <protection locked="0"/>
    </xf>
    <xf numFmtId="41" fontId="10" fillId="2" borderId="5" xfId="2" applyNumberFormat="1" applyFont="1" applyFill="1" applyBorder="1" applyProtection="1">
      <protection locked="0"/>
    </xf>
    <xf numFmtId="165" fontId="12" fillId="2" borderId="4" xfId="1" applyNumberFormat="1" applyFont="1" applyFill="1" applyBorder="1"/>
    <xf numFmtId="0" fontId="4" fillId="2" borderId="7" xfId="0" applyFont="1" applyFill="1" applyBorder="1" applyAlignment="1"/>
    <xf numFmtId="0" fontId="12" fillId="2" borderId="6" xfId="0" applyFont="1" applyFill="1" applyBorder="1" applyAlignment="1">
      <alignment horizontal="center"/>
    </xf>
    <xf numFmtId="44" fontId="10" fillId="2" borderId="5" xfId="2" applyFont="1" applyFill="1" applyBorder="1" applyProtection="1">
      <protection locked="0"/>
    </xf>
    <xf numFmtId="44" fontId="10" fillId="2" borderId="5" xfId="2" applyFont="1" applyFill="1" applyBorder="1"/>
    <xf numFmtId="44" fontId="10" fillId="2" borderId="5" xfId="2" applyFont="1" applyFill="1" applyBorder="1" applyAlignment="1" applyProtection="1">
      <protection locked="0"/>
    </xf>
    <xf numFmtId="44" fontId="10" fillId="2" borderId="5" xfId="2" applyFont="1" applyFill="1" applyBorder="1" applyAlignment="1"/>
    <xf numFmtId="44" fontId="12" fillId="2" borderId="4" xfId="2" applyFont="1" applyFill="1" applyBorder="1"/>
    <xf numFmtId="164" fontId="12" fillId="2" borderId="4" xfId="2" applyNumberFormat="1" applyFont="1" applyFill="1" applyBorder="1"/>
    <xf numFmtId="0" fontId="9" fillId="2" borderId="0" xfId="0" applyFont="1" applyFill="1"/>
    <xf numFmtId="0" fontId="10" fillId="4" borderId="7" xfId="0" applyFont="1" applyFill="1" applyBorder="1"/>
    <xf numFmtId="0" fontId="10" fillId="4" borderId="0" xfId="0" applyFont="1" applyFill="1" applyBorder="1"/>
    <xf numFmtId="0" fontId="10" fillId="4" borderId="27" xfId="0" applyFont="1" applyFill="1" applyBorder="1"/>
    <xf numFmtId="165" fontId="10" fillId="4" borderId="28" xfId="1" applyNumberFormat="1" applyFont="1" applyFill="1" applyBorder="1" applyAlignment="1">
      <alignment horizontal="left" vertical="center" wrapText="1"/>
    </xf>
    <xf numFmtId="165" fontId="10" fillId="4" borderId="29" xfId="1" applyNumberFormat="1" applyFont="1" applyFill="1" applyBorder="1" applyAlignment="1">
      <alignment horizontal="left" vertical="center" wrapText="1"/>
    </xf>
    <xf numFmtId="165" fontId="10" fillId="4" borderId="30" xfId="1" applyNumberFormat="1" applyFont="1" applyFill="1" applyBorder="1" applyAlignment="1">
      <alignment horizontal="left" vertical="center" wrapText="1"/>
    </xf>
    <xf numFmtId="0" fontId="28" fillId="2" borderId="0" xfId="0" applyFont="1" applyFill="1" applyBorder="1" applyAlignment="1" applyProtection="1">
      <alignment horizontal="center" vertical="center" wrapText="1"/>
      <protection locked="0"/>
    </xf>
    <xf numFmtId="168" fontId="28" fillId="2" borderId="0" xfId="0" applyNumberFormat="1" applyFont="1" applyFill="1" applyBorder="1" applyAlignment="1" applyProtection="1">
      <alignment horizontal="center" vertical="center" wrapText="1"/>
      <protection locked="0"/>
    </xf>
    <xf numFmtId="165" fontId="10" fillId="5" borderId="0" xfId="1" applyNumberFormat="1" applyFont="1" applyFill="1" applyBorder="1" applyAlignment="1">
      <alignment horizontal="left" vertical="center" wrapText="1"/>
    </xf>
    <xf numFmtId="0" fontId="12" fillId="2" borderId="31" xfId="0" applyFont="1" applyFill="1" applyBorder="1"/>
    <xf numFmtId="0" fontId="12" fillId="2" borderId="32" xfId="0" applyFont="1" applyFill="1" applyBorder="1"/>
    <xf numFmtId="0" fontId="12" fillId="2" borderId="33" xfId="0" applyFont="1" applyFill="1" applyBorder="1"/>
    <xf numFmtId="0" fontId="6" fillId="2" borderId="33" xfId="0" applyFont="1" applyFill="1" applyBorder="1"/>
    <xf numFmtId="165" fontId="10" fillId="2" borderId="5" xfId="2" applyNumberFormat="1" applyFont="1" applyFill="1" applyBorder="1" applyProtection="1">
      <protection locked="0"/>
    </xf>
    <xf numFmtId="165" fontId="10" fillId="2" borderId="5" xfId="2" applyNumberFormat="1" applyFont="1" applyFill="1" applyBorder="1"/>
    <xf numFmtId="164" fontId="10" fillId="2" borderId="5" xfId="2" applyNumberFormat="1" applyFont="1" applyFill="1" applyBorder="1"/>
    <xf numFmtId="165" fontId="10" fillId="2" borderId="5" xfId="1" applyNumberFormat="1" applyFont="1" applyFill="1" applyBorder="1" applyProtection="1">
      <protection locked="0"/>
    </xf>
    <xf numFmtId="0" fontId="10" fillId="2" borderId="6" xfId="0" applyFont="1" applyFill="1" applyBorder="1" applyAlignment="1">
      <alignment horizontal="left"/>
    </xf>
    <xf numFmtId="0" fontId="12" fillId="2" borderId="41" xfId="0" applyFont="1" applyFill="1" applyBorder="1" applyAlignment="1"/>
    <xf numFmtId="14" fontId="10" fillId="2" borderId="42" xfId="0" applyNumberFormat="1" applyFont="1" applyFill="1" applyBorder="1" applyAlignment="1"/>
    <xf numFmtId="0" fontId="28" fillId="2" borderId="45" xfId="0" applyFont="1" applyFill="1" applyBorder="1" applyAlignment="1">
      <alignment vertical="center" wrapText="1"/>
    </xf>
    <xf numFmtId="0" fontId="24" fillId="2" borderId="46" xfId="0" applyFont="1" applyFill="1" applyBorder="1" applyAlignment="1">
      <alignment horizontal="center" vertical="center"/>
    </xf>
    <xf numFmtId="14" fontId="10" fillId="2" borderId="46" xfId="0" applyNumberFormat="1" applyFont="1" applyFill="1" applyBorder="1" applyAlignment="1"/>
    <xf numFmtId="0" fontId="10" fillId="2" borderId="46" xfId="0" applyFont="1" applyFill="1" applyBorder="1"/>
    <xf numFmtId="165" fontId="10" fillId="2" borderId="46" xfId="1" applyNumberFormat="1" applyFont="1" applyFill="1" applyBorder="1" applyAlignment="1">
      <alignment horizontal="left" vertical="center" wrapText="1"/>
    </xf>
    <xf numFmtId="0" fontId="18" fillId="2" borderId="45" xfId="0" applyFont="1" applyFill="1" applyBorder="1"/>
    <xf numFmtId="0" fontId="17" fillId="2" borderId="0" xfId="0" applyFont="1" applyFill="1" applyBorder="1"/>
    <xf numFmtId="0" fontId="17" fillId="2" borderId="46" xfId="0" applyFont="1" applyFill="1" applyBorder="1"/>
    <xf numFmtId="0" fontId="10" fillId="2" borderId="45" xfId="0" applyFont="1" applyFill="1" applyBorder="1"/>
    <xf numFmtId="164" fontId="10" fillId="2" borderId="50" xfId="2" applyNumberFormat="1" applyFont="1" applyFill="1" applyBorder="1" applyAlignment="1" applyProtection="1">
      <alignment vertical="center"/>
      <protection hidden="1"/>
    </xf>
    <xf numFmtId="164" fontId="10" fillId="2" borderId="52" xfId="2" applyNumberFormat="1" applyFont="1" applyFill="1" applyBorder="1" applyAlignment="1" applyProtection="1">
      <alignment vertical="center"/>
      <protection hidden="1"/>
    </xf>
    <xf numFmtId="165" fontId="10" fillId="5" borderId="46" xfId="1" applyNumberFormat="1" applyFont="1" applyFill="1" applyBorder="1" applyAlignment="1">
      <alignment horizontal="left" vertical="center" wrapText="1"/>
    </xf>
    <xf numFmtId="0" fontId="4" fillId="2" borderId="45" xfId="0" applyFont="1" applyFill="1" applyBorder="1" applyAlignment="1">
      <alignment horizontal="left" vertical="center"/>
    </xf>
    <xf numFmtId="0" fontId="12" fillId="2" borderId="45" xfId="0" applyFont="1" applyFill="1" applyBorder="1" applyAlignment="1"/>
    <xf numFmtId="0" fontId="12" fillId="2" borderId="0" xfId="0" applyFont="1" applyFill="1" applyBorder="1" applyAlignment="1"/>
    <xf numFmtId="0" fontId="12" fillId="2" borderId="46" xfId="0" applyFont="1" applyFill="1" applyBorder="1" applyAlignment="1"/>
    <xf numFmtId="0" fontId="12" fillId="2" borderId="57" xfId="0" applyFont="1" applyFill="1" applyBorder="1"/>
    <xf numFmtId="0" fontId="12" fillId="2" borderId="58" xfId="0" applyFont="1" applyFill="1" applyBorder="1"/>
    <xf numFmtId="165" fontId="10" fillId="2" borderId="45" xfId="1" applyNumberFormat="1" applyFont="1" applyFill="1" applyBorder="1" applyAlignment="1">
      <alignment horizontal="center" vertical="center"/>
    </xf>
    <xf numFmtId="165" fontId="10" fillId="2" borderId="46" xfId="1" applyNumberFormat="1" applyFont="1" applyFill="1" applyBorder="1" applyAlignment="1">
      <alignment horizontal="center" vertical="center"/>
    </xf>
    <xf numFmtId="0" fontId="10" fillId="2" borderId="46" xfId="0" applyFont="1" applyFill="1" applyBorder="1" applyAlignment="1">
      <alignment wrapText="1"/>
    </xf>
    <xf numFmtId="0" fontId="17" fillId="2" borderId="45" xfId="0" applyFont="1" applyFill="1" applyBorder="1"/>
    <xf numFmtId="0" fontId="21" fillId="2" borderId="45" xfId="0" applyFont="1" applyFill="1" applyBorder="1"/>
    <xf numFmtId="0" fontId="12" fillId="2" borderId="45" xfId="0" applyFont="1" applyFill="1" applyBorder="1" applyAlignment="1">
      <alignment vertical="center"/>
    </xf>
    <xf numFmtId="0" fontId="3" fillId="2" borderId="46" xfId="0" applyFont="1" applyFill="1" applyBorder="1"/>
    <xf numFmtId="0" fontId="10" fillId="2" borderId="45" xfId="0" applyFont="1" applyFill="1" applyBorder="1" applyAlignment="1">
      <alignment horizontal="left" vertical="top" wrapText="1"/>
    </xf>
    <xf numFmtId="0" fontId="10" fillId="2" borderId="46" xfId="0" applyFont="1" applyFill="1" applyBorder="1" applyAlignment="1">
      <alignment horizontal="left" vertical="top" wrapText="1"/>
    </xf>
    <xf numFmtId="0" fontId="3" fillId="2" borderId="45" xfId="0" applyFont="1" applyFill="1" applyBorder="1"/>
    <xf numFmtId="0" fontId="4" fillId="2" borderId="45" xfId="0" applyFont="1" applyFill="1" applyBorder="1"/>
    <xf numFmtId="0" fontId="10" fillId="2" borderId="45" xfId="0" applyFont="1" applyFill="1" applyBorder="1" applyAlignment="1">
      <alignment horizontal="left" wrapText="1"/>
    </xf>
    <xf numFmtId="0" fontId="10" fillId="2" borderId="46" xfId="0" applyFont="1" applyFill="1" applyBorder="1" applyAlignment="1">
      <alignment horizontal="left" wrapText="1"/>
    </xf>
    <xf numFmtId="0" fontId="4" fillId="2" borderId="45" xfId="0" applyFont="1" applyFill="1" applyBorder="1" applyAlignment="1"/>
    <xf numFmtId="0" fontId="4" fillId="2" borderId="46" xfId="0" applyFont="1" applyFill="1" applyBorder="1" applyAlignment="1"/>
    <xf numFmtId="0" fontId="12" fillId="2" borderId="50" xfId="0" applyFont="1" applyFill="1" applyBorder="1" applyAlignment="1">
      <alignment horizontal="center"/>
    </xf>
    <xf numFmtId="165" fontId="12" fillId="2" borderId="50" xfId="1" applyNumberFormat="1" applyFont="1" applyFill="1" applyBorder="1" applyAlignment="1">
      <alignment horizontal="center"/>
    </xf>
    <xf numFmtId="165" fontId="10" fillId="2" borderId="62" xfId="1" applyNumberFormat="1" applyFont="1" applyFill="1" applyBorder="1" applyAlignment="1"/>
    <xf numFmtId="165" fontId="12" fillId="2" borderId="64" xfId="1" applyNumberFormat="1" applyFont="1" applyFill="1" applyBorder="1"/>
    <xf numFmtId="0" fontId="14" fillId="2" borderId="45" xfId="0" applyFont="1" applyFill="1" applyBorder="1" applyAlignment="1">
      <alignment vertical="top"/>
    </xf>
    <xf numFmtId="10" fontId="12" fillId="2" borderId="65" xfId="3" applyNumberFormat="1" applyFont="1" applyFill="1" applyBorder="1" applyAlignment="1">
      <alignment horizontal="center"/>
    </xf>
    <xf numFmtId="44" fontId="12" fillId="2" borderId="50" xfId="2" applyFont="1" applyFill="1" applyBorder="1" applyAlignment="1">
      <alignment horizontal="center"/>
    </xf>
    <xf numFmtId="164" fontId="12" fillId="2" borderId="50" xfId="2" applyNumberFormat="1" applyFont="1" applyFill="1" applyBorder="1" applyAlignment="1">
      <alignment horizontal="center"/>
    </xf>
    <xf numFmtId="164" fontId="12" fillId="2" borderId="64" xfId="2" applyNumberFormat="1" applyFont="1" applyFill="1" applyBorder="1"/>
    <xf numFmtId="0" fontId="12" fillId="2" borderId="52" xfId="0" applyFont="1" applyFill="1" applyBorder="1" applyAlignment="1">
      <alignment horizontal="center"/>
    </xf>
    <xf numFmtId="0" fontId="13" fillId="2" borderId="45" xfId="0" applyFont="1" applyFill="1" applyBorder="1" applyAlignment="1">
      <alignment vertical="center"/>
    </xf>
    <xf numFmtId="0" fontId="12" fillId="2" borderId="0" xfId="0" applyFont="1" applyFill="1" applyBorder="1"/>
    <xf numFmtId="0" fontId="12" fillId="2" borderId="46" xfId="0" applyFont="1" applyFill="1" applyBorder="1"/>
    <xf numFmtId="0" fontId="10" fillId="2" borderId="45" xfId="0" applyFont="1" applyFill="1" applyBorder="1" applyAlignment="1">
      <alignment vertical="center"/>
    </xf>
    <xf numFmtId="164" fontId="10" fillId="2" borderId="6" xfId="2" applyNumberFormat="1" applyFont="1" applyFill="1" applyBorder="1" applyProtection="1">
      <protection locked="0"/>
    </xf>
    <xf numFmtId="164" fontId="10" fillId="2" borderId="6" xfId="2" applyNumberFormat="1" applyFont="1" applyFill="1" applyBorder="1"/>
    <xf numFmtId="164" fontId="12" fillId="2" borderId="52" xfId="2" applyNumberFormat="1" applyFont="1" applyFill="1" applyBorder="1" applyAlignment="1">
      <alignment horizontal="center"/>
    </xf>
    <xf numFmtId="164" fontId="12" fillId="2" borderId="70" xfId="2" applyNumberFormat="1" applyFont="1" applyFill="1" applyBorder="1"/>
    <xf numFmtId="164" fontId="12" fillId="2" borderId="71" xfId="2" applyNumberFormat="1" applyFont="1" applyFill="1" applyBorder="1"/>
    <xf numFmtId="165" fontId="10" fillId="4" borderId="5" xfId="1" applyNumberFormat="1" applyFont="1" applyFill="1" applyBorder="1"/>
    <xf numFmtId="0" fontId="12" fillId="4" borderId="5" xfId="0" applyFont="1" applyFill="1" applyBorder="1" applyAlignment="1">
      <alignment horizontal="center"/>
    </xf>
    <xf numFmtId="165" fontId="12" fillId="4" borderId="5" xfId="1" applyNumberFormat="1" applyFont="1" applyFill="1" applyBorder="1" applyAlignment="1">
      <alignment horizontal="center"/>
    </xf>
    <xf numFmtId="44" fontId="10" fillId="4" borderId="5" xfId="2" applyFont="1" applyFill="1" applyBorder="1" applyProtection="1">
      <protection locked="0"/>
    </xf>
    <xf numFmtId="44" fontId="10" fillId="4" borderId="5" xfId="2" applyFont="1" applyFill="1" applyBorder="1" applyAlignment="1" applyProtection="1">
      <protection locked="0"/>
    </xf>
    <xf numFmtId="165" fontId="10" fillId="4" borderId="5" xfId="2" applyNumberFormat="1" applyFont="1" applyFill="1" applyBorder="1" applyProtection="1">
      <protection locked="0"/>
    </xf>
    <xf numFmtId="165" fontId="10" fillId="4" borderId="5" xfId="1" applyNumberFormat="1" applyFont="1" applyFill="1" applyBorder="1" applyProtection="1">
      <protection locked="0"/>
    </xf>
    <xf numFmtId="164" fontId="10" fillId="4" borderId="5" xfId="2" applyNumberFormat="1" applyFont="1" applyFill="1" applyBorder="1" applyProtection="1">
      <protection locked="0"/>
    </xf>
    <xf numFmtId="164" fontId="10" fillId="4" borderId="6" xfId="2" applyNumberFormat="1" applyFont="1" applyFill="1" applyBorder="1" applyProtection="1">
      <protection locked="0"/>
    </xf>
    <xf numFmtId="164" fontId="12" fillId="4" borderId="70" xfId="2" applyNumberFormat="1" applyFont="1" applyFill="1" applyBorder="1"/>
    <xf numFmtId="0" fontId="10" fillId="2" borderId="1" xfId="0" applyFont="1" applyFill="1" applyBorder="1" applyAlignment="1">
      <alignment horizontal="left"/>
    </xf>
    <xf numFmtId="0" fontId="10" fillId="2" borderId="12" xfId="0" applyFont="1" applyFill="1" applyBorder="1" applyAlignment="1">
      <alignment horizontal="left"/>
    </xf>
    <xf numFmtId="0" fontId="3" fillId="2" borderId="7" xfId="0" applyFont="1" applyFill="1" applyBorder="1"/>
    <xf numFmtId="0" fontId="12" fillId="2" borderId="27" xfId="0" applyNumberFormat="1" applyFont="1" applyFill="1" applyBorder="1" applyAlignment="1" applyProtection="1">
      <alignment horizontal="center" vertical="center" wrapText="1"/>
      <protection locked="0"/>
    </xf>
    <xf numFmtId="0" fontId="12" fillId="2" borderId="28" xfId="0" applyNumberFormat="1" applyFont="1" applyFill="1" applyBorder="1" applyAlignment="1" applyProtection="1">
      <alignment horizontal="center" vertical="center" wrapText="1"/>
      <protection locked="0"/>
    </xf>
    <xf numFmtId="0" fontId="12" fillId="2" borderId="30" xfId="0" applyNumberFormat="1" applyFont="1" applyFill="1" applyBorder="1" applyAlignment="1" applyProtection="1">
      <alignment horizontal="center" vertical="center" wrapText="1"/>
      <protection locked="0"/>
    </xf>
    <xf numFmtId="0" fontId="32" fillId="2" borderId="27" xfId="0" applyNumberFormat="1" applyFont="1" applyFill="1" applyBorder="1" applyAlignment="1" applyProtection="1">
      <alignment horizontal="center" vertical="center" wrapText="1"/>
      <protection locked="0"/>
    </xf>
    <xf numFmtId="0" fontId="32" fillId="2" borderId="28" xfId="0" applyNumberFormat="1" applyFont="1" applyFill="1" applyBorder="1" applyAlignment="1" applyProtection="1">
      <alignment horizontal="center" vertical="center" wrapText="1"/>
      <protection locked="0"/>
    </xf>
    <xf numFmtId="0" fontId="32" fillId="2" borderId="30" xfId="0" applyNumberFormat="1" applyFont="1" applyFill="1" applyBorder="1" applyAlignment="1" applyProtection="1">
      <alignment horizontal="center" vertical="center" wrapText="1"/>
      <protection locked="0"/>
    </xf>
    <xf numFmtId="0" fontId="33" fillId="2" borderId="27" xfId="0" applyNumberFormat="1" applyFont="1" applyFill="1" applyBorder="1" applyAlignment="1" applyProtection="1">
      <alignment horizontal="center" vertical="center" wrapText="1"/>
      <protection locked="0"/>
    </xf>
    <xf numFmtId="0" fontId="33" fillId="2" borderId="28" xfId="0" applyNumberFormat="1" applyFont="1" applyFill="1" applyBorder="1" applyAlignment="1" applyProtection="1">
      <alignment horizontal="center" vertical="center" wrapText="1"/>
      <protection locked="0"/>
    </xf>
    <xf numFmtId="0" fontId="33" fillId="2" borderId="30" xfId="0" applyNumberFormat="1" applyFont="1" applyFill="1" applyBorder="1" applyAlignment="1" applyProtection="1">
      <alignment horizontal="center" vertical="center" wrapText="1"/>
      <protection locked="0"/>
    </xf>
    <xf numFmtId="0" fontId="10" fillId="2" borderId="78" xfId="1" applyNumberFormat="1" applyFont="1" applyFill="1" applyBorder="1" applyAlignment="1" applyProtection="1">
      <alignment horizontal="left" vertical="center" wrapText="1"/>
      <protection locked="0"/>
    </xf>
    <xf numFmtId="0" fontId="10" fillId="2" borderId="79" xfId="1" applyNumberFormat="1" applyFont="1" applyFill="1" applyBorder="1" applyAlignment="1" applyProtection="1">
      <alignment horizontal="left" vertical="center" wrapText="1"/>
      <protection locked="0"/>
    </xf>
    <xf numFmtId="0" fontId="10" fillId="2" borderId="79" xfId="1" applyNumberFormat="1" applyFont="1" applyFill="1" applyBorder="1" applyAlignment="1" applyProtection="1">
      <alignment horizontal="center" vertical="center" wrapText="1"/>
      <protection locked="0"/>
    </xf>
    <xf numFmtId="0" fontId="10" fillId="2" borderId="79" xfId="1" applyNumberFormat="1" applyFont="1" applyFill="1" applyBorder="1" applyAlignment="1" applyProtection="1">
      <alignment horizontal="right" vertical="center" wrapText="1"/>
      <protection locked="0"/>
    </xf>
    <xf numFmtId="0" fontId="3" fillId="2" borderId="80" xfId="0" applyFont="1" applyFill="1" applyBorder="1"/>
    <xf numFmtId="0" fontId="10" fillId="2" borderId="81" xfId="0" applyFont="1" applyFill="1" applyBorder="1"/>
    <xf numFmtId="0" fontId="12" fillId="2" borderId="0" xfId="0" applyFont="1" applyFill="1" applyBorder="1" applyAlignment="1">
      <alignment vertical="center"/>
    </xf>
    <xf numFmtId="0" fontId="12" fillId="2" borderId="45" xfId="0" applyFont="1" applyFill="1" applyBorder="1"/>
    <xf numFmtId="0" fontId="13" fillId="2" borderId="0" xfId="0" applyFont="1" applyFill="1" applyBorder="1" applyAlignment="1">
      <alignment vertical="center"/>
    </xf>
    <xf numFmtId="0" fontId="14" fillId="2" borderId="0" xfId="0" applyFont="1" applyFill="1" applyBorder="1" applyAlignment="1">
      <alignment vertical="top"/>
    </xf>
    <xf numFmtId="164" fontId="12" fillId="2" borderId="21" xfId="2" applyNumberFormat="1" applyFont="1" applyFill="1" applyBorder="1"/>
    <xf numFmtId="0" fontId="12" fillId="2" borderId="45" xfId="0" applyFont="1" applyFill="1" applyBorder="1" applyAlignment="1">
      <alignment vertical="top"/>
    </xf>
    <xf numFmtId="165" fontId="12" fillId="4" borderId="4" xfId="1" applyNumberFormat="1" applyFont="1" applyFill="1" applyBorder="1"/>
    <xf numFmtId="41" fontId="10" fillId="4" borderId="5" xfId="2" applyNumberFormat="1" applyFont="1" applyFill="1" applyBorder="1" applyProtection="1">
      <protection locked="0"/>
    </xf>
    <xf numFmtId="165" fontId="10" fillId="4" borderId="3" xfId="1" applyNumberFormat="1" applyFont="1" applyFill="1" applyBorder="1" applyAlignment="1"/>
    <xf numFmtId="165" fontId="10" fillId="4" borderId="5" xfId="1" applyNumberFormat="1" applyFont="1" applyFill="1" applyBorder="1" applyAlignment="1">
      <alignment vertical="center"/>
    </xf>
    <xf numFmtId="165" fontId="12" fillId="2" borderId="5" xfId="1" applyNumberFormat="1" applyFont="1" applyFill="1" applyBorder="1"/>
    <xf numFmtId="165" fontId="12" fillId="4" borderId="5" xfId="1" applyNumberFormat="1" applyFont="1" applyFill="1" applyBorder="1"/>
    <xf numFmtId="0" fontId="16" fillId="2" borderId="45" xfId="0" applyFont="1" applyFill="1" applyBorder="1"/>
    <xf numFmtId="0" fontId="18" fillId="2" borderId="0" xfId="0" applyFont="1" applyFill="1" applyBorder="1"/>
    <xf numFmtId="0" fontId="5" fillId="2" borderId="45" xfId="0" applyFont="1" applyFill="1" applyBorder="1"/>
    <xf numFmtId="0" fontId="19" fillId="2" borderId="45" xfId="0" applyFont="1" applyFill="1" applyBorder="1"/>
    <xf numFmtId="0" fontId="4" fillId="2" borderId="0" xfId="0" applyFont="1" applyFill="1" applyBorder="1" applyAlignment="1">
      <alignment horizontal="left" vertical="center"/>
    </xf>
    <xf numFmtId="0" fontId="19" fillId="2" borderId="45" xfId="0" applyFont="1" applyFill="1" applyBorder="1" applyAlignment="1">
      <alignment vertical="top"/>
    </xf>
    <xf numFmtId="0" fontId="4" fillId="2" borderId="0" xfId="0" applyFont="1" applyFill="1" applyBorder="1"/>
    <xf numFmtId="0" fontId="10" fillId="2" borderId="45" xfId="0" applyFont="1" applyFill="1" applyBorder="1" applyAlignment="1">
      <alignment horizontal="right" vertical="top"/>
    </xf>
    <xf numFmtId="0" fontId="21" fillId="2" borderId="0" xfId="0" applyFont="1" applyFill="1" applyBorder="1"/>
    <xf numFmtId="164" fontId="10" fillId="6" borderId="58" xfId="2" applyNumberFormat="1" applyFont="1" applyFill="1" applyBorder="1" applyAlignment="1" applyProtection="1">
      <alignment vertical="center"/>
      <protection hidden="1"/>
    </xf>
    <xf numFmtId="0" fontId="10" fillId="6" borderId="33" xfId="0" applyFont="1" applyFill="1" applyBorder="1" applyAlignment="1">
      <alignment horizontal="left"/>
    </xf>
    <xf numFmtId="167" fontId="20" fillId="6" borderId="33" xfId="0" applyNumberFormat="1" applyFont="1" applyFill="1" applyBorder="1" applyAlignment="1" applyProtection="1">
      <alignment horizontal="center" vertical="center"/>
      <protection locked="0"/>
    </xf>
    <xf numFmtId="167" fontId="20" fillId="6" borderId="31" xfId="0" applyNumberFormat="1" applyFont="1" applyFill="1" applyBorder="1" applyAlignment="1" applyProtection="1">
      <alignment horizontal="left" vertical="center"/>
      <protection locked="0"/>
    </xf>
    <xf numFmtId="0" fontId="12" fillId="2" borderId="47" xfId="0" applyFont="1" applyFill="1" applyBorder="1" applyAlignment="1">
      <alignment vertical="center" wrapText="1"/>
    </xf>
    <xf numFmtId="0" fontId="28" fillId="2" borderId="15" xfId="0" applyFont="1" applyFill="1" applyBorder="1" applyAlignment="1" applyProtection="1">
      <alignment horizontal="center" vertical="center" wrapText="1"/>
      <protection locked="0"/>
    </xf>
    <xf numFmtId="0" fontId="28" fillId="2" borderId="11" xfId="0" applyFont="1" applyFill="1" applyBorder="1" applyAlignment="1">
      <alignment vertical="center" wrapText="1"/>
    </xf>
    <xf numFmtId="0" fontId="12" fillId="2" borderId="82" xfId="0" applyFont="1" applyFill="1" applyBorder="1" applyAlignment="1"/>
    <xf numFmtId="0" fontId="5" fillId="2" borderId="86" xfId="0" applyFont="1" applyFill="1" applyBorder="1"/>
    <xf numFmtId="0" fontId="10" fillId="6" borderId="29" xfId="0" applyNumberFormat="1" applyFont="1" applyFill="1" applyBorder="1" applyAlignment="1" applyProtection="1">
      <alignment horizontal="center" vertical="center" wrapText="1"/>
      <protection locked="0"/>
    </xf>
    <xf numFmtId="164" fontId="12" fillId="3" borderId="7" xfId="0" applyNumberFormat="1" applyFont="1" applyFill="1" applyBorder="1" applyAlignment="1" applyProtection="1">
      <alignment horizontal="center" vertical="center" wrapText="1"/>
      <protection locked="0"/>
    </xf>
    <xf numFmtId="0" fontId="12" fillId="3" borderId="27" xfId="0" applyNumberFormat="1" applyFont="1" applyFill="1" applyBorder="1" applyAlignment="1" applyProtection="1">
      <alignment horizontal="center" vertical="center" wrapText="1"/>
      <protection locked="0"/>
    </xf>
    <xf numFmtId="0" fontId="12" fillId="3" borderId="28" xfId="0" applyNumberFormat="1" applyFont="1" applyFill="1" applyBorder="1" applyAlignment="1" applyProtection="1">
      <alignment horizontal="center" vertical="center" wrapText="1"/>
      <protection locked="0"/>
    </xf>
    <xf numFmtId="0" fontId="12" fillId="3" borderId="30" xfId="0" applyNumberFormat="1" applyFont="1" applyFill="1" applyBorder="1" applyAlignment="1" applyProtection="1">
      <alignment horizontal="center" vertical="center" wrapText="1"/>
      <protection locked="0"/>
    </xf>
    <xf numFmtId="0" fontId="10" fillId="3" borderId="5" xfId="0" applyFont="1" applyFill="1" applyBorder="1" applyAlignment="1">
      <alignment horizontal="left"/>
    </xf>
    <xf numFmtId="164" fontId="10" fillId="3" borderId="50" xfId="2" applyNumberFormat="1" applyFont="1" applyFill="1" applyBorder="1" applyAlignment="1" applyProtection="1">
      <alignment vertical="center"/>
      <protection hidden="1"/>
    </xf>
    <xf numFmtId="0" fontId="10" fillId="3" borderId="1" xfId="0" applyFont="1" applyFill="1" applyBorder="1" applyAlignment="1">
      <alignment horizontal="left"/>
    </xf>
    <xf numFmtId="0" fontId="10" fillId="3" borderId="12" xfId="0" applyFont="1" applyFill="1" applyBorder="1" applyAlignment="1">
      <alignment horizontal="left"/>
    </xf>
    <xf numFmtId="164" fontId="10" fillId="3" borderId="52" xfId="2" applyNumberFormat="1" applyFont="1" applyFill="1" applyBorder="1" applyAlignment="1" applyProtection="1">
      <alignment vertical="center"/>
      <protection hidden="1"/>
    </xf>
    <xf numFmtId="0" fontId="3" fillId="3" borderId="0" xfId="0" applyFont="1" applyFill="1" applyAlignment="1">
      <alignment horizontal="center"/>
    </xf>
    <xf numFmtId="166" fontId="3" fillId="3" borderId="0" xfId="0" applyNumberFormat="1" applyFont="1" applyFill="1"/>
    <xf numFmtId="0" fontId="23" fillId="3" borderId="5" xfId="0" applyFont="1" applyFill="1" applyBorder="1" applyAlignment="1" applyProtection="1">
      <alignment horizontal="center" vertical="center" wrapText="1"/>
      <protection locked="0"/>
    </xf>
    <xf numFmtId="14" fontId="10" fillId="3" borderId="0" xfId="0" applyNumberFormat="1" applyFont="1" applyFill="1" applyBorder="1" applyAlignment="1"/>
    <xf numFmtId="0" fontId="10" fillId="3" borderId="0" xfId="0" applyFont="1" applyFill="1"/>
    <xf numFmtId="0" fontId="5" fillId="3" borderId="0" xfId="0" applyFont="1" applyFill="1" applyBorder="1"/>
    <xf numFmtId="168" fontId="23" fillId="3" borderId="5" xfId="0" applyNumberFormat="1" applyFont="1" applyFill="1" applyBorder="1" applyAlignment="1" applyProtection="1">
      <alignment horizontal="center" vertical="center" wrapText="1"/>
      <protection locked="0"/>
    </xf>
    <xf numFmtId="165" fontId="10" fillId="3" borderId="0" xfId="1" applyNumberFormat="1" applyFont="1" applyFill="1" applyBorder="1" applyAlignment="1">
      <alignment horizontal="left" vertical="center" wrapText="1"/>
    </xf>
    <xf numFmtId="0" fontId="3" fillId="3" borderId="0" xfId="0" applyFont="1" applyFill="1" applyBorder="1"/>
    <xf numFmtId="0" fontId="16" fillId="3" borderId="0" xfId="0" applyFont="1" applyFill="1"/>
    <xf numFmtId="0" fontId="12" fillId="3" borderId="14" xfId="0" applyFont="1" applyFill="1" applyBorder="1" applyAlignment="1">
      <alignment vertical="center" wrapText="1"/>
    </xf>
    <xf numFmtId="0" fontId="12" fillId="3" borderId="0" xfId="0" applyFont="1" applyFill="1" applyBorder="1" applyAlignment="1">
      <alignment vertical="center" wrapText="1"/>
    </xf>
    <xf numFmtId="0" fontId="19" fillId="3" borderId="0" xfId="0" applyFont="1" applyFill="1" applyAlignment="1">
      <alignment vertical="top"/>
    </xf>
    <xf numFmtId="0" fontId="7" fillId="3" borderId="0" xfId="0" applyFont="1" applyFill="1" applyAlignment="1">
      <alignment horizontal="center" vertical="center"/>
    </xf>
    <xf numFmtId="0" fontId="6" fillId="3" borderId="0" xfId="0" applyFont="1" applyFill="1"/>
    <xf numFmtId="0" fontId="12" fillId="3" borderId="0" xfId="0" applyFont="1" applyFill="1"/>
    <xf numFmtId="0" fontId="7" fillId="3" borderId="0" xfId="0" applyFont="1" applyFill="1"/>
    <xf numFmtId="0" fontId="7" fillId="3" borderId="0" xfId="0" applyFont="1" applyFill="1" applyAlignment="1">
      <alignment vertical="center"/>
    </xf>
    <xf numFmtId="165" fontId="10" fillId="3" borderId="0" xfId="1" applyNumberFormat="1" applyFont="1" applyFill="1" applyBorder="1" applyAlignment="1">
      <alignment horizontal="center" vertical="center"/>
    </xf>
    <xf numFmtId="0" fontId="12" fillId="3" borderId="0" xfId="0" applyFont="1" applyFill="1" applyAlignment="1">
      <alignment vertical="top"/>
    </xf>
    <xf numFmtId="0" fontId="10" fillId="3" borderId="0" xfId="0" applyFont="1" applyFill="1" applyBorder="1" applyAlignment="1">
      <alignment horizontal="left" vertical="top" wrapText="1"/>
    </xf>
    <xf numFmtId="0" fontId="3" fillId="3" borderId="10" xfId="0" applyFont="1" applyFill="1" applyBorder="1" applyAlignment="1">
      <alignment vertical="center" wrapText="1"/>
    </xf>
    <xf numFmtId="0" fontId="10" fillId="3" borderId="0" xfId="0" applyFont="1" applyFill="1" applyAlignment="1">
      <alignment horizontal="right" vertical="top"/>
    </xf>
    <xf numFmtId="0" fontId="4" fillId="3" borderId="0" xfId="0" applyFont="1" applyFill="1"/>
    <xf numFmtId="0" fontId="10" fillId="3" borderId="0" xfId="0" applyFont="1" applyFill="1" applyBorder="1" applyAlignment="1">
      <alignment horizontal="left" wrapText="1"/>
    </xf>
    <xf numFmtId="0" fontId="19" fillId="3" borderId="0" xfId="0" applyFont="1" applyFill="1"/>
    <xf numFmtId="0" fontId="4" fillId="3" borderId="0" xfId="0" applyFont="1" applyFill="1" applyBorder="1" applyAlignment="1"/>
    <xf numFmtId="0" fontId="12" fillId="3" borderId="5" xfId="0" applyFont="1" applyFill="1" applyBorder="1" applyAlignment="1">
      <alignment horizontal="center"/>
    </xf>
    <xf numFmtId="165" fontId="10" fillId="3" borderId="5" xfId="1" applyNumberFormat="1" applyFont="1" applyFill="1" applyBorder="1"/>
    <xf numFmtId="165" fontId="10" fillId="3" borderId="5" xfId="1" applyNumberFormat="1" applyFont="1" applyFill="1" applyBorder="1" applyAlignment="1">
      <alignment vertical="center"/>
    </xf>
    <xf numFmtId="165" fontId="10" fillId="3" borderId="3" xfId="1" applyNumberFormat="1" applyFont="1" applyFill="1" applyBorder="1" applyAlignment="1"/>
    <xf numFmtId="165" fontId="10" fillId="3" borderId="2" xfId="1" applyNumberFormat="1" applyFont="1" applyFill="1" applyBorder="1" applyAlignment="1"/>
    <xf numFmtId="164" fontId="10" fillId="3" borderId="5" xfId="2" applyNumberFormat="1" applyFont="1" applyFill="1" applyBorder="1" applyProtection="1">
      <protection locked="0"/>
    </xf>
    <xf numFmtId="41" fontId="10" fillId="3" borderId="5" xfId="2" applyNumberFormat="1" applyFont="1" applyFill="1" applyBorder="1" applyProtection="1">
      <protection locked="0"/>
    </xf>
    <xf numFmtId="165" fontId="12" fillId="3" borderId="4" xfId="1" applyNumberFormat="1" applyFont="1" applyFill="1" applyBorder="1"/>
    <xf numFmtId="0" fontId="12" fillId="3" borderId="6" xfId="0" applyFont="1" applyFill="1" applyBorder="1" applyAlignment="1">
      <alignment horizontal="center"/>
    </xf>
    <xf numFmtId="10" fontId="12" fillId="3" borderId="9" xfId="3" applyNumberFormat="1" applyFont="1" applyFill="1" applyBorder="1" applyAlignment="1">
      <alignment horizontal="center"/>
    </xf>
    <xf numFmtId="44" fontId="10" fillId="3" borderId="5" xfId="2" applyFont="1" applyFill="1" applyBorder="1" applyProtection="1">
      <protection locked="0"/>
    </xf>
    <xf numFmtId="44" fontId="10" fillId="3" borderId="8" xfId="2" applyFont="1" applyFill="1" applyBorder="1"/>
    <xf numFmtId="44" fontId="10" fillId="3" borderId="5" xfId="2" applyFont="1" applyFill="1" applyBorder="1"/>
    <xf numFmtId="44" fontId="10" fillId="3" borderId="5" xfId="2" applyFont="1" applyFill="1" applyBorder="1" applyAlignment="1" applyProtection="1">
      <protection locked="0"/>
    </xf>
    <xf numFmtId="44" fontId="10" fillId="3" borderId="5" xfId="2" applyFont="1" applyFill="1" applyBorder="1" applyAlignment="1"/>
    <xf numFmtId="0" fontId="10" fillId="3" borderId="0" xfId="0" applyFont="1" applyFill="1" applyBorder="1"/>
    <xf numFmtId="164" fontId="12" fillId="3" borderId="4" xfId="2" applyNumberFormat="1" applyFont="1" applyFill="1" applyBorder="1"/>
    <xf numFmtId="0" fontId="9" fillId="3" borderId="0" xfId="0" applyFont="1" applyFill="1"/>
    <xf numFmtId="0" fontId="12" fillId="3" borderId="31" xfId="0" applyFont="1" applyFill="1" applyBorder="1"/>
    <xf numFmtId="0" fontId="12" fillId="3" borderId="32" xfId="0" applyFont="1" applyFill="1" applyBorder="1"/>
    <xf numFmtId="0" fontId="12" fillId="3" borderId="33" xfId="0" applyFont="1" applyFill="1" applyBorder="1"/>
    <xf numFmtId="0" fontId="6" fillId="3" borderId="33" xfId="0" applyFont="1" applyFill="1" applyBorder="1"/>
    <xf numFmtId="0" fontId="4" fillId="3" borderId="0" xfId="0" applyFont="1" applyFill="1" applyAlignment="1">
      <alignment horizontal="center" vertical="center"/>
    </xf>
    <xf numFmtId="164" fontId="12" fillId="4" borderId="4" xfId="2" applyNumberFormat="1" applyFont="1" applyFill="1" applyBorder="1" applyAlignment="1">
      <alignment horizontal="left" indent="1"/>
    </xf>
    <xf numFmtId="164" fontId="12" fillId="3" borderId="4" xfId="2" applyNumberFormat="1" applyFont="1" applyFill="1" applyBorder="1" applyAlignment="1">
      <alignment horizontal="left" indent="1"/>
    </xf>
    <xf numFmtId="0" fontId="23" fillId="3" borderId="8" xfId="0" applyFont="1" applyFill="1" applyBorder="1" applyAlignment="1" applyProtection="1">
      <alignment horizontal="center" vertical="center" wrapText="1"/>
      <protection locked="0"/>
    </xf>
    <xf numFmtId="0" fontId="28" fillId="3" borderId="0" xfId="0" applyFont="1" applyFill="1" applyBorder="1" applyAlignment="1" applyProtection="1">
      <alignment horizontal="center" vertical="center" wrapText="1"/>
      <protection locked="0"/>
    </xf>
    <xf numFmtId="164" fontId="10" fillId="3" borderId="24" xfId="0" applyNumberFormat="1" applyFont="1" applyFill="1" applyBorder="1" applyAlignment="1" applyProtection="1">
      <alignment horizontal="center" vertical="center" wrapText="1"/>
      <protection locked="0"/>
    </xf>
    <xf numFmtId="0" fontId="10" fillId="3" borderId="26" xfId="0" applyNumberFormat="1" applyFont="1" applyFill="1" applyBorder="1" applyAlignment="1" applyProtection="1">
      <alignment horizontal="center" vertical="center" wrapText="1"/>
      <protection locked="0"/>
    </xf>
    <xf numFmtId="0" fontId="10" fillId="3" borderId="28" xfId="0" applyNumberFormat="1" applyFont="1" applyFill="1" applyBorder="1" applyAlignment="1" applyProtection="1">
      <alignment horizontal="center" vertical="center" wrapText="1"/>
      <protection locked="0"/>
    </xf>
    <xf numFmtId="0" fontId="10" fillId="3" borderId="30" xfId="0" applyNumberFormat="1" applyFont="1" applyFill="1" applyBorder="1" applyAlignment="1" applyProtection="1">
      <alignment horizontal="center" vertical="center" wrapText="1"/>
      <protection locked="0"/>
    </xf>
    <xf numFmtId="14" fontId="10" fillId="3" borderId="42" xfId="0" applyNumberFormat="1" applyFont="1" applyFill="1" applyBorder="1" applyAlignment="1"/>
    <xf numFmtId="0" fontId="28" fillId="3" borderId="45" xfId="0" applyFont="1" applyFill="1" applyBorder="1" applyAlignment="1">
      <alignment vertical="center" wrapText="1"/>
    </xf>
    <xf numFmtId="0" fontId="23" fillId="3" borderId="87" xfId="0" applyFont="1" applyFill="1" applyBorder="1" applyAlignment="1">
      <alignment vertical="center" wrapText="1"/>
    </xf>
    <xf numFmtId="14" fontId="10" fillId="3" borderId="46" xfId="0" applyNumberFormat="1" applyFont="1" applyFill="1" applyBorder="1" applyAlignment="1"/>
    <xf numFmtId="0" fontId="10" fillId="3" borderId="46" xfId="0" applyFont="1" applyFill="1" applyBorder="1"/>
    <xf numFmtId="165" fontId="10" fillId="3" borderId="46" xfId="1" applyNumberFormat="1" applyFont="1" applyFill="1" applyBorder="1" applyAlignment="1">
      <alignment horizontal="left" vertical="center" wrapText="1"/>
    </xf>
    <xf numFmtId="0" fontId="18" fillId="3" borderId="45" xfId="0" applyFont="1" applyFill="1" applyBorder="1"/>
    <xf numFmtId="0" fontId="17" fillId="3" borderId="0" xfId="0" applyFont="1" applyFill="1" applyBorder="1"/>
    <xf numFmtId="0" fontId="17" fillId="3" borderId="46" xfId="0" applyFont="1" applyFill="1" applyBorder="1"/>
    <xf numFmtId="0" fontId="10" fillId="3" borderId="45" xfId="0" applyFont="1" applyFill="1" applyBorder="1"/>
    <xf numFmtId="0" fontId="4" fillId="3" borderId="45" xfId="0" applyFont="1" applyFill="1" applyBorder="1" applyAlignment="1">
      <alignment horizontal="left" vertical="center"/>
    </xf>
    <xf numFmtId="0" fontId="12" fillId="3" borderId="45" xfId="0" applyFont="1" applyFill="1" applyBorder="1" applyAlignment="1"/>
    <xf numFmtId="0" fontId="12" fillId="3" borderId="0" xfId="0" applyFont="1" applyFill="1" applyBorder="1" applyAlignment="1"/>
    <xf numFmtId="0" fontId="12" fillId="3" borderId="46" xfId="0" applyFont="1" applyFill="1" applyBorder="1" applyAlignment="1"/>
    <xf numFmtId="0" fontId="12" fillId="3" borderId="57" xfId="0" applyFont="1" applyFill="1" applyBorder="1"/>
    <xf numFmtId="0" fontId="12" fillId="3" borderId="58" xfId="0" applyFont="1" applyFill="1" applyBorder="1"/>
    <xf numFmtId="165" fontId="10" fillId="3" borderId="45" xfId="1" applyNumberFormat="1" applyFont="1" applyFill="1" applyBorder="1" applyAlignment="1">
      <alignment horizontal="center" vertical="center"/>
    </xf>
    <xf numFmtId="165" fontId="10" fillId="3" borderId="46" xfId="1" applyNumberFormat="1" applyFont="1" applyFill="1" applyBorder="1" applyAlignment="1">
      <alignment horizontal="center" vertical="center"/>
    </xf>
    <xf numFmtId="0" fontId="10" fillId="3" borderId="46" xfId="0" applyFont="1" applyFill="1" applyBorder="1" applyAlignment="1">
      <alignment wrapText="1"/>
    </xf>
    <xf numFmtId="0" fontId="17" fillId="3" borderId="45" xfId="0" applyFont="1" applyFill="1" applyBorder="1"/>
    <xf numFmtId="0" fontId="21" fillId="3" borderId="45" xfId="0" applyFont="1" applyFill="1" applyBorder="1"/>
    <xf numFmtId="0" fontId="12" fillId="3" borderId="45" xfId="0" applyFont="1" applyFill="1" applyBorder="1" applyAlignment="1">
      <alignment vertical="center"/>
    </xf>
    <xf numFmtId="0" fontId="3" fillId="3" borderId="46" xfId="0" applyFont="1" applyFill="1" applyBorder="1"/>
    <xf numFmtId="0" fontId="10" fillId="3" borderId="45" xfId="0" applyFont="1" applyFill="1" applyBorder="1" applyAlignment="1">
      <alignment horizontal="left" vertical="top" wrapText="1"/>
    </xf>
    <xf numFmtId="0" fontId="10" fillId="3" borderId="46" xfId="0" applyFont="1" applyFill="1" applyBorder="1" applyAlignment="1">
      <alignment horizontal="left" vertical="top" wrapText="1"/>
    </xf>
    <xf numFmtId="0" fontId="3" fillId="3" borderId="45" xfId="0" applyFont="1" applyFill="1" applyBorder="1"/>
    <xf numFmtId="0" fontId="4" fillId="3" borderId="45" xfId="0" applyFont="1" applyFill="1" applyBorder="1"/>
    <xf numFmtId="0" fontId="10" fillId="3" borderId="45" xfId="0" applyFont="1" applyFill="1" applyBorder="1" applyAlignment="1">
      <alignment horizontal="left" wrapText="1"/>
    </xf>
    <xf numFmtId="0" fontId="10" fillId="3" borderId="46" xfId="0" applyFont="1" applyFill="1" applyBorder="1" applyAlignment="1">
      <alignment horizontal="left" wrapText="1"/>
    </xf>
    <xf numFmtId="0" fontId="4" fillId="3" borderId="45" xfId="0" applyFont="1" applyFill="1" applyBorder="1" applyAlignment="1"/>
    <xf numFmtId="0" fontId="4" fillId="3" borderId="46" xfId="0" applyFont="1" applyFill="1" applyBorder="1" applyAlignment="1"/>
    <xf numFmtId="0" fontId="12" fillId="3" borderId="50" xfId="0" applyFont="1" applyFill="1" applyBorder="1" applyAlignment="1">
      <alignment horizontal="center"/>
    </xf>
    <xf numFmtId="165" fontId="12" fillId="3" borderId="50" xfId="1" applyNumberFormat="1" applyFont="1" applyFill="1" applyBorder="1" applyAlignment="1">
      <alignment horizontal="center"/>
    </xf>
    <xf numFmtId="165" fontId="10" fillId="3" borderId="62" xfId="1" applyNumberFormat="1" applyFont="1" applyFill="1" applyBorder="1" applyAlignment="1"/>
    <xf numFmtId="165" fontId="12" fillId="3" borderId="64" xfId="1" applyNumberFormat="1" applyFont="1" applyFill="1" applyBorder="1"/>
    <xf numFmtId="0" fontId="14" fillId="3" borderId="45" xfId="0" applyFont="1" applyFill="1" applyBorder="1" applyAlignment="1">
      <alignment vertical="top"/>
    </xf>
    <xf numFmtId="10" fontId="12" fillId="3" borderId="65" xfId="3" applyNumberFormat="1" applyFont="1" applyFill="1" applyBorder="1" applyAlignment="1">
      <alignment horizontal="center"/>
    </xf>
    <xf numFmtId="44" fontId="12" fillId="3" borderId="50" xfId="2" applyFont="1" applyFill="1" applyBorder="1" applyAlignment="1">
      <alignment horizontal="center"/>
    </xf>
    <xf numFmtId="44" fontId="10" fillId="3" borderId="50" xfId="2" applyFont="1" applyFill="1" applyBorder="1" applyAlignment="1"/>
    <xf numFmtId="164" fontId="12" fillId="3" borderId="64" xfId="2" applyNumberFormat="1" applyFont="1" applyFill="1" applyBorder="1" applyAlignment="1">
      <alignment horizontal="left" indent="1"/>
    </xf>
    <xf numFmtId="0" fontId="12" fillId="3" borderId="52" xfId="0" applyFont="1" applyFill="1" applyBorder="1" applyAlignment="1">
      <alignment horizontal="center"/>
    </xf>
    <xf numFmtId="164" fontId="12" fillId="3" borderId="50" xfId="2" applyNumberFormat="1" applyFont="1" applyFill="1" applyBorder="1" applyAlignment="1">
      <alignment horizontal="center"/>
    </xf>
    <xf numFmtId="164" fontId="12" fillId="3" borderId="64" xfId="2" applyNumberFormat="1" applyFont="1" applyFill="1" applyBorder="1"/>
    <xf numFmtId="0" fontId="13" fillId="3" borderId="45" xfId="0" applyFont="1" applyFill="1" applyBorder="1" applyAlignment="1">
      <alignment vertical="center"/>
    </xf>
    <xf numFmtId="0" fontId="12" fillId="3" borderId="0" xfId="0" applyFont="1" applyFill="1" applyBorder="1"/>
    <xf numFmtId="0" fontId="12" fillId="3" borderId="46" xfId="0" applyFont="1" applyFill="1" applyBorder="1"/>
    <xf numFmtId="0" fontId="11" fillId="3" borderId="45" xfId="0" applyFont="1" applyFill="1" applyBorder="1"/>
    <xf numFmtId="0" fontId="11" fillId="3" borderId="0" xfId="0" applyFont="1" applyFill="1" applyBorder="1"/>
    <xf numFmtId="0" fontId="9" fillId="3" borderId="45" xfId="0" applyFont="1" applyFill="1" applyBorder="1"/>
    <xf numFmtId="0" fontId="9" fillId="3" borderId="0" xfId="0" applyFont="1" applyFill="1" applyBorder="1"/>
    <xf numFmtId="0" fontId="9" fillId="3" borderId="46" xfId="0" applyFont="1" applyFill="1" applyBorder="1"/>
    <xf numFmtId="0" fontId="12" fillId="3" borderId="41" xfId="0" applyFont="1" applyFill="1" applyBorder="1" applyAlignment="1"/>
    <xf numFmtId="0" fontId="0" fillId="2" borderId="0" xfId="0" applyFill="1"/>
    <xf numFmtId="44" fontId="10" fillId="2" borderId="5" xfId="2" applyFont="1" applyFill="1" applyBorder="1" applyAlignment="1" applyProtection="1">
      <alignment vertical="center"/>
      <protection locked="0"/>
    </xf>
    <xf numFmtId="165" fontId="10" fillId="2" borderId="45" xfId="1" applyNumberFormat="1" applyFont="1" applyFill="1" applyBorder="1" applyAlignment="1">
      <alignment horizontal="left" vertical="center" wrapText="1"/>
    </xf>
    <xf numFmtId="44" fontId="12" fillId="2" borderId="64" xfId="2" applyFont="1" applyFill="1" applyBorder="1"/>
    <xf numFmtId="0" fontId="10" fillId="2" borderId="5" xfId="0" applyFont="1" applyFill="1" applyBorder="1" applyAlignment="1">
      <alignment horizontal="left"/>
    </xf>
    <xf numFmtId="0" fontId="12" fillId="2" borderId="5" xfId="0" applyFont="1" applyFill="1" applyBorder="1" applyAlignment="1">
      <alignment horizontal="center"/>
    </xf>
    <xf numFmtId="0" fontId="12" fillId="2" borderId="50" xfId="0" applyFont="1" applyFill="1" applyBorder="1" applyAlignment="1">
      <alignment horizontal="center"/>
    </xf>
    <xf numFmtId="0" fontId="23" fillId="2" borderId="87" xfId="0" applyFont="1" applyFill="1" applyBorder="1" applyAlignment="1">
      <alignment vertical="center" wrapText="1"/>
    </xf>
    <xf numFmtId="0" fontId="23" fillId="2" borderId="8" xfId="0" applyFont="1" applyFill="1" applyBorder="1" applyAlignment="1" applyProtection="1">
      <alignment horizontal="center" vertical="center" wrapText="1"/>
      <protection locked="0"/>
    </xf>
    <xf numFmtId="0" fontId="27" fillId="2" borderId="0" xfId="0" applyFont="1" applyFill="1"/>
    <xf numFmtId="0" fontId="2" fillId="2" borderId="0" xfId="0" applyFont="1" applyFill="1" applyBorder="1"/>
    <xf numFmtId="0" fontId="2" fillId="2" borderId="46" xfId="0" applyFont="1" applyFill="1" applyBorder="1"/>
    <xf numFmtId="0" fontId="2" fillId="2" borderId="45" xfId="0" applyFont="1" applyFill="1" applyBorder="1"/>
    <xf numFmtId="0" fontId="10" fillId="2" borderId="61" xfId="0" applyFont="1" applyFill="1" applyBorder="1" applyAlignment="1">
      <alignment horizontal="left" wrapText="1"/>
    </xf>
    <xf numFmtId="0" fontId="10" fillId="2" borderId="1" xfId="0" applyFont="1" applyFill="1" applyBorder="1" applyAlignment="1">
      <alignment horizontal="left" wrapText="1"/>
    </xf>
    <xf numFmtId="0" fontId="2" fillId="2" borderId="0" xfId="0" applyFont="1" applyFill="1"/>
    <xf numFmtId="0" fontId="12" fillId="4" borderId="5" xfId="0" applyFont="1" applyFill="1" applyBorder="1" applyAlignment="1">
      <alignment horizontal="center"/>
    </xf>
    <xf numFmtId="0" fontId="10" fillId="4" borderId="28" xfId="0" applyFont="1" applyFill="1" applyBorder="1" applyAlignment="1">
      <alignment horizontal="center"/>
    </xf>
    <xf numFmtId="0" fontId="24" fillId="4" borderId="29" xfId="0" applyFont="1" applyFill="1" applyBorder="1" applyAlignment="1">
      <alignment horizontal="center"/>
    </xf>
    <xf numFmtId="0" fontId="24" fillId="4" borderId="30" xfId="0" applyFont="1" applyFill="1" applyBorder="1" applyAlignment="1">
      <alignment horizontal="center"/>
    </xf>
    <xf numFmtId="0" fontId="12" fillId="2" borderId="47"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48" xfId="0" applyFont="1" applyFill="1" applyBorder="1" applyAlignment="1">
      <alignment horizontal="center" vertical="center" wrapText="1"/>
    </xf>
    <xf numFmtId="0" fontId="12" fillId="2" borderId="49" xfId="0" applyFont="1" applyFill="1" applyBorder="1" applyAlignment="1">
      <alignment horizontal="center"/>
    </xf>
    <xf numFmtId="0" fontId="12" fillId="2" borderId="5" xfId="0" applyFont="1" applyFill="1" applyBorder="1" applyAlignment="1">
      <alignment horizontal="center"/>
    </xf>
    <xf numFmtId="0" fontId="12" fillId="2" borderId="50" xfId="0" applyFont="1" applyFill="1" applyBorder="1" applyAlignment="1">
      <alignment horizontal="center"/>
    </xf>
    <xf numFmtId="0" fontId="10" fillId="2" borderId="36"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25" fillId="4" borderId="38" xfId="0" applyFont="1" applyFill="1" applyBorder="1" applyAlignment="1">
      <alignment horizontal="center"/>
    </xf>
    <xf numFmtId="0" fontId="25" fillId="4" borderId="39" xfId="0" applyFont="1" applyFill="1" applyBorder="1" applyAlignment="1">
      <alignment horizontal="center"/>
    </xf>
    <xf numFmtId="0" fontId="25" fillId="4" borderId="40" xfId="0" applyFont="1" applyFill="1" applyBorder="1" applyAlignment="1">
      <alignment horizontal="center"/>
    </xf>
    <xf numFmtId="0" fontId="10" fillId="2" borderId="43"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24" fillId="4" borderId="7" xfId="0" applyFont="1" applyFill="1" applyBorder="1" applyAlignment="1">
      <alignment horizontal="center"/>
    </xf>
    <xf numFmtId="0" fontId="24" fillId="4" borderId="0" xfId="0" applyFont="1" applyFill="1" applyBorder="1" applyAlignment="1">
      <alignment horizontal="center"/>
    </xf>
    <xf numFmtId="0" fontId="24" fillId="4" borderId="27" xfId="0" applyFont="1" applyFill="1" applyBorder="1" applyAlignment="1">
      <alignment horizontal="center"/>
    </xf>
    <xf numFmtId="0" fontId="24" fillId="2" borderId="97" xfId="0" applyFont="1" applyFill="1" applyBorder="1" applyAlignment="1" applyProtection="1">
      <alignment horizontal="center" vertical="center"/>
      <protection locked="0"/>
    </xf>
    <xf numFmtId="0" fontId="24" fillId="2" borderId="44" xfId="0" applyFont="1" applyFill="1" applyBorder="1" applyAlignment="1" applyProtection="1">
      <alignment horizontal="center" vertical="center"/>
      <protection locked="0"/>
    </xf>
    <xf numFmtId="0" fontId="12" fillId="2" borderId="1" xfId="0" applyFont="1" applyFill="1" applyBorder="1" applyAlignment="1">
      <alignment horizontal="center"/>
    </xf>
    <xf numFmtId="167" fontId="20" fillId="2" borderId="49" xfId="0" applyNumberFormat="1" applyFont="1" applyFill="1" applyBorder="1" applyAlignment="1" applyProtection="1">
      <alignment horizontal="center" vertical="center"/>
      <protection locked="0"/>
    </xf>
    <xf numFmtId="167" fontId="20" fillId="2" borderId="5" xfId="0" applyNumberFormat="1" applyFont="1" applyFill="1" applyBorder="1" applyAlignment="1" applyProtection="1">
      <alignment horizontal="center" vertical="center"/>
      <protection locked="0"/>
    </xf>
    <xf numFmtId="167" fontId="20" fillId="2" borderId="92" xfId="0" applyNumberFormat="1" applyFont="1" applyFill="1" applyBorder="1" applyAlignment="1" applyProtection="1">
      <alignment horizontal="center" vertical="center"/>
      <protection locked="0"/>
    </xf>
    <xf numFmtId="167" fontId="20" fillId="2" borderId="6" xfId="0" applyNumberFormat="1" applyFont="1" applyFill="1" applyBorder="1" applyAlignment="1" applyProtection="1">
      <alignment horizontal="center" vertical="center"/>
      <protection locked="0"/>
    </xf>
    <xf numFmtId="167" fontId="20" fillId="2" borderId="3" xfId="0" applyNumberFormat="1" applyFont="1" applyFill="1" applyBorder="1" applyAlignment="1" applyProtection="1">
      <alignment horizontal="center" vertical="center"/>
      <protection locked="0"/>
    </xf>
    <xf numFmtId="167" fontId="20" fillId="2" borderId="13" xfId="0" applyNumberFormat="1" applyFont="1" applyFill="1" applyBorder="1" applyAlignment="1" applyProtection="1">
      <alignment horizontal="center" vertical="center"/>
      <protection locked="0"/>
    </xf>
    <xf numFmtId="164" fontId="10" fillId="2" borderId="98" xfId="0" applyNumberFormat="1" applyFont="1" applyFill="1" applyBorder="1" applyAlignment="1" applyProtection="1">
      <alignment horizontal="center" vertical="center" wrapText="1"/>
      <protection locked="0"/>
    </xf>
    <xf numFmtId="0" fontId="10" fillId="2" borderId="5" xfId="0" applyNumberFormat="1" applyFont="1" applyFill="1" applyBorder="1" applyAlignment="1" applyProtection="1">
      <alignment horizontal="center" vertical="center" wrapText="1"/>
      <protection locked="0"/>
    </xf>
    <xf numFmtId="0" fontId="10" fillId="2" borderId="99" xfId="0" applyNumberFormat="1" applyFont="1" applyFill="1" applyBorder="1" applyAlignment="1" applyProtection="1">
      <alignment horizontal="center" vertical="center" wrapText="1"/>
      <protection locked="0"/>
    </xf>
    <xf numFmtId="0" fontId="10" fillId="2" borderId="100" xfId="0" applyNumberFormat="1" applyFont="1" applyFill="1" applyBorder="1" applyAlignment="1" applyProtection="1">
      <alignment horizontal="center" vertical="center" wrapText="1"/>
      <protection locked="0"/>
    </xf>
    <xf numFmtId="0" fontId="10" fillId="2" borderId="6" xfId="0" applyNumberFormat="1" applyFont="1" applyFill="1" applyBorder="1" applyAlignment="1" applyProtection="1">
      <alignment horizontal="center" vertical="center" wrapText="1"/>
      <protection locked="0"/>
    </xf>
    <xf numFmtId="0" fontId="10" fillId="2" borderId="101" xfId="0" applyNumberFormat="1" applyFont="1" applyFill="1" applyBorder="1" applyAlignment="1" applyProtection="1">
      <alignment horizontal="center" vertical="center" wrapText="1"/>
      <protection locked="0"/>
    </xf>
    <xf numFmtId="0" fontId="12" fillId="4" borderId="69" xfId="0" applyFont="1" applyFill="1" applyBorder="1" applyAlignment="1">
      <alignment horizontal="left" vertical="center"/>
    </xf>
    <xf numFmtId="0" fontId="12" fillId="4" borderId="71" xfId="0" applyFont="1" applyFill="1" applyBorder="1" applyAlignment="1">
      <alignment horizontal="left" vertical="center"/>
    </xf>
    <xf numFmtId="0" fontId="20" fillId="2" borderId="102" xfId="0" applyFont="1" applyFill="1" applyBorder="1" applyAlignment="1">
      <alignment horizontal="left" vertical="center" wrapText="1"/>
    </xf>
    <xf numFmtId="0" fontId="20" fillId="2" borderId="34" xfId="0" applyFont="1" applyFill="1" applyBorder="1" applyAlignment="1">
      <alignment horizontal="left" vertical="center" wrapText="1"/>
    </xf>
    <xf numFmtId="0" fontId="20" fillId="2" borderId="94" xfId="0" applyFont="1" applyFill="1" applyBorder="1" applyAlignment="1">
      <alignment horizontal="left" vertical="center" wrapText="1"/>
    </xf>
    <xf numFmtId="0" fontId="10" fillId="2" borderId="49" xfId="0" applyNumberFormat="1" applyFont="1" applyFill="1" applyBorder="1" applyAlignment="1" applyProtection="1">
      <alignment horizontal="center" vertical="center" wrapText="1"/>
      <protection locked="0"/>
    </xf>
    <xf numFmtId="0" fontId="10" fillId="2" borderId="5" xfId="0" applyNumberFormat="1" applyFont="1" applyFill="1" applyBorder="1" applyAlignment="1" applyProtection="1">
      <alignment horizontal="left"/>
      <protection locked="0"/>
    </xf>
    <xf numFmtId="0" fontId="10" fillId="2" borderId="6" xfId="0" applyNumberFormat="1" applyFont="1" applyFill="1" applyBorder="1" applyAlignment="1" applyProtection="1">
      <alignment horizontal="left"/>
      <protection locked="0"/>
    </xf>
    <xf numFmtId="0" fontId="12" fillId="2" borderId="3" xfId="0" applyFont="1" applyFill="1" applyBorder="1" applyAlignment="1">
      <alignment horizontal="center"/>
    </xf>
    <xf numFmtId="0" fontId="12" fillId="4" borderId="93" xfId="0" applyFont="1" applyFill="1" applyBorder="1" applyAlignment="1">
      <alignment horizontal="center"/>
    </xf>
    <xf numFmtId="0" fontId="12" fillId="4" borderId="34" xfId="0" applyFont="1" applyFill="1" applyBorder="1" applyAlignment="1">
      <alignment horizontal="center"/>
    </xf>
    <xf numFmtId="0" fontId="12" fillId="4" borderId="94" xfId="0" applyFont="1" applyFill="1" applyBorder="1" applyAlignment="1">
      <alignment horizontal="center"/>
    </xf>
    <xf numFmtId="0" fontId="10" fillId="2" borderId="61" xfId="1" applyNumberFormat="1" applyFont="1" applyFill="1" applyBorder="1" applyAlignment="1" applyProtection="1">
      <alignment horizontal="left" vertical="center" wrapText="1"/>
      <protection locked="0"/>
    </xf>
    <xf numFmtId="0" fontId="10" fillId="2" borderId="2" xfId="1" applyNumberFormat="1" applyFont="1" applyFill="1" applyBorder="1" applyAlignment="1" applyProtection="1">
      <alignment horizontal="left" vertical="center" wrapText="1"/>
      <protection locked="0"/>
    </xf>
    <xf numFmtId="0" fontId="10" fillId="2" borderId="62" xfId="1" applyNumberFormat="1" applyFont="1" applyFill="1" applyBorder="1" applyAlignment="1" applyProtection="1">
      <alignment horizontal="left" vertical="center" wrapText="1"/>
      <protection locked="0"/>
    </xf>
    <xf numFmtId="0" fontId="12" fillId="2" borderId="45"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46" xfId="0" applyFont="1" applyFill="1" applyBorder="1" applyAlignment="1">
      <alignment horizontal="left" vertical="center" wrapText="1"/>
    </xf>
    <xf numFmtId="0" fontId="10" fillId="2" borderId="103" xfId="1" applyNumberFormat="1" applyFont="1" applyFill="1" applyBorder="1" applyAlignment="1" applyProtection="1">
      <alignment horizontal="left" vertical="center" wrapText="1"/>
      <protection locked="0"/>
    </xf>
    <xf numFmtId="0" fontId="10" fillId="2" borderId="74" xfId="1" applyNumberFormat="1" applyFont="1" applyFill="1" applyBorder="1" applyAlignment="1" applyProtection="1">
      <alignment horizontal="left" vertical="center" wrapText="1"/>
      <protection locked="0"/>
    </xf>
    <xf numFmtId="0" fontId="10" fillId="2" borderId="35" xfId="1" applyNumberFormat="1" applyFont="1" applyFill="1" applyBorder="1" applyAlignment="1" applyProtection="1">
      <alignment horizontal="left" vertical="center" wrapText="1"/>
      <protection locked="0"/>
    </xf>
    <xf numFmtId="0" fontId="10" fillId="2" borderId="96" xfId="1" applyNumberFormat="1" applyFont="1" applyFill="1" applyBorder="1" applyAlignment="1" applyProtection="1">
      <alignment horizontal="left" vertical="center" wrapText="1"/>
      <protection locked="0"/>
    </xf>
    <xf numFmtId="0" fontId="10" fillId="2" borderId="57" xfId="1" applyNumberFormat="1" applyFont="1" applyFill="1" applyBorder="1" applyAlignment="1" applyProtection="1">
      <alignment horizontal="left" vertical="center" wrapText="1"/>
      <protection locked="0"/>
    </xf>
    <xf numFmtId="0" fontId="10" fillId="2" borderId="104" xfId="1" applyNumberFormat="1" applyFont="1" applyFill="1" applyBorder="1" applyAlignment="1" applyProtection="1">
      <alignment horizontal="left" vertical="center" wrapText="1"/>
      <protection locked="0"/>
    </xf>
    <xf numFmtId="0" fontId="10" fillId="2" borderId="105" xfId="1" applyNumberFormat="1" applyFont="1" applyFill="1" applyBorder="1" applyAlignment="1" applyProtection="1">
      <alignment horizontal="left" vertical="center" wrapText="1"/>
      <protection locked="0"/>
    </xf>
    <xf numFmtId="0" fontId="10" fillId="2" borderId="33" xfId="1" applyNumberFormat="1" applyFont="1" applyFill="1" applyBorder="1" applyAlignment="1" applyProtection="1">
      <alignment horizontal="left" vertical="center" wrapText="1"/>
      <protection locked="0"/>
    </xf>
    <xf numFmtId="0" fontId="10" fillId="2" borderId="58" xfId="1" applyNumberFormat="1" applyFont="1" applyFill="1" applyBorder="1" applyAlignment="1" applyProtection="1">
      <alignment horizontal="left" vertical="center" wrapText="1"/>
      <protection locked="0"/>
    </xf>
    <xf numFmtId="0" fontId="14" fillId="2" borderId="45" xfId="0" applyFont="1" applyFill="1" applyBorder="1" applyAlignment="1">
      <alignment horizontal="left" vertical="top" wrapText="1"/>
    </xf>
    <xf numFmtId="0" fontId="14" fillId="2" borderId="0" xfId="0" applyFont="1" applyFill="1" applyBorder="1" applyAlignment="1">
      <alignment horizontal="left" vertical="top" wrapText="1"/>
    </xf>
    <xf numFmtId="0" fontId="14" fillId="2" borderId="46" xfId="0" applyFont="1" applyFill="1" applyBorder="1" applyAlignment="1">
      <alignment horizontal="left" vertical="top" wrapText="1"/>
    </xf>
    <xf numFmtId="0" fontId="12" fillId="2" borderId="5" xfId="0" applyFont="1" applyFill="1" applyBorder="1" applyAlignment="1">
      <alignment horizontal="left" vertical="center"/>
    </xf>
    <xf numFmtId="14" fontId="10" fillId="2" borderId="5" xfId="0" applyNumberFormat="1" applyFont="1" applyFill="1" applyBorder="1" applyAlignment="1" applyProtection="1">
      <alignment horizontal="left" vertical="top" wrapText="1"/>
      <protection locked="0"/>
    </xf>
    <xf numFmtId="0" fontId="10" fillId="2" borderId="5" xfId="0" applyFont="1" applyFill="1" applyBorder="1" applyAlignment="1" applyProtection="1">
      <alignment horizontal="left" vertical="top" wrapText="1"/>
      <protection locked="0"/>
    </xf>
    <xf numFmtId="0" fontId="10" fillId="2" borderId="50" xfId="0" applyFont="1" applyFill="1" applyBorder="1" applyAlignment="1" applyProtection="1">
      <alignment horizontal="left" vertical="top" wrapText="1"/>
      <protection locked="0"/>
    </xf>
    <xf numFmtId="0" fontId="12" fillId="2" borderId="61" xfId="0" applyFont="1" applyFill="1" applyBorder="1" applyAlignment="1" applyProtection="1">
      <alignment horizontal="center" vertical="center" wrapText="1"/>
      <protection locked="0"/>
    </xf>
    <xf numFmtId="0" fontId="12" fillId="2" borderId="1" xfId="0" applyFont="1" applyFill="1" applyBorder="1" applyAlignment="1" applyProtection="1">
      <alignment horizontal="center" vertical="center" wrapText="1"/>
      <protection locked="0"/>
    </xf>
    <xf numFmtId="0" fontId="20" fillId="2" borderId="2" xfId="0" applyFont="1" applyFill="1" applyBorder="1" applyAlignment="1" applyProtection="1">
      <alignment horizontal="left" vertical="center" wrapText="1"/>
      <protection locked="0"/>
    </xf>
    <xf numFmtId="0" fontId="20" fillId="2" borderId="62" xfId="0" applyFont="1" applyFill="1" applyBorder="1" applyAlignment="1" applyProtection="1">
      <alignment horizontal="left" vertical="center" wrapText="1"/>
      <protection locked="0"/>
    </xf>
    <xf numFmtId="0" fontId="5" fillId="2" borderId="61" xfId="0" applyFont="1" applyFill="1" applyBorder="1" applyAlignment="1">
      <alignment horizontal="left" vertical="center" wrapText="1" indent="3"/>
    </xf>
    <xf numFmtId="0" fontId="5" fillId="2" borderId="1" xfId="0" applyFont="1" applyFill="1" applyBorder="1" applyAlignment="1">
      <alignment horizontal="left" vertical="center" wrapText="1" indent="3"/>
    </xf>
    <xf numFmtId="0" fontId="12" fillId="2" borderId="49" xfId="0" applyFont="1" applyFill="1" applyBorder="1" applyAlignment="1">
      <alignment horizontal="left" wrapText="1"/>
    </xf>
    <xf numFmtId="0" fontId="12" fillId="2" borderId="5" xfId="0" applyFont="1" applyFill="1" applyBorder="1" applyAlignment="1">
      <alignment horizontal="left" wrapText="1"/>
    </xf>
    <xf numFmtId="0" fontId="10" fillId="2" borderId="49" xfId="0" applyFont="1" applyFill="1" applyBorder="1" applyAlignment="1">
      <alignment horizontal="left" wrapText="1"/>
    </xf>
    <xf numFmtId="0" fontId="10" fillId="2" borderId="5" xfId="0" applyFont="1" applyFill="1" applyBorder="1" applyAlignment="1">
      <alignment horizontal="left" wrapText="1"/>
    </xf>
    <xf numFmtId="165" fontId="10" fillId="2" borderId="61" xfId="1" applyNumberFormat="1" applyFont="1" applyFill="1" applyBorder="1" applyAlignment="1">
      <alignment horizontal="left"/>
    </xf>
    <xf numFmtId="165" fontId="10" fillId="2" borderId="1" xfId="1" applyNumberFormat="1" applyFont="1" applyFill="1" applyBorder="1" applyAlignment="1">
      <alignment horizontal="left"/>
    </xf>
    <xf numFmtId="0" fontId="12" fillId="2" borderId="45" xfId="0" applyFont="1" applyFill="1" applyBorder="1" applyAlignment="1">
      <alignment horizontal="left" wrapText="1"/>
    </xf>
    <xf numFmtId="0" fontId="12" fillId="2" borderId="0" xfId="0" applyFont="1" applyFill="1" applyBorder="1" applyAlignment="1">
      <alignment horizontal="left" wrapText="1"/>
    </xf>
    <xf numFmtId="0" fontId="12" fillId="2" borderId="46" xfId="0" applyFont="1" applyFill="1" applyBorder="1" applyAlignment="1">
      <alignment horizontal="left" wrapText="1"/>
    </xf>
    <xf numFmtId="0" fontId="12" fillId="2" borderId="45"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46" xfId="0" applyFont="1" applyFill="1" applyBorder="1" applyAlignment="1">
      <alignment horizontal="left" vertical="top" wrapText="1"/>
    </xf>
    <xf numFmtId="0" fontId="15" fillId="2" borderId="45" xfId="0" applyFont="1" applyFill="1" applyBorder="1" applyAlignment="1">
      <alignment horizontal="left" vertical="top" wrapText="1"/>
    </xf>
    <xf numFmtId="0" fontId="15" fillId="2" borderId="0" xfId="0" applyFont="1" applyFill="1" applyBorder="1" applyAlignment="1">
      <alignment horizontal="left" vertical="top" wrapText="1"/>
    </xf>
    <xf numFmtId="0" fontId="15" fillId="2" borderId="46" xfId="0" applyFont="1" applyFill="1" applyBorder="1" applyAlignment="1">
      <alignment horizontal="left" vertical="top" wrapText="1"/>
    </xf>
    <xf numFmtId="0" fontId="12" fillId="2" borderId="49" xfId="0" applyFont="1" applyFill="1" applyBorder="1" applyAlignment="1">
      <alignment horizontal="left"/>
    </xf>
    <xf numFmtId="0" fontId="12" fillId="2" borderId="5" xfId="0" applyFont="1" applyFill="1" applyBorder="1" applyAlignment="1">
      <alignment horizontal="left"/>
    </xf>
    <xf numFmtId="165" fontId="10" fillId="2" borderId="49" xfId="1" applyNumberFormat="1" applyFont="1" applyFill="1" applyBorder="1" applyAlignment="1">
      <alignment horizontal="left"/>
    </xf>
    <xf numFmtId="165" fontId="10" fillId="2" borderId="5" xfId="1" applyNumberFormat="1" applyFont="1" applyFill="1" applyBorder="1" applyAlignment="1">
      <alignment horizontal="left"/>
    </xf>
    <xf numFmtId="165" fontId="10" fillId="2" borderId="49" xfId="1" applyNumberFormat="1" applyFont="1" applyFill="1" applyBorder="1" applyAlignment="1">
      <alignment horizontal="left" wrapText="1"/>
    </xf>
    <xf numFmtId="165" fontId="10" fillId="2" borderId="5" xfId="1" applyNumberFormat="1" applyFont="1" applyFill="1" applyBorder="1" applyAlignment="1">
      <alignment horizontal="left" wrapText="1"/>
    </xf>
    <xf numFmtId="165" fontId="12" fillId="2" borderId="63" xfId="1" applyNumberFormat="1" applyFont="1" applyFill="1" applyBorder="1" applyAlignment="1">
      <alignment horizontal="left"/>
    </xf>
    <xf numFmtId="165" fontId="12" fillId="2" borderId="4" xfId="1" applyNumberFormat="1" applyFont="1" applyFill="1" applyBorder="1" applyAlignment="1">
      <alignment horizontal="left"/>
    </xf>
    <xf numFmtId="44" fontId="10" fillId="2" borderId="3" xfId="2" applyFont="1" applyFill="1" applyBorder="1" applyAlignment="1" applyProtection="1">
      <alignment horizontal="center"/>
      <protection locked="0"/>
    </xf>
    <xf numFmtId="44" fontId="10" fillId="2" borderId="1" xfId="2" applyFont="1" applyFill="1" applyBorder="1" applyAlignment="1" applyProtection="1">
      <alignment horizontal="center"/>
      <protection locked="0"/>
    </xf>
    <xf numFmtId="0" fontId="10" fillId="2" borderId="49" xfId="0" applyFont="1" applyFill="1" applyBorder="1" applyAlignment="1">
      <alignment horizontal="left"/>
    </xf>
    <xf numFmtId="0" fontId="10" fillId="2" borderId="5" xfId="0" applyFont="1" applyFill="1" applyBorder="1" applyAlignment="1">
      <alignment horizontal="left"/>
    </xf>
    <xf numFmtId="0" fontId="12" fillId="2" borderId="63" xfId="0" applyFont="1" applyFill="1" applyBorder="1" applyAlignment="1">
      <alignment horizontal="left"/>
    </xf>
    <xf numFmtId="0" fontId="12" fillId="2" borderId="4" xfId="0" applyFont="1" applyFill="1" applyBorder="1" applyAlignment="1">
      <alignment horizontal="left"/>
    </xf>
    <xf numFmtId="0" fontId="10" fillId="2" borderId="66" xfId="1" applyNumberFormat="1" applyFont="1" applyFill="1" applyBorder="1" applyAlignment="1" applyProtection="1">
      <alignment horizontal="left" vertical="center" wrapText="1"/>
      <protection locked="0"/>
    </xf>
    <xf numFmtId="0" fontId="10" fillId="2" borderId="67" xfId="1" applyNumberFormat="1" applyFont="1" applyFill="1" applyBorder="1" applyAlignment="1" applyProtection="1">
      <alignment horizontal="left" vertical="center" wrapText="1"/>
      <protection locked="0"/>
    </xf>
    <xf numFmtId="0" fontId="10" fillId="2" borderId="68" xfId="1" applyNumberFormat="1" applyFont="1" applyFill="1" applyBorder="1" applyAlignment="1" applyProtection="1">
      <alignment horizontal="left" vertical="center" wrapText="1"/>
      <protection locked="0"/>
    </xf>
    <xf numFmtId="164" fontId="12" fillId="2" borderId="5" xfId="0" applyNumberFormat="1" applyFont="1" applyFill="1" applyBorder="1" applyAlignment="1" applyProtection="1">
      <alignment horizontal="center" vertical="center" wrapText="1"/>
      <protection locked="0"/>
    </xf>
    <xf numFmtId="0" fontId="12" fillId="2" borderId="5" xfId="0" applyNumberFormat="1" applyFont="1" applyFill="1" applyBorder="1" applyAlignment="1" applyProtection="1">
      <alignment horizontal="center" vertical="center" wrapText="1"/>
      <protection locked="0"/>
    </xf>
    <xf numFmtId="0" fontId="12" fillId="2" borderId="6" xfId="0" applyNumberFormat="1" applyFont="1" applyFill="1" applyBorder="1" applyAlignment="1" applyProtection="1">
      <alignment horizontal="center" vertical="center" wrapText="1"/>
      <protection locked="0"/>
    </xf>
    <xf numFmtId="0" fontId="12" fillId="4" borderId="31" xfId="0" applyFont="1" applyFill="1" applyBorder="1" applyAlignment="1">
      <alignment horizontal="left" vertical="center"/>
    </xf>
    <xf numFmtId="0" fontId="12" fillId="4" borderId="32" xfId="0" applyFont="1" applyFill="1" applyBorder="1" applyAlignment="1">
      <alignment horizontal="left" vertical="center"/>
    </xf>
    <xf numFmtId="0" fontId="20" fillId="2" borderId="106" xfId="0" applyFont="1" applyFill="1" applyBorder="1" applyAlignment="1">
      <alignment horizontal="left" vertical="center" wrapText="1"/>
    </xf>
    <xf numFmtId="0" fontId="20" fillId="2" borderId="107" xfId="0" applyFont="1" applyFill="1" applyBorder="1" applyAlignment="1">
      <alignment horizontal="left" vertical="center" wrapText="1"/>
    </xf>
    <xf numFmtId="0" fontId="12" fillId="4" borderId="5" xfId="0" applyFont="1" applyFill="1" applyBorder="1" applyAlignment="1">
      <alignment horizontal="center"/>
    </xf>
    <xf numFmtId="165" fontId="10" fillId="2" borderId="51" xfId="1" applyNumberFormat="1" applyFont="1" applyFill="1" applyBorder="1" applyAlignment="1">
      <alignment horizontal="left"/>
    </xf>
    <xf numFmtId="165" fontId="10" fillId="2" borderId="12" xfId="1" applyNumberFormat="1" applyFont="1" applyFill="1" applyBorder="1" applyAlignment="1">
      <alignment horizontal="left"/>
    </xf>
    <xf numFmtId="165" fontId="12" fillId="2" borderId="69" xfId="1" applyNumberFormat="1" applyFont="1" applyFill="1" applyBorder="1" applyAlignment="1">
      <alignment horizontal="left"/>
    </xf>
    <xf numFmtId="165" fontId="12" fillId="2" borderId="70" xfId="1" applyNumberFormat="1" applyFont="1" applyFill="1" applyBorder="1" applyAlignment="1">
      <alignment horizontal="left"/>
    </xf>
    <xf numFmtId="0" fontId="10" fillId="4" borderId="7" xfId="0" applyFont="1" applyFill="1" applyBorder="1" applyAlignment="1">
      <alignment horizontal="center"/>
    </xf>
    <xf numFmtId="167" fontId="20" fillId="2" borderId="51" xfId="0" applyNumberFormat="1" applyFont="1" applyFill="1" applyBorder="1" applyAlignment="1" applyProtection="1">
      <alignment horizontal="center" vertical="center"/>
      <protection locked="0"/>
    </xf>
    <xf numFmtId="167" fontId="20" fillId="2" borderId="12" xfId="0" applyNumberFormat="1" applyFont="1" applyFill="1" applyBorder="1" applyAlignment="1" applyProtection="1">
      <alignment horizontal="center" vertical="center"/>
      <protection locked="0"/>
    </xf>
    <xf numFmtId="167" fontId="20" fillId="2" borderId="45" xfId="0" applyNumberFormat="1" applyFont="1" applyFill="1" applyBorder="1" applyAlignment="1" applyProtection="1">
      <alignment horizontal="center" vertical="center"/>
      <protection locked="0"/>
    </xf>
    <xf numFmtId="167" fontId="20" fillId="2" borderId="19" xfId="0" applyNumberFormat="1" applyFont="1" applyFill="1" applyBorder="1" applyAlignment="1" applyProtection="1">
      <alignment horizontal="center" vertical="center"/>
      <protection locked="0"/>
    </xf>
    <xf numFmtId="167" fontId="20" fillId="2" borderId="22" xfId="0" applyNumberFormat="1" applyFont="1" applyFill="1" applyBorder="1" applyAlignment="1" applyProtection="1">
      <alignment horizontal="center" vertical="center"/>
      <protection locked="0"/>
    </xf>
    <xf numFmtId="167" fontId="20" fillId="2" borderId="20" xfId="0" applyNumberFormat="1" applyFont="1" applyFill="1" applyBorder="1" applyAlignment="1" applyProtection="1">
      <alignment horizontal="center" vertical="center"/>
      <protection locked="0"/>
    </xf>
    <xf numFmtId="167" fontId="20" fillId="2" borderId="0" xfId="0" applyNumberFormat="1" applyFont="1" applyFill="1" applyBorder="1" applyAlignment="1" applyProtection="1">
      <alignment horizontal="center" vertical="center"/>
      <protection locked="0"/>
    </xf>
    <xf numFmtId="0" fontId="20" fillId="2" borderId="8" xfId="0" applyFont="1" applyFill="1" applyBorder="1" applyAlignment="1">
      <alignment horizontal="left" vertical="center" wrapText="1"/>
    </xf>
    <xf numFmtId="0" fontId="20" fillId="2" borderId="54" xfId="0" applyFont="1" applyFill="1" applyBorder="1" applyAlignment="1">
      <alignment horizontal="left" vertical="center" wrapText="1"/>
    </xf>
    <xf numFmtId="164" fontId="34" fillId="2" borderId="0" xfId="0" applyNumberFormat="1" applyFont="1" applyFill="1" applyBorder="1" applyAlignment="1" applyProtection="1">
      <alignment horizontal="center" vertical="center" wrapText="1"/>
      <protection locked="0"/>
    </xf>
    <xf numFmtId="0" fontId="0" fillId="0" borderId="29" xfId="0" applyFont="1" applyBorder="1" applyAlignment="1">
      <alignment horizontal="center" vertical="center" wrapText="1"/>
    </xf>
    <xf numFmtId="164" fontId="10" fillId="2" borderId="3" xfId="2" applyNumberFormat="1" applyFont="1" applyFill="1" applyBorder="1" applyAlignment="1" applyProtection="1">
      <alignment horizontal="center"/>
      <protection locked="0"/>
    </xf>
    <xf numFmtId="164" fontId="10" fillId="2" borderId="1" xfId="2" applyNumberFormat="1" applyFont="1" applyFill="1" applyBorder="1" applyAlignment="1" applyProtection="1">
      <alignment horizontal="center"/>
      <protection locked="0"/>
    </xf>
    <xf numFmtId="0" fontId="30" fillId="2" borderId="43" xfId="0" applyFont="1" applyFill="1" applyBorder="1" applyAlignment="1">
      <alignment horizontal="center" vertical="center" wrapText="1"/>
    </xf>
    <xf numFmtId="0" fontId="30" fillId="2" borderId="23" xfId="0" applyFont="1" applyFill="1" applyBorder="1" applyAlignment="1">
      <alignment horizontal="center" vertical="center" wrapText="1"/>
    </xf>
    <xf numFmtId="0" fontId="12" fillId="2" borderId="36" xfId="0" applyFont="1" applyFill="1" applyBorder="1" applyAlignment="1">
      <alignment horizontal="center" vertical="center" wrapText="1"/>
    </xf>
    <xf numFmtId="0" fontId="24" fillId="2" borderId="72" xfId="0" applyFont="1" applyFill="1" applyBorder="1" applyAlignment="1" applyProtection="1">
      <alignment horizontal="center" vertical="center"/>
      <protection locked="0"/>
    </xf>
    <xf numFmtId="0" fontId="24" fillId="2" borderId="73" xfId="0" applyFont="1" applyFill="1" applyBorder="1" applyAlignment="1" applyProtection="1">
      <alignment horizontal="center" vertical="center"/>
      <protection locked="0"/>
    </xf>
    <xf numFmtId="0" fontId="0" fillId="0" borderId="7" xfId="0" applyBorder="1" applyAlignment="1"/>
    <xf numFmtId="0" fontId="0" fillId="0" borderId="46" xfId="0" applyBorder="1" applyAlignment="1"/>
    <xf numFmtId="0" fontId="10" fillId="2" borderId="55" xfId="1" applyNumberFormat="1" applyFont="1" applyFill="1" applyBorder="1" applyAlignment="1" applyProtection="1">
      <alignment horizontal="left" vertical="center" wrapText="1"/>
      <protection locked="0"/>
    </xf>
    <xf numFmtId="0" fontId="10" fillId="2" borderId="56" xfId="1" applyNumberFormat="1" applyFont="1" applyFill="1" applyBorder="1" applyAlignment="1" applyProtection="1">
      <alignment horizontal="left" vertical="center" wrapText="1"/>
      <protection locked="0"/>
    </xf>
    <xf numFmtId="0" fontId="12" fillId="4" borderId="53" xfId="0" applyFont="1" applyFill="1" applyBorder="1" applyAlignment="1">
      <alignment horizontal="left" vertical="center"/>
    </xf>
    <xf numFmtId="0" fontId="12" fillId="4" borderId="34" xfId="0" applyFont="1" applyFill="1" applyBorder="1" applyAlignment="1">
      <alignment horizontal="left" vertical="center"/>
    </xf>
    <xf numFmtId="165" fontId="10" fillId="5" borderId="45" xfId="1" applyNumberFormat="1" applyFont="1" applyFill="1" applyBorder="1" applyAlignment="1">
      <alignment horizontal="left" vertical="center" wrapText="1"/>
    </xf>
    <xf numFmtId="0" fontId="0" fillId="0" borderId="0" xfId="0" applyBorder="1" applyAlignment="1">
      <alignment horizontal="left" vertical="center" wrapText="1"/>
    </xf>
    <xf numFmtId="0" fontId="10" fillId="2" borderId="59" xfId="1" applyNumberFormat="1" applyFont="1" applyFill="1" applyBorder="1" applyAlignment="1" applyProtection="1">
      <alignment horizontal="left" vertical="center" wrapText="1"/>
      <protection locked="0"/>
    </xf>
    <xf numFmtId="0" fontId="10" fillId="2" borderId="8" xfId="1" applyNumberFormat="1" applyFont="1" applyFill="1" applyBorder="1" applyAlignment="1" applyProtection="1">
      <alignment horizontal="left" vertical="center" wrapText="1"/>
      <protection locked="0"/>
    </xf>
    <xf numFmtId="0" fontId="10" fillId="2" borderId="60" xfId="1" applyNumberFormat="1" applyFont="1" applyFill="1" applyBorder="1" applyAlignment="1" applyProtection="1">
      <alignment horizontal="left" vertical="center" wrapText="1"/>
      <protection locked="0"/>
    </xf>
    <xf numFmtId="0" fontId="34" fillId="4" borderId="75" xfId="0" applyFont="1" applyFill="1" applyBorder="1" applyAlignment="1">
      <alignment horizontal="center"/>
    </xf>
    <xf numFmtId="0" fontId="34" fillId="4" borderId="76" xfId="0" applyFont="1" applyFill="1" applyBorder="1" applyAlignment="1">
      <alignment horizontal="center"/>
    </xf>
    <xf numFmtId="0" fontId="34" fillId="4" borderId="77" xfId="0" applyFont="1" applyFill="1" applyBorder="1" applyAlignment="1">
      <alignment horizontal="center"/>
    </xf>
    <xf numFmtId="0" fontId="10" fillId="3" borderId="49" xfId="0" applyFont="1" applyFill="1" applyBorder="1" applyAlignment="1">
      <alignment horizontal="left" wrapText="1"/>
    </xf>
    <xf numFmtId="0" fontId="10" fillId="3" borderId="5" xfId="0" applyFont="1" applyFill="1" applyBorder="1" applyAlignment="1">
      <alignment horizontal="left" wrapText="1"/>
    </xf>
    <xf numFmtId="164" fontId="12" fillId="3" borderId="25" xfId="0" applyNumberFormat="1" applyFont="1" applyFill="1" applyBorder="1" applyAlignment="1" applyProtection="1">
      <alignment horizontal="center" vertical="center" wrapText="1"/>
      <protection locked="0"/>
    </xf>
    <xf numFmtId="0" fontId="27" fillId="0" borderId="29" xfId="0" applyFont="1" applyBorder="1" applyAlignment="1">
      <alignment horizontal="center" vertical="center" wrapText="1"/>
    </xf>
    <xf numFmtId="0" fontId="24" fillId="3" borderId="23" xfId="0" applyFont="1" applyFill="1" applyBorder="1" applyAlignment="1" applyProtection="1">
      <alignment horizontal="center" vertical="center"/>
      <protection locked="0"/>
    </xf>
    <xf numFmtId="0" fontId="24" fillId="3" borderId="73" xfId="0" applyFont="1" applyFill="1" applyBorder="1" applyAlignment="1" applyProtection="1">
      <alignment horizontal="center" vertical="center"/>
      <protection locked="0"/>
    </xf>
    <xf numFmtId="0" fontId="0" fillId="0" borderId="0" xfId="0" applyBorder="1" applyAlignment="1"/>
    <xf numFmtId="0" fontId="10" fillId="3" borderId="49" xfId="0" applyFont="1" applyFill="1" applyBorder="1" applyAlignment="1">
      <alignment horizontal="left"/>
    </xf>
    <xf numFmtId="0" fontId="10" fillId="3" borderId="5" xfId="0" applyFont="1" applyFill="1" applyBorder="1" applyAlignment="1">
      <alignment horizontal="left"/>
    </xf>
    <xf numFmtId="165" fontId="10" fillId="3" borderId="61" xfId="1" applyNumberFormat="1" applyFont="1" applyFill="1" applyBorder="1" applyAlignment="1">
      <alignment horizontal="left"/>
    </xf>
    <xf numFmtId="165" fontId="10" fillId="3" borderId="1" xfId="1" applyNumberFormat="1" applyFont="1" applyFill="1" applyBorder="1" applyAlignment="1">
      <alignment horizontal="left"/>
    </xf>
    <xf numFmtId="0" fontId="12" fillId="3" borderId="63" xfId="0" applyFont="1" applyFill="1" applyBorder="1" applyAlignment="1">
      <alignment horizontal="left"/>
    </xf>
    <xf numFmtId="0" fontId="12" fillId="3" borderId="4" xfId="0" applyFont="1" applyFill="1" applyBorder="1" applyAlignment="1">
      <alignment horizontal="left"/>
    </xf>
    <xf numFmtId="0" fontId="10" fillId="3" borderId="61" xfId="1" applyNumberFormat="1" applyFont="1" applyFill="1" applyBorder="1" applyAlignment="1" applyProtection="1">
      <alignment horizontal="left" vertical="center" wrapText="1"/>
      <protection locked="0"/>
    </xf>
    <xf numFmtId="0" fontId="10" fillId="3" borderId="2" xfId="1" applyNumberFormat="1" applyFont="1" applyFill="1" applyBorder="1" applyAlignment="1" applyProtection="1">
      <alignment horizontal="left" vertical="center" wrapText="1"/>
      <protection locked="0"/>
    </xf>
    <xf numFmtId="0" fontId="10" fillId="3" borderId="62" xfId="1" applyNumberFormat="1" applyFont="1" applyFill="1" applyBorder="1" applyAlignment="1" applyProtection="1">
      <alignment horizontal="left" vertical="center" wrapText="1"/>
      <protection locked="0"/>
    </xf>
    <xf numFmtId="165" fontId="12" fillId="3" borderId="63" xfId="1" applyNumberFormat="1" applyFont="1" applyFill="1" applyBorder="1" applyAlignment="1">
      <alignment horizontal="left"/>
    </xf>
    <xf numFmtId="165" fontId="12" fillId="3" borderId="4" xfId="1" applyNumberFormat="1" applyFont="1" applyFill="1" applyBorder="1" applyAlignment="1">
      <alignment horizontal="left"/>
    </xf>
    <xf numFmtId="0" fontId="12" fillId="3" borderId="45" xfId="0" applyFont="1" applyFill="1" applyBorder="1" applyAlignment="1">
      <alignment horizontal="left" vertical="top" wrapText="1"/>
    </xf>
    <xf numFmtId="0" fontId="12" fillId="3" borderId="0" xfId="0" applyFont="1" applyFill="1" applyBorder="1" applyAlignment="1">
      <alignment horizontal="left" vertical="top" wrapText="1"/>
    </xf>
    <xf numFmtId="0" fontId="12" fillId="3" borderId="46" xfId="0" applyFont="1" applyFill="1" applyBorder="1" applyAlignment="1">
      <alignment horizontal="left" vertical="top" wrapText="1"/>
    </xf>
    <xf numFmtId="0" fontId="12" fillId="3" borderId="49" xfId="0" applyFont="1" applyFill="1" applyBorder="1" applyAlignment="1">
      <alignment horizontal="left"/>
    </xf>
    <xf numFmtId="0" fontId="12" fillId="3" borderId="5" xfId="0" applyFont="1" applyFill="1" applyBorder="1" applyAlignment="1">
      <alignment horizontal="left"/>
    </xf>
    <xf numFmtId="165" fontId="10" fillId="3" borderId="49" xfId="1" applyNumberFormat="1" applyFont="1" applyFill="1" applyBorder="1" applyAlignment="1">
      <alignment horizontal="left"/>
    </xf>
    <xf numFmtId="165" fontId="10" fillId="3" borderId="5" xfId="1" applyNumberFormat="1" applyFont="1" applyFill="1" applyBorder="1" applyAlignment="1">
      <alignment horizontal="left"/>
    </xf>
    <xf numFmtId="165" fontId="10" fillId="3" borderId="49" xfId="1" applyNumberFormat="1" applyFont="1" applyFill="1" applyBorder="1" applyAlignment="1">
      <alignment horizontal="left" wrapText="1"/>
    </xf>
    <xf numFmtId="165" fontId="10" fillId="3" borderId="5" xfId="1" applyNumberFormat="1" applyFont="1" applyFill="1" applyBorder="1" applyAlignment="1">
      <alignment horizontal="left" wrapText="1"/>
    </xf>
    <xf numFmtId="0" fontId="15" fillId="3" borderId="45" xfId="0" applyFont="1" applyFill="1" applyBorder="1" applyAlignment="1">
      <alignment horizontal="left" vertical="top" wrapText="1"/>
    </xf>
    <xf numFmtId="0" fontId="15" fillId="3" borderId="0" xfId="0" applyFont="1" applyFill="1" applyBorder="1" applyAlignment="1">
      <alignment horizontal="left" vertical="top" wrapText="1"/>
    </xf>
    <xf numFmtId="0" fontId="15" fillId="3" borderId="46" xfId="0" applyFont="1" applyFill="1" applyBorder="1" applyAlignment="1">
      <alignment horizontal="left" vertical="top" wrapText="1"/>
    </xf>
    <xf numFmtId="0" fontId="12" fillId="3" borderId="49" xfId="0" applyFont="1" applyFill="1" applyBorder="1" applyAlignment="1">
      <alignment horizontal="left" wrapText="1"/>
    </xf>
    <xf numFmtId="0" fontId="12" fillId="3" borderId="5" xfId="0" applyFont="1" applyFill="1" applyBorder="1" applyAlignment="1">
      <alignment horizontal="left" wrapText="1"/>
    </xf>
    <xf numFmtId="164" fontId="10" fillId="3" borderId="3" xfId="2" applyNumberFormat="1" applyFont="1" applyFill="1" applyBorder="1" applyAlignment="1" applyProtection="1">
      <alignment horizontal="center"/>
      <protection locked="0"/>
    </xf>
    <xf numFmtId="164" fontId="10" fillId="3" borderId="1" xfId="2" applyNumberFormat="1" applyFont="1" applyFill="1" applyBorder="1" applyAlignment="1" applyProtection="1">
      <alignment horizontal="center"/>
      <protection locked="0"/>
    </xf>
    <xf numFmtId="0" fontId="5" fillId="3" borderId="61" xfId="0" applyFont="1" applyFill="1" applyBorder="1" applyAlignment="1">
      <alignment horizontal="left" vertical="center" wrapText="1" indent="3"/>
    </xf>
    <xf numFmtId="0" fontId="5" fillId="3" borderId="1" xfId="0" applyFont="1" applyFill="1" applyBorder="1" applyAlignment="1">
      <alignment horizontal="left" vertical="center" wrapText="1" indent="3"/>
    </xf>
    <xf numFmtId="0" fontId="12" fillId="3" borderId="45" xfId="0" applyFont="1" applyFill="1" applyBorder="1" applyAlignment="1">
      <alignment horizontal="left" vertical="center" wrapText="1"/>
    </xf>
    <xf numFmtId="0" fontId="12" fillId="3" borderId="0" xfId="0" applyFont="1" applyFill="1" applyBorder="1" applyAlignment="1">
      <alignment horizontal="left" vertical="center" wrapText="1"/>
    </xf>
    <xf numFmtId="0" fontId="12" fillId="3" borderId="46" xfId="0" applyFont="1" applyFill="1" applyBorder="1" applyAlignment="1">
      <alignment horizontal="left" vertical="center" wrapText="1"/>
    </xf>
    <xf numFmtId="0" fontId="12" fillId="3" borderId="5" xfId="0" applyFont="1" applyFill="1" applyBorder="1" applyAlignment="1">
      <alignment horizontal="left" vertical="center"/>
    </xf>
    <xf numFmtId="0" fontId="10" fillId="3" borderId="5" xfId="0" applyFont="1" applyFill="1" applyBorder="1" applyAlignment="1" applyProtection="1">
      <alignment horizontal="left" vertical="top" wrapText="1"/>
      <protection locked="0"/>
    </xf>
    <xf numFmtId="0" fontId="10" fillId="3" borderId="50" xfId="0" applyFont="1" applyFill="1" applyBorder="1" applyAlignment="1" applyProtection="1">
      <alignment horizontal="left" vertical="top" wrapText="1"/>
      <protection locked="0"/>
    </xf>
    <xf numFmtId="0" fontId="12" fillId="3" borderId="45" xfId="0" applyFont="1" applyFill="1" applyBorder="1" applyAlignment="1">
      <alignment horizontal="left" wrapText="1"/>
    </xf>
    <xf numFmtId="0" fontId="12" fillId="3" borderId="0" xfId="0" applyFont="1" applyFill="1" applyBorder="1" applyAlignment="1">
      <alignment horizontal="left" wrapText="1"/>
    </xf>
    <xf numFmtId="0" fontId="12" fillId="3" borderId="46" xfId="0" applyFont="1" applyFill="1" applyBorder="1" applyAlignment="1">
      <alignment horizontal="left" wrapText="1"/>
    </xf>
    <xf numFmtId="0" fontId="12" fillId="3" borderId="61" xfId="0" applyFont="1" applyFill="1" applyBorder="1" applyAlignment="1" applyProtection="1">
      <alignment horizontal="center" vertical="center" wrapText="1"/>
      <protection locked="0"/>
    </xf>
    <xf numFmtId="0" fontId="12" fillId="3" borderId="1" xfId="0" applyFont="1" applyFill="1" applyBorder="1" applyAlignment="1" applyProtection="1">
      <alignment horizontal="center" vertical="center" wrapText="1"/>
      <protection locked="0"/>
    </xf>
    <xf numFmtId="0" fontId="20" fillId="3" borderId="2" xfId="0" applyFont="1" applyFill="1" applyBorder="1" applyAlignment="1" applyProtection="1">
      <alignment horizontal="left" vertical="center" wrapText="1"/>
      <protection locked="0"/>
    </xf>
    <xf numFmtId="0" fontId="20" fillId="3" borderId="62" xfId="0" applyFont="1" applyFill="1" applyBorder="1" applyAlignment="1" applyProtection="1">
      <alignment horizontal="left" vertical="center" wrapText="1"/>
      <protection locked="0"/>
    </xf>
    <xf numFmtId="0" fontId="14" fillId="3" borderId="45" xfId="0" applyFont="1" applyFill="1" applyBorder="1" applyAlignment="1">
      <alignment horizontal="left" vertical="top" wrapText="1"/>
    </xf>
    <xf numFmtId="0" fontId="14" fillId="3" borderId="0" xfId="0" applyFont="1" applyFill="1" applyBorder="1" applyAlignment="1">
      <alignment horizontal="left" vertical="top" wrapText="1"/>
    </xf>
    <xf numFmtId="0" fontId="14" fillId="3" borderId="46" xfId="0" applyFont="1" applyFill="1" applyBorder="1" applyAlignment="1">
      <alignment horizontal="left" vertical="top" wrapText="1"/>
    </xf>
    <xf numFmtId="0" fontId="10" fillId="3" borderId="55" xfId="1" applyNumberFormat="1" applyFont="1" applyFill="1" applyBorder="1" applyAlignment="1" applyProtection="1">
      <alignment horizontal="left" vertical="center" wrapText="1"/>
      <protection locked="0"/>
    </xf>
    <xf numFmtId="0" fontId="10" fillId="3" borderId="35" xfId="1" applyNumberFormat="1" applyFont="1" applyFill="1" applyBorder="1" applyAlignment="1" applyProtection="1">
      <alignment horizontal="left" vertical="center" wrapText="1"/>
      <protection locked="0"/>
    </xf>
    <xf numFmtId="0" fontId="10" fillId="3" borderId="56" xfId="1" applyNumberFormat="1" applyFont="1" applyFill="1" applyBorder="1" applyAlignment="1" applyProtection="1">
      <alignment horizontal="left" vertical="center" wrapText="1"/>
      <protection locked="0"/>
    </xf>
    <xf numFmtId="0" fontId="10" fillId="3" borderId="88" xfId="1" applyNumberFormat="1" applyFont="1" applyFill="1" applyBorder="1" applyAlignment="1" applyProtection="1">
      <alignment horizontal="left" vertical="center" wrapText="1"/>
      <protection locked="0"/>
    </xf>
    <xf numFmtId="0" fontId="10" fillId="3" borderId="74" xfId="1" applyNumberFormat="1" applyFont="1" applyFill="1" applyBorder="1" applyAlignment="1" applyProtection="1">
      <alignment horizontal="left" vertical="center" wrapText="1"/>
      <protection locked="0"/>
    </xf>
    <xf numFmtId="0" fontId="10" fillId="3" borderId="89" xfId="1" applyNumberFormat="1" applyFont="1" applyFill="1" applyBorder="1" applyAlignment="1" applyProtection="1">
      <alignment horizontal="left" vertical="center" wrapText="1"/>
      <protection locked="0"/>
    </xf>
    <xf numFmtId="0" fontId="12" fillId="3" borderId="1" xfId="0" applyFont="1" applyFill="1" applyBorder="1" applyAlignment="1">
      <alignment horizontal="center"/>
    </xf>
    <xf numFmtId="0" fontId="12" fillId="3" borderId="50" xfId="0" applyFont="1" applyFill="1" applyBorder="1" applyAlignment="1">
      <alignment horizontal="center"/>
    </xf>
    <xf numFmtId="167" fontId="20" fillId="3" borderId="51" xfId="0" applyNumberFormat="1" applyFont="1" applyFill="1" applyBorder="1" applyAlignment="1" applyProtection="1">
      <alignment horizontal="center" vertical="center"/>
      <protection locked="0"/>
    </xf>
    <xf numFmtId="167" fontId="20" fillId="3" borderId="12" xfId="0" applyNumberFormat="1" applyFont="1" applyFill="1" applyBorder="1" applyAlignment="1" applyProtection="1">
      <alignment horizontal="center" vertical="center"/>
      <protection locked="0"/>
    </xf>
    <xf numFmtId="167" fontId="20" fillId="3" borderId="45" xfId="0" applyNumberFormat="1" applyFont="1" applyFill="1" applyBorder="1" applyAlignment="1" applyProtection="1">
      <alignment horizontal="center" vertical="center"/>
      <protection locked="0"/>
    </xf>
    <xf numFmtId="167" fontId="20" fillId="3" borderId="19" xfId="0" applyNumberFormat="1" applyFont="1" applyFill="1" applyBorder="1" applyAlignment="1" applyProtection="1">
      <alignment horizontal="center" vertical="center"/>
      <protection locked="0"/>
    </xf>
    <xf numFmtId="167" fontId="20" fillId="3" borderId="13" xfId="0" applyNumberFormat="1" applyFont="1" applyFill="1" applyBorder="1" applyAlignment="1" applyProtection="1">
      <alignment horizontal="center" vertical="center"/>
      <protection locked="0"/>
    </xf>
    <xf numFmtId="167" fontId="20" fillId="3" borderId="22" xfId="0" applyNumberFormat="1" applyFont="1" applyFill="1" applyBorder="1" applyAlignment="1" applyProtection="1">
      <alignment horizontal="center" vertical="center"/>
      <protection locked="0"/>
    </xf>
    <xf numFmtId="167" fontId="20" fillId="3" borderId="20" xfId="0" applyNumberFormat="1" applyFont="1" applyFill="1" applyBorder="1" applyAlignment="1" applyProtection="1">
      <alignment horizontal="center" vertical="center"/>
      <protection locked="0"/>
    </xf>
    <xf numFmtId="167" fontId="20" fillId="3" borderId="0" xfId="0" applyNumberFormat="1" applyFont="1" applyFill="1" applyBorder="1" applyAlignment="1" applyProtection="1">
      <alignment horizontal="center" vertical="center"/>
      <protection locked="0"/>
    </xf>
    <xf numFmtId="0" fontId="20" fillId="3" borderId="34" xfId="0" applyFont="1" applyFill="1" applyBorder="1" applyAlignment="1">
      <alignment horizontal="left" vertical="center" wrapText="1"/>
    </xf>
    <xf numFmtId="0" fontId="20" fillId="3" borderId="8" xfId="0" applyFont="1" applyFill="1" applyBorder="1" applyAlignment="1">
      <alignment horizontal="left" vertical="center" wrapText="1"/>
    </xf>
    <xf numFmtId="0" fontId="20" fillId="3" borderId="54" xfId="0" applyFont="1" applyFill="1" applyBorder="1" applyAlignment="1">
      <alignment horizontal="left" vertical="center" wrapText="1"/>
    </xf>
    <xf numFmtId="0" fontId="10" fillId="3" borderId="49" xfId="0" applyNumberFormat="1" applyFont="1" applyFill="1" applyBorder="1" applyAlignment="1" applyProtection="1">
      <alignment horizontal="center" vertical="center" wrapText="1"/>
      <protection locked="0"/>
    </xf>
    <xf numFmtId="0" fontId="10" fillId="3" borderId="5" xfId="0" applyNumberFormat="1" applyFont="1" applyFill="1" applyBorder="1" applyAlignment="1" applyProtection="1">
      <alignment horizontal="center" vertical="center" wrapText="1"/>
      <protection locked="0"/>
    </xf>
    <xf numFmtId="0" fontId="10" fillId="3" borderId="5" xfId="0" applyNumberFormat="1" applyFont="1" applyFill="1" applyBorder="1" applyAlignment="1" applyProtection="1">
      <alignment horizontal="left"/>
      <protection locked="0"/>
    </xf>
    <xf numFmtId="0" fontId="10" fillId="3" borderId="6" xfId="0" applyNumberFormat="1" applyFont="1" applyFill="1" applyBorder="1" applyAlignment="1" applyProtection="1">
      <alignment horizontal="left"/>
      <protection locked="0"/>
    </xf>
    <xf numFmtId="0" fontId="12" fillId="3" borderId="49" xfId="0" applyFont="1" applyFill="1" applyBorder="1" applyAlignment="1">
      <alignment horizontal="center"/>
    </xf>
    <xf numFmtId="0" fontId="12" fillId="3" borderId="5" xfId="0" applyFont="1" applyFill="1" applyBorder="1" applyAlignment="1">
      <alignment horizontal="center"/>
    </xf>
    <xf numFmtId="0" fontId="12" fillId="3" borderId="3" xfId="0" applyFont="1" applyFill="1" applyBorder="1" applyAlignment="1">
      <alignment horizontal="center"/>
    </xf>
    <xf numFmtId="0" fontId="12" fillId="4" borderId="75" xfId="0" applyFont="1" applyFill="1" applyBorder="1" applyAlignment="1">
      <alignment horizontal="center"/>
    </xf>
    <xf numFmtId="0" fontId="12" fillId="4" borderId="76" xfId="0" applyFont="1" applyFill="1" applyBorder="1" applyAlignment="1">
      <alignment horizontal="center"/>
    </xf>
    <xf numFmtId="0" fontId="12" fillId="4" borderId="77" xfId="0" applyFont="1" applyFill="1" applyBorder="1" applyAlignment="1">
      <alignment horizontal="center"/>
    </xf>
    <xf numFmtId="0" fontId="10" fillId="3" borderId="0" xfId="0" applyFont="1" applyFill="1" applyBorder="1" applyAlignment="1">
      <alignment horizontal="center"/>
    </xf>
    <xf numFmtId="0" fontId="24" fillId="3" borderId="0" xfId="0" applyFont="1" applyFill="1" applyBorder="1" applyAlignment="1">
      <alignment horizontal="center"/>
    </xf>
    <xf numFmtId="0" fontId="12" fillId="3" borderId="47"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48" xfId="0" applyFont="1" applyFill="1" applyBorder="1" applyAlignment="1">
      <alignment horizontal="center" vertical="center" wrapText="1"/>
    </xf>
    <xf numFmtId="0" fontId="10" fillId="3" borderId="36" xfId="0" applyFont="1" applyFill="1" applyBorder="1" applyAlignment="1">
      <alignment horizontal="center" vertical="center" wrapText="1"/>
    </xf>
    <xf numFmtId="0" fontId="10" fillId="3" borderId="37" xfId="0" applyFont="1" applyFill="1" applyBorder="1" applyAlignment="1">
      <alignment horizontal="center" vertical="center" wrapText="1"/>
    </xf>
    <xf numFmtId="0" fontId="25" fillId="4" borderId="24" xfId="0" applyFont="1" applyFill="1" applyBorder="1" applyAlignment="1">
      <alignment horizontal="center"/>
    </xf>
    <xf numFmtId="0" fontId="25" fillId="4" borderId="25" xfId="0" applyFont="1" applyFill="1" applyBorder="1" applyAlignment="1">
      <alignment horizontal="center"/>
    </xf>
    <xf numFmtId="0" fontId="25" fillId="4" borderId="26" xfId="0" applyFont="1" applyFill="1" applyBorder="1" applyAlignment="1">
      <alignment horizontal="center"/>
    </xf>
    <xf numFmtId="0" fontId="10" fillId="3" borderId="43" xfId="0" applyFont="1" applyFill="1" applyBorder="1" applyAlignment="1">
      <alignment horizontal="center" vertical="center" wrapText="1"/>
    </xf>
    <xf numFmtId="0" fontId="10" fillId="3" borderId="23" xfId="0" applyFont="1" applyFill="1" applyBorder="1" applyAlignment="1">
      <alignment horizontal="center" vertical="center" wrapText="1"/>
    </xf>
    <xf numFmtId="0" fontId="24" fillId="4" borderId="28" xfId="0" applyFont="1" applyFill="1" applyBorder="1" applyAlignment="1">
      <alignment horizontal="center"/>
    </xf>
    <xf numFmtId="164" fontId="35" fillId="2" borderId="0" xfId="0" applyNumberFormat="1" applyFont="1" applyFill="1" applyBorder="1" applyAlignment="1" applyProtection="1">
      <alignment horizontal="center" vertical="center" wrapText="1"/>
      <protection locked="0"/>
    </xf>
    <xf numFmtId="0" fontId="31" fillId="2" borderId="43" xfId="0" applyFont="1" applyFill="1" applyBorder="1" applyAlignment="1">
      <alignment horizontal="center" vertical="center" wrapText="1"/>
    </xf>
    <xf numFmtId="0" fontId="31" fillId="2" borderId="23" xfId="0" applyFont="1" applyFill="1" applyBorder="1" applyAlignment="1">
      <alignment horizontal="center" vertical="center" wrapText="1"/>
    </xf>
    <xf numFmtId="0" fontId="35" fillId="4" borderId="75" xfId="0" applyFont="1" applyFill="1" applyBorder="1" applyAlignment="1">
      <alignment horizontal="center"/>
    </xf>
    <xf numFmtId="0" fontId="35" fillId="4" borderId="76" xfId="0" applyFont="1" applyFill="1" applyBorder="1" applyAlignment="1">
      <alignment horizontal="center"/>
    </xf>
    <xf numFmtId="0" fontId="35" fillId="4" borderId="77" xfId="0" applyFont="1" applyFill="1" applyBorder="1" applyAlignment="1">
      <alignment horizontal="center"/>
    </xf>
    <xf numFmtId="164" fontId="21" fillId="2" borderId="0" xfId="0" applyNumberFormat="1" applyFont="1" applyFill="1" applyBorder="1" applyAlignment="1" applyProtection="1">
      <alignment horizontal="center" vertical="center" wrapText="1"/>
      <protection locked="0"/>
    </xf>
    <xf numFmtId="0" fontId="21" fillId="4" borderId="75" xfId="0" applyFont="1" applyFill="1" applyBorder="1" applyAlignment="1">
      <alignment horizontal="center"/>
    </xf>
    <xf numFmtId="0" fontId="21" fillId="4" borderId="76" xfId="0" applyFont="1" applyFill="1" applyBorder="1" applyAlignment="1">
      <alignment horizontal="center"/>
    </xf>
    <xf numFmtId="0" fontId="21" fillId="4" borderId="77" xfId="0" applyFont="1" applyFill="1" applyBorder="1" applyAlignment="1">
      <alignment horizontal="center"/>
    </xf>
    <xf numFmtId="0" fontId="29" fillId="2" borderId="43" xfId="0" applyFont="1" applyFill="1" applyBorder="1" applyAlignment="1">
      <alignment horizontal="center" vertical="center" wrapText="1"/>
    </xf>
    <xf numFmtId="0" fontId="29" fillId="2" borderId="23" xfId="0" applyFont="1" applyFill="1" applyBorder="1" applyAlignment="1">
      <alignment horizontal="center" vertical="center" wrapText="1"/>
    </xf>
    <xf numFmtId="0" fontId="10" fillId="2" borderId="85" xfId="0" applyFont="1" applyFill="1" applyBorder="1" applyAlignment="1">
      <alignment horizontal="center" vertical="center" wrapText="1"/>
    </xf>
    <xf numFmtId="0" fontId="10" fillId="2" borderId="41" xfId="0" applyFont="1" applyFill="1" applyBorder="1" applyAlignment="1">
      <alignment horizontal="center" vertical="center" wrapText="1"/>
    </xf>
    <xf numFmtId="0" fontId="25" fillId="4" borderId="84" xfId="0" applyFont="1" applyFill="1" applyBorder="1" applyAlignment="1">
      <alignment horizontal="center"/>
    </xf>
    <xf numFmtId="0" fontId="25" fillId="4" borderId="83" xfId="0" applyFont="1" applyFill="1" applyBorder="1" applyAlignment="1">
      <alignment horizontal="center"/>
    </xf>
    <xf numFmtId="0" fontId="36" fillId="2" borderId="18" xfId="0" applyFont="1" applyFill="1" applyBorder="1" applyAlignment="1">
      <alignment horizontal="center" vertical="center" wrapText="1"/>
    </xf>
    <xf numFmtId="0" fontId="36" fillId="2" borderId="17" xfId="0" applyFont="1" applyFill="1" applyBorder="1" applyAlignment="1">
      <alignment horizontal="center" vertical="center" wrapText="1"/>
    </xf>
    <xf numFmtId="0" fontId="24" fillId="2" borderId="16" xfId="0" applyFont="1" applyFill="1" applyBorder="1" applyAlignment="1" applyProtection="1">
      <alignment horizontal="center" vertical="center"/>
      <protection locked="0"/>
    </xf>
    <xf numFmtId="0" fontId="10" fillId="2" borderId="0" xfId="0" applyFont="1" applyFill="1" applyBorder="1" applyAlignment="1">
      <alignment horizontal="center"/>
    </xf>
    <xf numFmtId="0" fontId="24" fillId="2" borderId="0" xfId="0" applyFont="1" applyFill="1" applyBorder="1" applyAlignment="1">
      <alignment horizontal="center"/>
    </xf>
    <xf numFmtId="0" fontId="12" fillId="4" borderId="93" xfId="0" applyFont="1" applyFill="1" applyBorder="1" applyAlignment="1">
      <alignment horizontal="center" vertical="center"/>
    </xf>
    <xf numFmtId="0" fontId="12" fillId="4" borderId="34" xfId="0" applyFont="1" applyFill="1" applyBorder="1" applyAlignment="1">
      <alignment horizontal="center" vertical="center"/>
    </xf>
    <xf numFmtId="164" fontId="12" fillId="3" borderId="0" xfId="0" applyNumberFormat="1" applyFont="1" applyFill="1" applyBorder="1" applyAlignment="1" applyProtection="1">
      <alignment horizontal="center" vertical="center" wrapText="1"/>
      <protection locked="0"/>
    </xf>
    <xf numFmtId="0" fontId="0" fillId="0" borderId="29" xfId="0" applyBorder="1" applyAlignment="1">
      <alignment horizontal="center" vertical="center" wrapText="1"/>
    </xf>
    <xf numFmtId="0" fontId="10" fillId="2" borderId="95" xfId="1" applyNumberFormat="1" applyFont="1" applyFill="1" applyBorder="1" applyAlignment="1" applyProtection="1">
      <alignment horizontal="left" vertical="center" wrapText="1"/>
      <protection locked="0"/>
    </xf>
    <xf numFmtId="0" fontId="10" fillId="2" borderId="3" xfId="1" applyNumberFormat="1" applyFont="1" applyFill="1" applyBorder="1" applyAlignment="1" applyProtection="1">
      <alignment horizontal="left" vertical="center" wrapText="1"/>
      <protection locked="0"/>
    </xf>
    <xf numFmtId="0" fontId="12" fillId="2" borderId="3" xfId="0" applyFont="1" applyFill="1" applyBorder="1" applyAlignment="1" applyProtection="1">
      <alignment horizontal="center" vertical="center" wrapText="1"/>
      <protection locked="0"/>
    </xf>
    <xf numFmtId="0" fontId="5" fillId="2" borderId="3" xfId="0" applyFont="1" applyFill="1" applyBorder="1" applyAlignment="1">
      <alignment horizontal="left" vertical="center" wrapText="1" indent="3"/>
    </xf>
    <xf numFmtId="165" fontId="10" fillId="2" borderId="3" xfId="1" applyNumberFormat="1" applyFont="1" applyFill="1" applyBorder="1" applyAlignment="1">
      <alignment horizontal="left"/>
    </xf>
    <xf numFmtId="0" fontId="12" fillId="0" borderId="5" xfId="0" applyFont="1" applyFill="1" applyBorder="1" applyAlignment="1">
      <alignment horizontal="left" wrapText="1"/>
    </xf>
    <xf numFmtId="165" fontId="10" fillId="0" borderId="5" xfId="1" applyNumberFormat="1" applyFont="1" applyFill="1" applyBorder="1" applyAlignment="1">
      <alignment horizontal="left"/>
    </xf>
    <xf numFmtId="10" fontId="12" fillId="0" borderId="9" xfId="3" applyNumberFormat="1" applyFont="1" applyFill="1" applyBorder="1" applyAlignment="1">
      <alignment horizontal="center"/>
    </xf>
    <xf numFmtId="0" fontId="1" fillId="0" borderId="0" xfId="0" applyFont="1" applyFill="1"/>
    <xf numFmtId="165" fontId="10" fillId="0" borderId="5" xfId="1" applyNumberFormat="1" applyFont="1" applyFill="1" applyBorder="1" applyAlignment="1">
      <alignment horizontal="left" wrapText="1"/>
    </xf>
    <xf numFmtId="0" fontId="6" fillId="0" borderId="0" xfId="0" applyFont="1" applyFill="1"/>
    <xf numFmtId="0" fontId="5" fillId="0" borderId="0" xfId="0" applyFont="1" applyFill="1"/>
    <xf numFmtId="0" fontId="1" fillId="0" borderId="0" xfId="0" applyFont="1" applyFill="1" applyAlignment="1">
      <alignment horizontal="center"/>
    </xf>
    <xf numFmtId="166" fontId="1" fillId="0" borderId="0" xfId="0" applyNumberFormat="1" applyFont="1" applyFill="1"/>
    <xf numFmtId="0" fontId="10" fillId="0" borderId="0" xfId="0" applyFont="1" applyFill="1"/>
    <xf numFmtId="0" fontId="5" fillId="0" borderId="0" xfId="0" applyFont="1" applyFill="1" applyBorder="1"/>
    <xf numFmtId="165" fontId="10" fillId="0" borderId="0" xfId="1" applyNumberFormat="1" applyFont="1" applyFill="1" applyBorder="1" applyAlignment="1">
      <alignment horizontal="left" vertical="center" wrapText="1"/>
    </xf>
    <xf numFmtId="0" fontId="1" fillId="0" borderId="0" xfId="0" applyFont="1" applyFill="1" applyBorder="1"/>
    <xf numFmtId="0" fontId="16" fillId="0" borderId="0" xfId="0" applyFont="1" applyFill="1"/>
    <xf numFmtId="0" fontId="12" fillId="0" borderId="14" xfId="0" applyFont="1" applyFill="1" applyBorder="1" applyAlignment="1">
      <alignment vertical="center" wrapText="1"/>
    </xf>
    <xf numFmtId="0" fontId="12" fillId="0" borderId="14" xfId="0" applyFont="1" applyFill="1" applyBorder="1" applyAlignment="1">
      <alignment horizontal="center" vertical="center" wrapText="1"/>
    </xf>
    <xf numFmtId="0" fontId="12" fillId="0" borderId="0" xfId="0" applyFont="1" applyFill="1" applyBorder="1" applyAlignment="1">
      <alignment vertical="center" wrapText="1"/>
    </xf>
    <xf numFmtId="0" fontId="12" fillId="0" borderId="5" xfId="0" applyFont="1" applyFill="1" applyBorder="1" applyAlignment="1">
      <alignment horizontal="center"/>
    </xf>
    <xf numFmtId="0" fontId="10" fillId="0" borderId="5" xfId="0" applyNumberFormat="1" applyFont="1" applyFill="1" applyBorder="1" applyAlignment="1" applyProtection="1">
      <alignment horizontal="center" vertical="center" wrapText="1"/>
      <protection locked="0"/>
    </xf>
    <xf numFmtId="0" fontId="10" fillId="0" borderId="5" xfId="0" applyFont="1" applyFill="1" applyBorder="1" applyAlignment="1">
      <alignment horizontal="left"/>
    </xf>
    <xf numFmtId="167" fontId="20" fillId="0" borderId="13" xfId="0" applyNumberFormat="1" applyFont="1" applyFill="1" applyBorder="1" applyAlignment="1" applyProtection="1">
      <alignment horizontal="center" vertical="center"/>
      <protection locked="0"/>
    </xf>
    <xf numFmtId="167" fontId="20" fillId="0" borderId="12" xfId="0" applyNumberFormat="1" applyFont="1" applyFill="1" applyBorder="1" applyAlignment="1" applyProtection="1">
      <alignment horizontal="center" vertical="center"/>
      <protection locked="0"/>
    </xf>
    <xf numFmtId="0" fontId="12" fillId="0" borderId="5" xfId="0" applyFont="1" applyFill="1" applyBorder="1" applyAlignment="1">
      <alignment horizontal="left" vertical="center"/>
    </xf>
    <xf numFmtId="0" fontId="19" fillId="0" borderId="0" xfId="0" applyFont="1" applyFill="1" applyAlignment="1">
      <alignment vertical="top"/>
    </xf>
    <xf numFmtId="0" fontId="7" fillId="0" borderId="0" xfId="0" applyFont="1" applyFill="1" applyAlignment="1">
      <alignment horizontal="center" vertical="center"/>
    </xf>
    <xf numFmtId="0" fontId="12" fillId="0" borderId="0" xfId="0" applyFont="1" applyFill="1"/>
    <xf numFmtId="0" fontId="7" fillId="0" borderId="0" xfId="0" applyFont="1" applyFill="1"/>
    <xf numFmtId="0" fontId="7" fillId="0" borderId="0" xfId="0" applyFont="1" applyFill="1" applyAlignment="1">
      <alignment vertical="center"/>
    </xf>
    <xf numFmtId="165" fontId="10" fillId="0" borderId="0" xfId="1" applyNumberFormat="1" applyFont="1" applyFill="1" applyBorder="1" applyAlignment="1">
      <alignment horizontal="center" vertical="center"/>
    </xf>
    <xf numFmtId="0" fontId="12" fillId="0" borderId="0" xfId="0" applyFont="1" applyFill="1" applyAlignment="1">
      <alignment vertical="top"/>
    </xf>
    <xf numFmtId="0" fontId="14" fillId="0" borderId="0" xfId="0" applyFont="1" applyFill="1" applyBorder="1" applyAlignment="1">
      <alignment horizontal="left" vertical="top" wrapText="1"/>
    </xf>
    <xf numFmtId="0" fontId="10" fillId="0" borderId="2" xfId="1" applyNumberFormat="1" applyFont="1" applyFill="1" applyBorder="1" applyAlignment="1" applyProtection="1">
      <alignment horizontal="left" vertical="center" wrapText="1"/>
      <protection locked="0"/>
    </xf>
    <xf numFmtId="0" fontId="10" fillId="0" borderId="0" xfId="0" applyFont="1" applyFill="1" applyBorder="1" applyAlignment="1">
      <alignment horizontal="left" vertical="top" wrapText="1"/>
    </xf>
    <xf numFmtId="0" fontId="1" fillId="0" borderId="10" xfId="0" applyFont="1" applyFill="1" applyBorder="1" applyAlignment="1">
      <alignment vertical="center" wrapText="1"/>
    </xf>
    <xf numFmtId="0" fontId="10" fillId="0" borderId="0" xfId="0" applyFont="1" applyFill="1" applyAlignment="1">
      <alignment horizontal="right" vertical="top"/>
    </xf>
    <xf numFmtId="0" fontId="12" fillId="0" borderId="1" xfId="0" applyFont="1" applyFill="1" applyBorder="1" applyAlignment="1" applyProtection="1">
      <alignment horizontal="center" vertical="center" wrapText="1"/>
      <protection locked="0"/>
    </xf>
    <xf numFmtId="0" fontId="20" fillId="0" borderId="2" xfId="0" applyFont="1" applyFill="1" applyBorder="1" applyAlignment="1" applyProtection="1">
      <alignment horizontal="left" vertical="center" wrapText="1"/>
      <protection locked="0"/>
    </xf>
    <xf numFmtId="0" fontId="4" fillId="0" borderId="0" xfId="0" applyFont="1" applyFill="1"/>
    <xf numFmtId="0" fontId="12" fillId="0" borderId="0" xfId="0" applyFont="1" applyFill="1" applyBorder="1" applyAlignment="1">
      <alignment horizontal="left" vertical="center" wrapText="1"/>
    </xf>
    <xf numFmtId="0" fontId="10" fillId="0" borderId="0" xfId="0" applyFont="1" applyFill="1" applyBorder="1" applyAlignment="1">
      <alignment horizontal="left" wrapText="1"/>
    </xf>
    <xf numFmtId="0" fontId="10" fillId="0" borderId="5" xfId="0" applyFont="1" applyFill="1" applyBorder="1" applyAlignment="1" applyProtection="1">
      <alignment horizontal="left" vertical="top" wrapText="1"/>
      <protection locked="0"/>
    </xf>
    <xf numFmtId="0" fontId="19" fillId="0" borderId="0" xfId="0" applyFont="1" applyFill="1"/>
    <xf numFmtId="0" fontId="4" fillId="0" borderId="0" xfId="0" applyFont="1" applyFill="1" applyBorder="1" applyAlignment="1"/>
    <xf numFmtId="0" fontId="12" fillId="0" borderId="5" xfId="0" applyFont="1" applyFill="1" applyBorder="1" applyAlignment="1">
      <alignment horizontal="center"/>
    </xf>
    <xf numFmtId="0" fontId="10" fillId="0" borderId="5" xfId="0" applyFont="1" applyFill="1" applyBorder="1" applyAlignment="1">
      <alignment horizontal="left" wrapText="1"/>
    </xf>
    <xf numFmtId="165" fontId="10" fillId="0" borderId="5" xfId="1" applyNumberFormat="1" applyFont="1" applyFill="1" applyBorder="1"/>
    <xf numFmtId="0" fontId="5" fillId="0" borderId="1" xfId="0" applyFont="1" applyFill="1" applyBorder="1" applyAlignment="1">
      <alignment horizontal="left" vertical="center" wrapText="1" indent="3"/>
    </xf>
    <xf numFmtId="165" fontId="10" fillId="0" borderId="5" xfId="1" applyNumberFormat="1" applyFont="1" applyFill="1" applyBorder="1" applyAlignment="1">
      <alignment vertical="center"/>
    </xf>
    <xf numFmtId="165" fontId="10" fillId="0" borderId="3" xfId="1" applyNumberFormat="1" applyFont="1" applyFill="1" applyBorder="1" applyAlignment="1"/>
    <xf numFmtId="164" fontId="10" fillId="0" borderId="5" xfId="2" applyNumberFormat="1" applyFont="1" applyFill="1" applyBorder="1" applyProtection="1">
      <protection locked="0"/>
    </xf>
    <xf numFmtId="41" fontId="10" fillId="0" borderId="5" xfId="2" applyNumberFormat="1" applyFont="1" applyFill="1" applyBorder="1" applyProtection="1">
      <protection locked="0"/>
    </xf>
    <xf numFmtId="165" fontId="10" fillId="0" borderId="1" xfId="1" applyNumberFormat="1" applyFont="1" applyFill="1" applyBorder="1" applyAlignment="1">
      <alignment horizontal="left"/>
    </xf>
    <xf numFmtId="165" fontId="12" fillId="0" borderId="4" xfId="1" applyNumberFormat="1" applyFont="1" applyFill="1" applyBorder="1" applyAlignment="1">
      <alignment horizontal="left"/>
    </xf>
    <xf numFmtId="165" fontId="12" fillId="0" borderId="4" xfId="1" applyNumberFormat="1" applyFont="1" applyFill="1" applyBorder="1"/>
    <xf numFmtId="164" fontId="10" fillId="0" borderId="3" xfId="2" applyNumberFormat="1" applyFont="1" applyFill="1" applyBorder="1" applyAlignment="1" applyProtection="1">
      <alignment horizontal="center"/>
      <protection locked="0"/>
    </xf>
    <xf numFmtId="164" fontId="10" fillId="0" borderId="1" xfId="2" applyNumberFormat="1" applyFont="1" applyFill="1" applyBorder="1" applyAlignment="1" applyProtection="1">
      <alignment horizontal="center"/>
      <protection locked="0"/>
    </xf>
    <xf numFmtId="0" fontId="12" fillId="0" borderId="5" xfId="0" applyFont="1" applyFill="1" applyBorder="1" applyAlignment="1">
      <alignment horizontal="left"/>
    </xf>
    <xf numFmtId="0" fontId="12" fillId="0" borderId="6" xfId="0" applyFont="1" applyFill="1" applyBorder="1" applyAlignment="1">
      <alignment horizontal="center"/>
    </xf>
    <xf numFmtId="44" fontId="10" fillId="0" borderId="5" xfId="2" applyFont="1" applyFill="1" applyBorder="1" applyProtection="1">
      <protection locked="0"/>
    </xf>
    <xf numFmtId="44" fontId="10" fillId="0" borderId="8" xfId="2" applyFont="1" applyFill="1" applyBorder="1"/>
    <xf numFmtId="44" fontId="10" fillId="0" borderId="5" xfId="2" applyFont="1" applyFill="1" applyBorder="1"/>
    <xf numFmtId="44" fontId="10" fillId="0" borderId="5" xfId="2" applyFont="1" applyFill="1" applyBorder="1" applyAlignment="1" applyProtection="1">
      <protection locked="0"/>
    </xf>
    <xf numFmtId="44" fontId="10" fillId="0" borderId="5" xfId="2" applyFont="1" applyFill="1" applyBorder="1" applyAlignment="1"/>
    <xf numFmtId="41" fontId="10" fillId="0" borderId="5" xfId="2" applyNumberFormat="1" applyFont="1" applyFill="1" applyBorder="1"/>
    <xf numFmtId="164" fontId="10" fillId="0" borderId="5" xfId="2" applyNumberFormat="1" applyFont="1" applyFill="1" applyBorder="1"/>
    <xf numFmtId="164" fontId="12" fillId="0" borderId="4" xfId="2" applyNumberFormat="1" applyFont="1" applyFill="1" applyBorder="1"/>
    <xf numFmtId="0" fontId="10" fillId="0" borderId="0" xfId="0" applyFont="1" applyFill="1" applyBorder="1"/>
    <xf numFmtId="0" fontId="10" fillId="0" borderId="5" xfId="0" applyFont="1" applyFill="1" applyBorder="1" applyAlignment="1">
      <alignment horizontal="left"/>
    </xf>
    <xf numFmtId="0" fontId="12" fillId="0" borderId="4" xfId="0" applyFont="1" applyFill="1" applyBorder="1" applyAlignment="1">
      <alignment horizontal="left"/>
    </xf>
    <xf numFmtId="0" fontId="11" fillId="0" borderId="0" xfId="0" applyFont="1" applyFill="1"/>
    <xf numFmtId="0" fontId="9" fillId="0" borderId="0" xfId="0" applyFont="1" applyFill="1"/>
    <xf numFmtId="0" fontId="28" fillId="0" borderId="0" xfId="0" applyFont="1" applyFill="1" applyBorder="1" applyAlignment="1" applyProtection="1">
      <alignment horizontal="center" vertical="center" wrapText="1"/>
      <protection locked="0"/>
    </xf>
    <xf numFmtId="168" fontId="28" fillId="0" borderId="0" xfId="0" applyNumberFormat="1" applyFont="1" applyFill="1" applyBorder="1" applyAlignment="1" applyProtection="1">
      <alignment horizontal="center" vertical="center" wrapText="1"/>
      <protection locked="0"/>
    </xf>
    <xf numFmtId="0" fontId="12" fillId="0" borderId="0" xfId="0" applyFont="1" applyFill="1" applyBorder="1" applyAlignment="1"/>
    <xf numFmtId="0" fontId="16" fillId="0" borderId="0" xfId="0" applyFont="1" applyFill="1" applyBorder="1"/>
    <xf numFmtId="0" fontId="17" fillId="0" borderId="0" xfId="0" applyFont="1" applyFill="1" applyBorder="1"/>
    <xf numFmtId="0" fontId="10" fillId="0" borderId="28" xfId="0" applyFont="1" applyFill="1" applyBorder="1" applyAlignment="1">
      <alignment horizontal="center"/>
    </xf>
    <xf numFmtId="0" fontId="24" fillId="0" borderId="29" xfId="0" applyFont="1" applyFill="1" applyBorder="1" applyAlignment="1">
      <alignment horizontal="center"/>
    </xf>
    <xf numFmtId="0" fontId="24" fillId="0" borderId="30" xfId="0" applyFont="1" applyFill="1" applyBorder="1" applyAlignment="1">
      <alignment horizontal="center"/>
    </xf>
    <xf numFmtId="14" fontId="7" fillId="0" borderId="7" xfId="0" applyNumberFormat="1" applyFont="1" applyFill="1" applyBorder="1" applyAlignment="1"/>
    <xf numFmtId="14" fontId="10" fillId="0" borderId="28" xfId="0" applyNumberFormat="1" applyFont="1" applyFill="1" applyBorder="1" applyAlignment="1"/>
    <xf numFmtId="0" fontId="28" fillId="0" borderId="27" xfId="0" applyFont="1" applyFill="1" applyBorder="1" applyAlignment="1" applyProtection="1">
      <alignment horizontal="center" vertical="center" wrapText="1"/>
      <protection locked="0"/>
    </xf>
    <xf numFmtId="0" fontId="28" fillId="0" borderId="30" xfId="0" applyFont="1" applyFill="1" applyBorder="1" applyAlignment="1" applyProtection="1">
      <alignment horizontal="center" vertical="center" wrapText="1"/>
      <protection locked="0"/>
    </xf>
    <xf numFmtId="0" fontId="10" fillId="0" borderId="5" xfId="0" applyNumberFormat="1" applyFont="1" applyFill="1" applyBorder="1" applyAlignment="1" applyProtection="1">
      <protection locked="0"/>
    </xf>
    <xf numFmtId="0" fontId="4" fillId="0" borderId="0" xfId="0" applyFont="1" applyFill="1" applyAlignment="1">
      <alignment horizontal="center" vertical="center"/>
    </xf>
    <xf numFmtId="0" fontId="10" fillId="0" borderId="86" xfId="0" applyFont="1" applyFill="1" applyBorder="1" applyAlignment="1">
      <alignment horizontal="center" vertical="center" wrapText="1"/>
    </xf>
    <xf numFmtId="0" fontId="10" fillId="0" borderId="40" xfId="0" applyFont="1" applyFill="1" applyBorder="1" applyAlignment="1">
      <alignment horizontal="center" vertical="center" wrapText="1"/>
    </xf>
    <xf numFmtId="0" fontId="12" fillId="0" borderId="38" xfId="0" applyFont="1" applyFill="1" applyBorder="1" applyAlignment="1"/>
    <xf numFmtId="14" fontId="10" fillId="0" borderId="108" xfId="0" applyNumberFormat="1" applyFont="1" applyFill="1" applyBorder="1" applyAlignment="1"/>
    <xf numFmtId="0" fontId="28" fillId="0" borderId="45" xfId="0" applyFont="1" applyFill="1" applyBorder="1" applyAlignment="1">
      <alignment vertical="center" wrapText="1"/>
    </xf>
    <xf numFmtId="0" fontId="24" fillId="0" borderId="46" xfId="0" applyFont="1" applyFill="1" applyBorder="1" applyAlignment="1">
      <alignment horizontal="center" vertical="center"/>
    </xf>
    <xf numFmtId="0" fontId="28" fillId="0" borderId="90" xfId="0" applyFont="1" applyFill="1" applyBorder="1" applyAlignment="1">
      <alignment vertical="center" wrapText="1"/>
    </xf>
    <xf numFmtId="14" fontId="10" fillId="0" borderId="91" xfId="0" applyNumberFormat="1" applyFont="1" applyFill="1" applyBorder="1" applyAlignment="1"/>
    <xf numFmtId="0" fontId="10" fillId="0" borderId="46" xfId="0" applyFont="1" applyFill="1" applyBorder="1"/>
    <xf numFmtId="165" fontId="10" fillId="0" borderId="46" xfId="1" applyNumberFormat="1" applyFont="1" applyFill="1" applyBorder="1" applyAlignment="1">
      <alignment horizontal="left" vertical="center" wrapText="1"/>
    </xf>
    <xf numFmtId="0" fontId="18" fillId="0" borderId="45" xfId="0" applyFont="1" applyFill="1" applyBorder="1"/>
    <xf numFmtId="0" fontId="17" fillId="0" borderId="46" xfId="0" applyFont="1" applyFill="1" applyBorder="1"/>
    <xf numFmtId="0" fontId="12" fillId="0" borderId="47" xfId="0" applyFont="1" applyFill="1" applyBorder="1" applyAlignment="1">
      <alignment horizontal="center" vertical="center" wrapText="1"/>
    </xf>
    <xf numFmtId="0" fontId="12" fillId="0" borderId="48" xfId="0" applyFont="1" applyFill="1" applyBorder="1" applyAlignment="1">
      <alignment horizontal="center" vertical="center" wrapText="1"/>
    </xf>
    <xf numFmtId="0" fontId="10" fillId="0" borderId="45" xfId="0" applyFont="1" applyFill="1" applyBorder="1"/>
    <xf numFmtId="0" fontId="12" fillId="0" borderId="49" xfId="0" applyFont="1" applyFill="1" applyBorder="1" applyAlignment="1">
      <alignment horizontal="center"/>
    </xf>
    <xf numFmtId="0" fontId="12" fillId="0" borderId="50" xfId="0" applyFont="1" applyFill="1" applyBorder="1" applyAlignment="1">
      <alignment horizontal="center"/>
    </xf>
    <xf numFmtId="0" fontId="10" fillId="0" borderId="49" xfId="0" applyNumberFormat="1" applyFont="1" applyFill="1" applyBorder="1" applyAlignment="1" applyProtection="1">
      <alignment horizontal="center" vertical="center" wrapText="1"/>
      <protection locked="0"/>
    </xf>
    <xf numFmtId="164" fontId="10" fillId="0" borderId="50" xfId="2" applyNumberFormat="1" applyFont="1" applyFill="1" applyBorder="1" applyAlignment="1" applyProtection="1">
      <alignment vertical="center"/>
      <protection hidden="1"/>
    </xf>
    <xf numFmtId="167" fontId="20" fillId="0" borderId="51" xfId="0" applyNumberFormat="1" applyFont="1" applyFill="1" applyBorder="1" applyAlignment="1" applyProtection="1">
      <alignment horizontal="center" vertical="center" wrapText="1"/>
      <protection locked="0"/>
    </xf>
    <xf numFmtId="165" fontId="10" fillId="0" borderId="45" xfId="1" applyNumberFormat="1" applyFont="1" applyFill="1" applyBorder="1" applyAlignment="1">
      <alignment horizontal="left" vertical="center" wrapText="1"/>
    </xf>
    <xf numFmtId="0" fontId="4" fillId="0" borderId="45" xfId="0" applyFont="1" applyFill="1" applyBorder="1" applyAlignment="1">
      <alignment horizontal="left" vertical="center"/>
    </xf>
    <xf numFmtId="0" fontId="12" fillId="0" borderId="45" xfId="0" applyFont="1" applyFill="1" applyBorder="1" applyAlignment="1"/>
    <xf numFmtId="0" fontId="12" fillId="0" borderId="46" xfId="0" applyFont="1" applyFill="1" applyBorder="1" applyAlignment="1"/>
    <xf numFmtId="0" fontId="12" fillId="0" borderId="0" xfId="0" applyFont="1" applyFill="1" applyBorder="1"/>
    <xf numFmtId="0" fontId="12" fillId="0" borderId="46" xfId="0" applyFont="1" applyFill="1" applyBorder="1"/>
    <xf numFmtId="165" fontId="10" fillId="0" borderId="45" xfId="1" applyNumberFormat="1" applyFont="1" applyFill="1" applyBorder="1" applyAlignment="1">
      <alignment horizontal="center" vertical="center"/>
    </xf>
    <xf numFmtId="165" fontId="10" fillId="0" borderId="46" xfId="1" applyNumberFormat="1" applyFont="1" applyFill="1" applyBorder="1" applyAlignment="1">
      <alignment horizontal="center" vertical="center"/>
    </xf>
    <xf numFmtId="0" fontId="12" fillId="0" borderId="45" xfId="0" applyFont="1" applyFill="1" applyBorder="1" applyAlignment="1">
      <alignment horizontal="left" wrapText="1"/>
    </xf>
    <xf numFmtId="0" fontId="12" fillId="0" borderId="0" xfId="0" applyFont="1" applyFill="1" applyBorder="1" applyAlignment="1">
      <alignment horizontal="left" wrapText="1"/>
    </xf>
    <xf numFmtId="0" fontId="10" fillId="0" borderId="46" xfId="0" applyFont="1" applyFill="1" applyBorder="1" applyAlignment="1">
      <alignment wrapText="1"/>
    </xf>
    <xf numFmtId="0" fontId="17" fillId="0" borderId="45" xfId="0" applyFont="1" applyFill="1" applyBorder="1"/>
    <xf numFmtId="0" fontId="21" fillId="0" borderId="45" xfId="0" applyFont="1" applyFill="1" applyBorder="1"/>
    <xf numFmtId="0" fontId="12" fillId="0" borderId="45" xfId="0" applyFont="1" applyFill="1" applyBorder="1" applyAlignment="1">
      <alignment vertical="center"/>
    </xf>
    <xf numFmtId="0" fontId="12" fillId="0" borderId="45" xfId="0" applyFont="1" applyFill="1" applyBorder="1" applyAlignment="1">
      <alignment horizontal="left" vertical="center" wrapText="1"/>
    </xf>
    <xf numFmtId="0" fontId="1" fillId="0" borderId="46" xfId="0" applyFont="1" applyFill="1" applyBorder="1"/>
    <xf numFmtId="0" fontId="14" fillId="0" borderId="45" xfId="0" applyFont="1" applyFill="1" applyBorder="1" applyAlignment="1">
      <alignment horizontal="left" vertical="top" wrapText="1"/>
    </xf>
    <xf numFmtId="0" fontId="14" fillId="0" borderId="46" xfId="0" applyFont="1" applyFill="1" applyBorder="1" applyAlignment="1">
      <alignment horizontal="left" vertical="top" wrapText="1"/>
    </xf>
    <xf numFmtId="0" fontId="10" fillId="0" borderId="61" xfId="1" applyNumberFormat="1" applyFont="1" applyFill="1" applyBorder="1" applyAlignment="1" applyProtection="1">
      <alignment horizontal="left" vertical="center" wrapText="1"/>
      <protection locked="0"/>
    </xf>
    <xf numFmtId="0" fontId="10" fillId="0" borderId="62" xfId="1" applyNumberFormat="1" applyFont="1" applyFill="1" applyBorder="1" applyAlignment="1" applyProtection="1">
      <alignment horizontal="left" vertical="center" wrapText="1"/>
      <protection locked="0"/>
    </xf>
    <xf numFmtId="0" fontId="10" fillId="0" borderId="45" xfId="0" applyFont="1" applyFill="1" applyBorder="1" applyAlignment="1">
      <alignment horizontal="left" vertical="top" wrapText="1"/>
    </xf>
    <xf numFmtId="0" fontId="10" fillId="0" borderId="46" xfId="0" applyFont="1" applyFill="1" applyBorder="1" applyAlignment="1">
      <alignment horizontal="left" vertical="top" wrapText="1"/>
    </xf>
    <xf numFmtId="0" fontId="12" fillId="0" borderId="46" xfId="0" applyFont="1" applyFill="1" applyBorder="1" applyAlignment="1">
      <alignment horizontal="left" vertical="center" wrapText="1"/>
    </xf>
    <xf numFmtId="0" fontId="12" fillId="0" borderId="61" xfId="0" applyFont="1" applyFill="1" applyBorder="1" applyAlignment="1" applyProtection="1">
      <alignment horizontal="center" vertical="center" wrapText="1"/>
      <protection locked="0"/>
    </xf>
    <xf numFmtId="0" fontId="20" fillId="0" borderId="62" xfId="0" applyFont="1" applyFill="1" applyBorder="1" applyAlignment="1" applyProtection="1">
      <alignment horizontal="left" vertical="center" wrapText="1"/>
      <protection locked="0"/>
    </xf>
    <xf numFmtId="0" fontId="1" fillId="0" borderId="45" xfId="0" applyFont="1" applyFill="1" applyBorder="1"/>
    <xf numFmtId="0" fontId="4" fillId="0" borderId="45" xfId="0" applyFont="1" applyFill="1" applyBorder="1"/>
    <xf numFmtId="0" fontId="10" fillId="0" borderId="45" xfId="0" applyFont="1" applyFill="1" applyBorder="1" applyAlignment="1">
      <alignment horizontal="left" wrapText="1"/>
    </xf>
    <xf numFmtId="0" fontId="10" fillId="0" borderId="50" xfId="0" applyFont="1" applyFill="1" applyBorder="1" applyAlignment="1" applyProtection="1">
      <alignment horizontal="left" vertical="top" wrapText="1"/>
      <protection locked="0"/>
    </xf>
    <xf numFmtId="0" fontId="12" fillId="0" borderId="46" xfId="0" applyFont="1" applyFill="1" applyBorder="1" applyAlignment="1">
      <alignment horizontal="left" wrapText="1"/>
    </xf>
    <xf numFmtId="0" fontId="10" fillId="0" borderId="46" xfId="0" applyFont="1" applyFill="1" applyBorder="1" applyAlignment="1">
      <alignment horizontal="left" wrapText="1"/>
    </xf>
    <xf numFmtId="0" fontId="15" fillId="0" borderId="45"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0" borderId="46" xfId="0" applyFont="1" applyFill="1" applyBorder="1" applyAlignment="1">
      <alignment horizontal="left" vertical="top" wrapText="1"/>
    </xf>
    <xf numFmtId="0" fontId="4" fillId="0" borderId="45" xfId="0" applyFont="1" applyFill="1" applyBorder="1" applyAlignment="1"/>
    <xf numFmtId="0" fontId="4" fillId="0" borderId="46" xfId="0" applyFont="1" applyFill="1" applyBorder="1" applyAlignment="1"/>
    <xf numFmtId="0" fontId="12" fillId="0" borderId="49" xfId="0" applyFont="1" applyFill="1" applyBorder="1" applyAlignment="1">
      <alignment horizontal="left" wrapText="1"/>
    </xf>
    <xf numFmtId="0" fontId="12" fillId="0" borderId="50" xfId="0" applyFont="1" applyFill="1" applyBorder="1" applyAlignment="1">
      <alignment horizontal="center"/>
    </xf>
    <xf numFmtId="0" fontId="10" fillId="0" borderId="49" xfId="0" applyFont="1" applyFill="1" applyBorder="1" applyAlignment="1">
      <alignment horizontal="left" wrapText="1"/>
    </xf>
    <xf numFmtId="165" fontId="12" fillId="0" borderId="50" xfId="1" applyNumberFormat="1" applyFont="1" applyFill="1" applyBorder="1" applyAlignment="1">
      <alignment horizontal="center"/>
    </xf>
    <xf numFmtId="0" fontId="5" fillId="0" borderId="61" xfId="0" applyFont="1" applyFill="1" applyBorder="1" applyAlignment="1">
      <alignment horizontal="left" vertical="center" wrapText="1" indent="3"/>
    </xf>
    <xf numFmtId="165" fontId="10" fillId="0" borderId="62" xfId="1" applyNumberFormat="1" applyFont="1" applyFill="1" applyBorder="1" applyAlignment="1"/>
    <xf numFmtId="165" fontId="10" fillId="0" borderId="61" xfId="1" applyNumberFormat="1" applyFont="1" applyFill="1" applyBorder="1" applyAlignment="1">
      <alignment horizontal="left"/>
    </xf>
    <xf numFmtId="165" fontId="12" fillId="0" borderId="63" xfId="1" applyNumberFormat="1" applyFont="1" applyFill="1" applyBorder="1" applyAlignment="1">
      <alignment horizontal="left"/>
    </xf>
    <xf numFmtId="165" fontId="12" fillId="0" borderId="64" xfId="1" applyNumberFormat="1" applyFont="1" applyFill="1" applyBorder="1"/>
    <xf numFmtId="0" fontId="14" fillId="0" borderId="45" xfId="0" applyFont="1" applyFill="1" applyBorder="1" applyAlignment="1">
      <alignment vertical="top"/>
    </xf>
    <xf numFmtId="0" fontId="12" fillId="0" borderId="45"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46" xfId="0" applyFont="1" applyFill="1" applyBorder="1" applyAlignment="1">
      <alignment horizontal="left" vertical="top" wrapText="1"/>
    </xf>
    <xf numFmtId="0" fontId="12" fillId="0" borderId="49" xfId="0" applyFont="1" applyFill="1" applyBorder="1" applyAlignment="1">
      <alignment horizontal="left"/>
    </xf>
    <xf numFmtId="165" fontId="10" fillId="0" borderId="49" xfId="1" applyNumberFormat="1" applyFont="1" applyFill="1" applyBorder="1" applyAlignment="1">
      <alignment horizontal="left"/>
    </xf>
    <xf numFmtId="10" fontId="12" fillId="0" borderId="65" xfId="3" applyNumberFormat="1" applyFont="1" applyFill="1" applyBorder="1" applyAlignment="1">
      <alignment horizontal="center"/>
    </xf>
    <xf numFmtId="44" fontId="12" fillId="0" borderId="50" xfId="2" applyFont="1" applyFill="1" applyBorder="1" applyAlignment="1">
      <alignment horizontal="center"/>
    </xf>
    <xf numFmtId="165" fontId="10" fillId="0" borderId="49" xfId="1" applyNumberFormat="1" applyFont="1" applyFill="1" applyBorder="1" applyAlignment="1">
      <alignment horizontal="left" wrapText="1"/>
    </xf>
    <xf numFmtId="44" fontId="10" fillId="0" borderId="50" xfId="2" applyFont="1" applyFill="1" applyBorder="1" applyAlignment="1"/>
    <xf numFmtId="164" fontId="12" fillId="0" borderId="50" xfId="2" applyNumberFormat="1" applyFont="1" applyFill="1" applyBorder="1" applyAlignment="1">
      <alignment horizontal="center"/>
    </xf>
    <xf numFmtId="164" fontId="12" fillId="0" borderId="64" xfId="2" applyNumberFormat="1" applyFont="1" applyFill="1" applyBorder="1"/>
    <xf numFmtId="0" fontId="12" fillId="0" borderId="52" xfId="0" applyFont="1" applyFill="1" applyBorder="1" applyAlignment="1">
      <alignment horizontal="center"/>
    </xf>
    <xf numFmtId="0" fontId="10" fillId="0" borderId="49" xfId="0" applyFont="1" applyFill="1" applyBorder="1" applyAlignment="1">
      <alignment horizontal="left"/>
    </xf>
    <xf numFmtId="0" fontId="12" fillId="0" borderId="63" xfId="0" applyFont="1" applyFill="1" applyBorder="1" applyAlignment="1">
      <alignment horizontal="left"/>
    </xf>
    <xf numFmtId="0" fontId="13" fillId="0" borderId="45" xfId="0" applyFont="1" applyFill="1" applyBorder="1" applyAlignment="1">
      <alignment vertical="center"/>
    </xf>
    <xf numFmtId="0" fontId="10" fillId="0" borderId="66" xfId="1" applyNumberFormat="1" applyFont="1" applyFill="1" applyBorder="1" applyAlignment="1" applyProtection="1">
      <alignment horizontal="left" vertical="center" wrapText="1"/>
      <protection locked="0"/>
    </xf>
    <xf numFmtId="0" fontId="10" fillId="0" borderId="67" xfId="1" applyNumberFormat="1" applyFont="1" applyFill="1" applyBorder="1" applyAlignment="1" applyProtection="1">
      <alignment horizontal="left" vertical="center" wrapText="1"/>
      <protection locked="0"/>
    </xf>
    <xf numFmtId="0" fontId="10" fillId="0" borderId="68" xfId="1" applyNumberFormat="1" applyFont="1" applyFill="1" applyBorder="1" applyAlignment="1" applyProtection="1">
      <alignment horizontal="left" vertical="center" wrapText="1"/>
      <protection locked="0"/>
    </xf>
    <xf numFmtId="0" fontId="12" fillId="0" borderId="31" xfId="0" applyFont="1" applyFill="1" applyBorder="1"/>
    <xf numFmtId="0" fontId="12" fillId="0" borderId="32" xfId="0" applyFont="1" applyFill="1" applyBorder="1"/>
    <xf numFmtId="0" fontId="12" fillId="0" borderId="33" xfId="0" applyFont="1" applyFill="1" applyBorder="1"/>
    <xf numFmtId="0" fontId="6" fillId="0" borderId="33" xfId="0" applyFont="1" applyFill="1" applyBorder="1"/>
    <xf numFmtId="0" fontId="10" fillId="0" borderId="74" xfId="1" applyNumberFormat="1" applyFont="1" applyFill="1" applyBorder="1" applyAlignment="1" applyProtection="1">
      <alignment horizontal="left" vertical="center" wrapText="1"/>
      <protection locked="0"/>
    </xf>
    <xf numFmtId="0" fontId="12" fillId="0" borderId="3" xfId="0" applyFont="1" applyFill="1" applyBorder="1" applyAlignment="1">
      <alignment horizontal="center"/>
    </xf>
    <xf numFmtId="167" fontId="20" fillId="0" borderId="22" xfId="0" applyNumberFormat="1" applyFont="1" applyFill="1" applyBorder="1" applyAlignment="1" applyProtection="1">
      <alignment horizontal="center" vertical="center"/>
      <protection locked="0"/>
    </xf>
    <xf numFmtId="0" fontId="12" fillId="0" borderId="1" xfId="0" applyFont="1" applyFill="1" applyBorder="1" applyAlignment="1">
      <alignment horizontal="center"/>
    </xf>
    <xf numFmtId="0" fontId="10" fillId="0" borderId="1" xfId="0" applyFont="1" applyFill="1" applyBorder="1" applyAlignment="1">
      <alignment horizontal="left"/>
    </xf>
    <xf numFmtId="0" fontId="10" fillId="0" borderId="6" xfId="0" applyNumberFormat="1" applyFont="1" applyFill="1" applyBorder="1" applyAlignment="1" applyProtection="1">
      <protection locked="0"/>
    </xf>
    <xf numFmtId="0" fontId="12" fillId="0" borderId="34" xfId="0" applyFont="1" applyFill="1" applyBorder="1" applyAlignment="1">
      <alignment horizontal="center"/>
    </xf>
    <xf numFmtId="164" fontId="10" fillId="0" borderId="98" xfId="0" applyNumberFormat="1" applyFont="1" applyFill="1" applyBorder="1" applyAlignment="1" applyProtection="1">
      <alignment horizontal="center" vertical="center" wrapText="1"/>
      <protection locked="0"/>
    </xf>
    <xf numFmtId="0" fontId="10" fillId="0" borderId="99" xfId="0" applyNumberFormat="1" applyFont="1" applyFill="1" applyBorder="1" applyAlignment="1" applyProtection="1">
      <alignment horizontal="center" vertical="center" wrapText="1"/>
      <protection locked="0"/>
    </xf>
    <xf numFmtId="0" fontId="10" fillId="0" borderId="95" xfId="0" applyNumberFormat="1" applyFont="1" applyFill="1" applyBorder="1" applyAlignment="1" applyProtection="1">
      <alignment horizontal="center" vertical="center" wrapText="1"/>
      <protection locked="0"/>
    </xf>
    <xf numFmtId="0" fontId="10" fillId="0" borderId="35" xfId="0" applyNumberFormat="1" applyFont="1" applyFill="1" applyBorder="1" applyAlignment="1" applyProtection="1">
      <alignment horizontal="center" vertical="center" wrapText="1"/>
      <protection locked="0"/>
    </xf>
    <xf numFmtId="0" fontId="10" fillId="0" borderId="96" xfId="0" applyNumberFormat="1" applyFont="1" applyFill="1" applyBorder="1" applyAlignment="1" applyProtection="1">
      <alignment horizontal="center" vertical="center" wrapText="1"/>
      <protection locked="0"/>
    </xf>
    <xf numFmtId="167" fontId="20" fillId="0" borderId="109" xfId="0" applyNumberFormat="1" applyFont="1" applyFill="1" applyBorder="1" applyAlignment="1" applyProtection="1">
      <alignment horizontal="center" vertical="center"/>
      <protection locked="0"/>
    </xf>
    <xf numFmtId="167" fontId="20" fillId="0" borderId="110" xfId="0" applyNumberFormat="1" applyFont="1" applyFill="1" applyBorder="1" applyAlignment="1" applyProtection="1">
      <alignment horizontal="center" vertical="center"/>
      <protection locked="0"/>
    </xf>
    <xf numFmtId="167" fontId="20" fillId="0" borderId="29" xfId="0" applyNumberFormat="1" applyFont="1" applyFill="1" applyBorder="1" applyAlignment="1" applyProtection="1">
      <alignment horizontal="center" vertical="center"/>
      <protection locked="0"/>
    </xf>
    <xf numFmtId="0" fontId="10" fillId="0" borderId="111" xfId="0" applyFont="1" applyFill="1" applyBorder="1" applyAlignment="1">
      <alignment horizontal="left"/>
    </xf>
    <xf numFmtId="0" fontId="20" fillId="0" borderId="113" xfId="0" applyFont="1" applyFill="1" applyBorder="1" applyAlignment="1">
      <alignment horizontal="left" vertical="center" wrapText="1"/>
    </xf>
    <xf numFmtId="0" fontId="20" fillId="0" borderId="114" xfId="0" applyFont="1" applyFill="1" applyBorder="1" applyAlignment="1">
      <alignment horizontal="left" vertical="center" wrapText="1"/>
    </xf>
    <xf numFmtId="0" fontId="10" fillId="0" borderId="70" xfId="1" applyNumberFormat="1" applyFont="1" applyFill="1" applyBorder="1" applyAlignment="1" applyProtection="1">
      <alignment horizontal="left" vertical="center" wrapText="1"/>
      <protection locked="0"/>
    </xf>
    <xf numFmtId="0" fontId="11" fillId="0" borderId="86" xfId="0" applyFont="1" applyFill="1" applyBorder="1" applyAlignment="1">
      <alignment horizontal="center" vertical="center" wrapText="1"/>
    </xf>
    <xf numFmtId="0" fontId="11" fillId="0" borderId="40" xfId="0" applyFont="1" applyFill="1" applyBorder="1" applyAlignment="1">
      <alignment horizontal="center" vertical="center" wrapText="1"/>
    </xf>
    <xf numFmtId="0" fontId="24" fillId="0" borderId="38" xfId="0" applyFont="1" applyFill="1" applyBorder="1" applyAlignment="1" applyProtection="1">
      <alignment horizontal="center" vertical="center"/>
      <protection locked="0"/>
    </xf>
    <xf numFmtId="0" fontId="24" fillId="0" borderId="108" xfId="0" applyFont="1" applyFill="1" applyBorder="1" applyAlignment="1" applyProtection="1">
      <alignment horizontal="center" vertical="center"/>
      <protection locked="0"/>
    </xf>
    <xf numFmtId="0" fontId="12" fillId="0" borderId="53" xfId="0" applyFont="1" applyFill="1" applyBorder="1" applyAlignment="1">
      <alignment horizontal="center"/>
    </xf>
    <xf numFmtId="0" fontId="12" fillId="0" borderId="54" xfId="0" applyFont="1" applyFill="1" applyBorder="1" applyAlignment="1">
      <alignment horizontal="center"/>
    </xf>
    <xf numFmtId="167" fontId="20" fillId="0" borderId="90" xfId="0" applyNumberFormat="1" applyFont="1" applyFill="1" applyBorder="1" applyAlignment="1" applyProtection="1">
      <alignment horizontal="center" vertical="center"/>
      <protection locked="0"/>
    </xf>
    <xf numFmtId="164" fontId="10" fillId="0" borderId="56" xfId="2" applyNumberFormat="1" applyFont="1" applyFill="1" applyBorder="1" applyAlignment="1" applyProtection="1">
      <alignment vertical="center"/>
      <protection hidden="1"/>
    </xf>
    <xf numFmtId="0" fontId="10" fillId="0" borderId="115" xfId="1" applyNumberFormat="1" applyFont="1" applyFill="1" applyBorder="1" applyAlignment="1" applyProtection="1">
      <alignment horizontal="left" vertical="center" wrapText="1"/>
      <protection locked="0"/>
    </xf>
    <xf numFmtId="0" fontId="10" fillId="0" borderId="116" xfId="1" applyNumberFormat="1" applyFont="1" applyFill="1" applyBorder="1" applyAlignment="1" applyProtection="1">
      <alignment horizontal="left" vertical="center" wrapText="1"/>
      <protection locked="0"/>
    </xf>
    <xf numFmtId="0" fontId="12" fillId="0" borderId="57" xfId="0" applyFont="1" applyFill="1" applyBorder="1"/>
    <xf numFmtId="0" fontId="12" fillId="0" borderId="58" xfId="0" applyFont="1" applyFill="1" applyBorder="1"/>
    <xf numFmtId="0" fontId="10" fillId="0" borderId="88" xfId="1" applyNumberFormat="1" applyFont="1" applyFill="1" applyBorder="1" applyAlignment="1" applyProtection="1">
      <alignment horizontal="left" vertical="center" wrapText="1"/>
      <protection locked="0"/>
    </xf>
    <xf numFmtId="0" fontId="10" fillId="0" borderId="89" xfId="1" applyNumberFormat="1" applyFont="1" applyFill="1" applyBorder="1" applyAlignment="1" applyProtection="1">
      <alignment horizontal="left" vertical="center" wrapText="1"/>
      <protection locked="0"/>
    </xf>
    <xf numFmtId="0" fontId="24" fillId="4" borderId="38" xfId="0" applyFont="1" applyFill="1" applyBorder="1" applyAlignment="1">
      <alignment horizontal="center"/>
    </xf>
    <xf numFmtId="0" fontId="24" fillId="4" borderId="39" xfId="0" applyFont="1" applyFill="1" applyBorder="1" applyAlignment="1">
      <alignment horizontal="center"/>
    </xf>
    <xf numFmtId="0" fontId="24" fillId="4" borderId="40" xfId="0" applyFont="1" applyFill="1" applyBorder="1" applyAlignment="1">
      <alignment horizontal="center"/>
    </xf>
    <xf numFmtId="0" fontId="12" fillId="4" borderId="112" xfId="0" applyFont="1" applyFill="1" applyBorder="1" applyAlignment="1">
      <alignment horizontal="left" vertical="center"/>
    </xf>
    <xf numFmtId="0" fontId="12" fillId="4" borderId="113" xfId="0" applyFont="1" applyFill="1" applyBorder="1" applyAlignment="1">
      <alignment horizontal="left" vertical="center"/>
    </xf>
    <xf numFmtId="0" fontId="10" fillId="4" borderId="49" xfId="0" applyFont="1" applyFill="1" applyBorder="1" applyAlignment="1">
      <alignment horizontal="left" wrapText="1"/>
    </xf>
    <xf numFmtId="0" fontId="10" fillId="4" borderId="5" xfId="0" applyFont="1" applyFill="1" applyBorder="1" applyAlignment="1">
      <alignment horizontal="left" wrapText="1"/>
    </xf>
    <xf numFmtId="164" fontId="10" fillId="4" borderId="5" xfId="2" applyNumberFormat="1" applyFont="1" applyFill="1" applyBorder="1"/>
    <xf numFmtId="164" fontId="12" fillId="4" borderId="4" xfId="2" applyNumberFormat="1" applyFont="1" applyFill="1" applyBorder="1"/>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21" lockText="1"/>
</file>

<file path=xl/ctrlProps/ctrlProp100.xml><?xml version="1.0" encoding="utf-8"?>
<formControlPr xmlns="http://schemas.microsoft.com/office/spreadsheetml/2009/9/main" objectType="CheckBox" checked="Checked" fmlaLink="$X$105" lockText="1"/>
</file>

<file path=xl/ctrlProps/ctrlProp101.xml><?xml version="1.0" encoding="utf-8"?>
<formControlPr xmlns="http://schemas.microsoft.com/office/spreadsheetml/2009/9/main" objectType="CheckBox" fmlaLink="$X$37" lockText="1"/>
</file>

<file path=xl/ctrlProps/ctrlProp102.xml><?xml version="1.0" encoding="utf-8"?>
<formControlPr xmlns="http://schemas.microsoft.com/office/spreadsheetml/2009/9/main" objectType="CheckBox" fmlaLink="$X$36" lockText="1"/>
</file>

<file path=xl/ctrlProps/ctrlProp103.xml><?xml version="1.0" encoding="utf-8"?>
<formControlPr xmlns="http://schemas.microsoft.com/office/spreadsheetml/2009/9/main" objectType="CheckBox" fmlaLink="$X$32" lockText="1"/>
</file>

<file path=xl/ctrlProps/ctrlProp104.xml><?xml version="1.0" encoding="utf-8"?>
<formControlPr xmlns="http://schemas.microsoft.com/office/spreadsheetml/2009/9/main" objectType="CheckBox" fmlaLink="$X$33" lockText="1"/>
</file>

<file path=xl/ctrlProps/ctrlProp105.xml><?xml version="1.0" encoding="utf-8"?>
<formControlPr xmlns="http://schemas.microsoft.com/office/spreadsheetml/2009/9/main" objectType="CheckBox" fmlaLink="$X$34" lockText="1"/>
</file>

<file path=xl/ctrlProps/ctrlProp106.xml><?xml version="1.0" encoding="utf-8"?>
<formControlPr xmlns="http://schemas.microsoft.com/office/spreadsheetml/2009/9/main" objectType="CheckBox" checked="Checked" fmlaLink="$X$30" lockText="1"/>
</file>

<file path=xl/ctrlProps/ctrlProp107.xml><?xml version="1.0" encoding="utf-8"?>
<formControlPr xmlns="http://schemas.microsoft.com/office/spreadsheetml/2009/9/main" objectType="CheckBox" fmlaLink="$X$26" lockText="1"/>
</file>

<file path=xl/ctrlProps/ctrlProp108.xml><?xml version="1.0" encoding="utf-8"?>
<formControlPr xmlns="http://schemas.microsoft.com/office/spreadsheetml/2009/9/main" objectType="CheckBox" checked="Checked" fmlaLink="$X$20" lockText="1"/>
</file>

<file path=xl/ctrlProps/ctrlProp109.xml><?xml version="1.0" encoding="utf-8"?>
<formControlPr xmlns="http://schemas.microsoft.com/office/spreadsheetml/2009/9/main" objectType="CheckBox" fmlaLink="$X$27" lockText="1"/>
</file>

<file path=xl/ctrlProps/ctrlProp11.xml><?xml version="1.0" encoding="utf-8"?>
<formControlPr xmlns="http://schemas.microsoft.com/office/spreadsheetml/2009/9/main" objectType="CheckBox" fmlaLink="$X$22" lockText="1"/>
</file>

<file path=xl/ctrlProps/ctrlProp110.xml><?xml version="1.0" encoding="utf-8"?>
<formControlPr xmlns="http://schemas.microsoft.com/office/spreadsheetml/2009/9/main" objectType="CheckBox" fmlaLink="$X$22" lockText="1"/>
</file>

<file path=xl/ctrlProps/ctrlProp111.xml><?xml version="1.0" encoding="utf-8"?>
<formControlPr xmlns="http://schemas.microsoft.com/office/spreadsheetml/2009/9/main" objectType="CheckBox" fmlaLink="$X$23" lockText="1"/>
</file>

<file path=xl/ctrlProps/ctrlProp112.xml><?xml version="1.0" encoding="utf-8"?>
<formControlPr xmlns="http://schemas.microsoft.com/office/spreadsheetml/2009/9/main" objectType="CheckBox" fmlaLink="$X$28" lockText="1"/>
</file>

<file path=xl/ctrlProps/ctrlProp113.xml><?xml version="1.0" encoding="utf-8"?>
<formControlPr xmlns="http://schemas.microsoft.com/office/spreadsheetml/2009/9/main" objectType="CheckBox" fmlaLink="$X$25" lockText="1"/>
</file>

<file path=xl/ctrlProps/ctrlProp114.xml><?xml version="1.0" encoding="utf-8"?>
<formControlPr xmlns="http://schemas.microsoft.com/office/spreadsheetml/2009/9/main" objectType="CheckBox" fmlaLink="$X$21" lockText="1"/>
</file>

<file path=xl/ctrlProps/ctrlProp115.xml><?xml version="1.0" encoding="utf-8"?>
<formControlPr xmlns="http://schemas.microsoft.com/office/spreadsheetml/2009/9/main" objectType="CheckBox" fmlaLink="$X$24" lockText="1"/>
</file>

<file path=xl/ctrlProps/ctrlProp116.xml><?xml version="1.0" encoding="utf-8"?>
<formControlPr xmlns="http://schemas.microsoft.com/office/spreadsheetml/2009/9/main" objectType="CheckBox" fmlaLink="$X$31" lockText="1"/>
</file>

<file path=xl/ctrlProps/ctrlProp117.xml><?xml version="1.0" encoding="utf-8"?>
<formControlPr xmlns="http://schemas.microsoft.com/office/spreadsheetml/2009/9/main" objectType="CheckBox" fmlaLink="$X$42" lockText="1"/>
</file>

<file path=xl/ctrlProps/ctrlProp118.xml><?xml version="1.0" encoding="utf-8"?>
<formControlPr xmlns="http://schemas.microsoft.com/office/spreadsheetml/2009/9/main" objectType="CheckBox" checked="Checked" fmlaLink="$X$43" lockText="1"/>
</file>

<file path=xl/ctrlProps/ctrlProp119.xml><?xml version="1.0" encoding="utf-8"?>
<formControlPr xmlns="http://schemas.microsoft.com/office/spreadsheetml/2009/9/main" objectType="CheckBox" fmlaLink="$X$106" lockText="1"/>
</file>

<file path=xl/ctrlProps/ctrlProp12.xml><?xml version="1.0" encoding="utf-8"?>
<formControlPr xmlns="http://schemas.microsoft.com/office/spreadsheetml/2009/9/main" objectType="CheckBox" fmlaLink="$X$27" lockText="1"/>
</file>

<file path=xl/ctrlProps/ctrlProp120.xml><?xml version="1.0" encoding="utf-8"?>
<formControlPr xmlns="http://schemas.microsoft.com/office/spreadsheetml/2009/9/main" objectType="CheckBox" checked="Checked" fmlaLink="$X$105"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checked="Checked"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6"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checked="Checked" fmlaLink="$X$105" lockText="1"/>
</file>

<file path=xl/ctrlProps/ctrlProp21.xml><?xml version="1.0" encoding="utf-8"?>
<formControlPr xmlns="http://schemas.microsoft.com/office/spreadsheetml/2009/9/main" objectType="CheckBox" fmlaLink="$X$36" lockText="1"/>
</file>

<file path=xl/ctrlProps/ctrlProp22.xml><?xml version="1.0" encoding="utf-8"?>
<formControlPr xmlns="http://schemas.microsoft.com/office/spreadsheetml/2009/9/main" objectType="CheckBox" fmlaLink="$X$35" lockText="1"/>
</file>

<file path=xl/ctrlProps/ctrlProp23.xml><?xml version="1.0" encoding="utf-8"?>
<formControlPr xmlns="http://schemas.microsoft.com/office/spreadsheetml/2009/9/main" objectType="CheckBox" fmlaLink="$X$31" lockText="1"/>
</file>

<file path=xl/ctrlProps/ctrlProp24.xml><?xml version="1.0" encoding="utf-8"?>
<formControlPr xmlns="http://schemas.microsoft.com/office/spreadsheetml/2009/9/main" objectType="CheckBox" fmlaLink="$X$32" lockText="1"/>
</file>

<file path=xl/ctrlProps/ctrlProp25.xml><?xml version="1.0" encoding="utf-8"?>
<formControlPr xmlns="http://schemas.microsoft.com/office/spreadsheetml/2009/9/main" objectType="CheckBox" checked="Checked" fmlaLink="$X$33" lockText="1"/>
</file>

<file path=xl/ctrlProps/ctrlProp26.xml><?xml version="1.0" encoding="utf-8"?>
<formControlPr xmlns="http://schemas.microsoft.com/office/spreadsheetml/2009/9/main" objectType="CheckBox" checked="Checked" fmlaLink="$X$29" lockText="1"/>
</file>

<file path=xl/ctrlProps/ctrlProp27.xml><?xml version="1.0" encoding="utf-8"?>
<formControlPr xmlns="http://schemas.microsoft.com/office/spreadsheetml/2009/9/main" objectType="CheckBox" fmlaLink="$X$25" lockText="1"/>
</file>

<file path=xl/ctrlProps/ctrlProp28.xml><?xml version="1.0" encoding="utf-8"?>
<formControlPr xmlns="http://schemas.microsoft.com/office/spreadsheetml/2009/9/main" objectType="CheckBox" checked="Checked" fmlaLink="$X$19" lockText="1"/>
</file>

<file path=xl/ctrlProps/ctrlProp29.xml><?xml version="1.0" encoding="utf-8"?>
<formControlPr xmlns="http://schemas.microsoft.com/office/spreadsheetml/2009/9/main" objectType="CheckBox" fmlaLink="$X$26" lockText="1"/>
</file>

<file path=xl/ctrlProps/ctrlProp3.xml><?xml version="1.0" encoding="utf-8"?>
<formControlPr xmlns="http://schemas.microsoft.com/office/spreadsheetml/2009/9/main" objectType="CheckBox" fmlaLink="$X$31" lockText="1"/>
</file>

<file path=xl/ctrlProps/ctrlProp30.xml><?xml version="1.0" encoding="utf-8"?>
<formControlPr xmlns="http://schemas.microsoft.com/office/spreadsheetml/2009/9/main" objectType="CheckBox" fmlaLink="$X$21" lockText="1"/>
</file>

<file path=xl/ctrlProps/ctrlProp31.xml><?xml version="1.0" encoding="utf-8"?>
<formControlPr xmlns="http://schemas.microsoft.com/office/spreadsheetml/2009/9/main" objectType="CheckBox" fmlaLink="$X$22" lockText="1"/>
</file>

<file path=xl/ctrlProps/ctrlProp32.xml><?xml version="1.0" encoding="utf-8"?>
<formControlPr xmlns="http://schemas.microsoft.com/office/spreadsheetml/2009/9/main" objectType="CheckBox" fmlaLink="$X$27" lockText="1"/>
</file>

<file path=xl/ctrlProps/ctrlProp33.xml><?xml version="1.0" encoding="utf-8"?>
<formControlPr xmlns="http://schemas.microsoft.com/office/spreadsheetml/2009/9/main" objectType="CheckBox" fmlaLink="$X$24" lockText="1"/>
</file>

<file path=xl/ctrlProps/ctrlProp34.xml><?xml version="1.0" encoding="utf-8"?>
<formControlPr xmlns="http://schemas.microsoft.com/office/spreadsheetml/2009/9/main" objectType="CheckBox" fmlaLink="$X$20" lockText="1"/>
</file>

<file path=xl/ctrlProps/ctrlProp35.xml><?xml version="1.0" encoding="utf-8"?>
<formControlPr xmlns="http://schemas.microsoft.com/office/spreadsheetml/2009/9/main" objectType="CheckBox" fmlaLink="$X$23" lockText="1"/>
</file>

<file path=xl/ctrlProps/ctrlProp36.xml><?xml version="1.0" encoding="utf-8"?>
<formControlPr xmlns="http://schemas.microsoft.com/office/spreadsheetml/2009/9/main" objectType="CheckBox" fmlaLink="$X$30" lockText="1"/>
</file>

<file path=xl/ctrlProps/ctrlProp37.xml><?xml version="1.0" encoding="utf-8"?>
<formControlPr xmlns="http://schemas.microsoft.com/office/spreadsheetml/2009/9/main" objectType="CheckBox" fmlaLink="$X$41" lockText="1"/>
</file>

<file path=xl/ctrlProps/ctrlProp38.xml><?xml version="1.0" encoding="utf-8"?>
<formControlPr xmlns="http://schemas.microsoft.com/office/spreadsheetml/2009/9/main" objectType="CheckBox" checked="Checked" fmlaLink="$X$42" lockText="1"/>
</file>

<file path=xl/ctrlProps/ctrlProp39.xml><?xml version="1.0" encoding="utf-8"?>
<formControlPr xmlns="http://schemas.microsoft.com/office/spreadsheetml/2009/9/main" objectType="CheckBox" fmlaLink="$X$106" lockText="1"/>
</file>

<file path=xl/ctrlProps/ctrlProp4.xml><?xml version="1.0" encoding="utf-8"?>
<formControlPr xmlns="http://schemas.microsoft.com/office/spreadsheetml/2009/9/main" objectType="CheckBox" fmlaLink="$X$32" lockText="1"/>
</file>

<file path=xl/ctrlProps/ctrlProp40.xml><?xml version="1.0" encoding="utf-8"?>
<formControlPr xmlns="http://schemas.microsoft.com/office/spreadsheetml/2009/9/main" objectType="CheckBox" checked="Checked" fmlaLink="$X$105" lockText="1"/>
</file>

<file path=xl/ctrlProps/ctrlProp41.xml><?xml version="1.0" encoding="utf-8"?>
<formControlPr xmlns="http://schemas.microsoft.com/office/spreadsheetml/2009/9/main" objectType="CheckBox" fmlaLink="$X$36" lockText="1"/>
</file>

<file path=xl/ctrlProps/ctrlProp42.xml><?xml version="1.0" encoding="utf-8"?>
<formControlPr xmlns="http://schemas.microsoft.com/office/spreadsheetml/2009/9/main" objectType="CheckBox" fmlaLink="$X$35" lockText="1"/>
</file>

<file path=xl/ctrlProps/ctrlProp43.xml><?xml version="1.0" encoding="utf-8"?>
<formControlPr xmlns="http://schemas.microsoft.com/office/spreadsheetml/2009/9/main" objectType="CheckBox" fmlaLink="$X$31" lockText="1"/>
</file>

<file path=xl/ctrlProps/ctrlProp44.xml><?xml version="1.0" encoding="utf-8"?>
<formControlPr xmlns="http://schemas.microsoft.com/office/spreadsheetml/2009/9/main" objectType="CheckBox" fmlaLink="$X$32" lockText="1"/>
</file>

<file path=xl/ctrlProps/ctrlProp45.xml><?xml version="1.0" encoding="utf-8"?>
<formControlPr xmlns="http://schemas.microsoft.com/office/spreadsheetml/2009/9/main" objectType="CheckBox" checked="Checked" fmlaLink="$X$33" lockText="1"/>
</file>

<file path=xl/ctrlProps/ctrlProp46.xml><?xml version="1.0" encoding="utf-8"?>
<formControlPr xmlns="http://schemas.microsoft.com/office/spreadsheetml/2009/9/main" objectType="CheckBox" checked="Checked" fmlaLink="$X$29" lockText="1"/>
</file>

<file path=xl/ctrlProps/ctrlProp47.xml><?xml version="1.0" encoding="utf-8"?>
<formControlPr xmlns="http://schemas.microsoft.com/office/spreadsheetml/2009/9/main" objectType="CheckBox" fmlaLink="$X$25" lockText="1"/>
</file>

<file path=xl/ctrlProps/ctrlProp48.xml><?xml version="1.0" encoding="utf-8"?>
<formControlPr xmlns="http://schemas.microsoft.com/office/spreadsheetml/2009/9/main" objectType="CheckBox" checked="Checked" fmlaLink="$X$19" lockText="1"/>
</file>

<file path=xl/ctrlProps/ctrlProp49.xml><?xml version="1.0" encoding="utf-8"?>
<formControlPr xmlns="http://schemas.microsoft.com/office/spreadsheetml/2009/9/main" objectType="CheckBox" fmlaLink="$X$26" lockText="1"/>
</file>

<file path=xl/ctrlProps/ctrlProp5.xml><?xml version="1.0" encoding="utf-8"?>
<formControlPr xmlns="http://schemas.microsoft.com/office/spreadsheetml/2009/9/main" objectType="CheckBox" checked="Checked" fmlaLink="$X$33" lockText="1"/>
</file>

<file path=xl/ctrlProps/ctrlProp50.xml><?xml version="1.0" encoding="utf-8"?>
<formControlPr xmlns="http://schemas.microsoft.com/office/spreadsheetml/2009/9/main" objectType="CheckBox" fmlaLink="$X$21" lockText="1"/>
</file>

<file path=xl/ctrlProps/ctrlProp51.xml><?xml version="1.0" encoding="utf-8"?>
<formControlPr xmlns="http://schemas.microsoft.com/office/spreadsheetml/2009/9/main" objectType="CheckBox" fmlaLink="$X$22" lockText="1"/>
</file>

<file path=xl/ctrlProps/ctrlProp52.xml><?xml version="1.0" encoding="utf-8"?>
<formControlPr xmlns="http://schemas.microsoft.com/office/spreadsheetml/2009/9/main" objectType="CheckBox" fmlaLink="$X$27" lockText="1"/>
</file>

<file path=xl/ctrlProps/ctrlProp53.xml><?xml version="1.0" encoding="utf-8"?>
<formControlPr xmlns="http://schemas.microsoft.com/office/spreadsheetml/2009/9/main" objectType="CheckBox" fmlaLink="$X$24" lockText="1"/>
</file>

<file path=xl/ctrlProps/ctrlProp54.xml><?xml version="1.0" encoding="utf-8"?>
<formControlPr xmlns="http://schemas.microsoft.com/office/spreadsheetml/2009/9/main" objectType="CheckBox" fmlaLink="$X$20" lockText="1"/>
</file>

<file path=xl/ctrlProps/ctrlProp55.xml><?xml version="1.0" encoding="utf-8"?>
<formControlPr xmlns="http://schemas.microsoft.com/office/spreadsheetml/2009/9/main" objectType="CheckBox" fmlaLink="$X$23" lockText="1"/>
</file>

<file path=xl/ctrlProps/ctrlProp56.xml><?xml version="1.0" encoding="utf-8"?>
<formControlPr xmlns="http://schemas.microsoft.com/office/spreadsheetml/2009/9/main" objectType="CheckBox" fmlaLink="$X$30" lockText="1"/>
</file>

<file path=xl/ctrlProps/ctrlProp57.xml><?xml version="1.0" encoding="utf-8"?>
<formControlPr xmlns="http://schemas.microsoft.com/office/spreadsheetml/2009/9/main" objectType="CheckBox" fmlaLink="$X$41" lockText="1"/>
</file>

<file path=xl/ctrlProps/ctrlProp58.xml><?xml version="1.0" encoding="utf-8"?>
<formControlPr xmlns="http://schemas.microsoft.com/office/spreadsheetml/2009/9/main" objectType="CheckBox" checked="Checked" fmlaLink="$X$42" lockText="1"/>
</file>

<file path=xl/ctrlProps/ctrlProp59.xml><?xml version="1.0" encoding="utf-8"?>
<formControlPr xmlns="http://schemas.microsoft.com/office/spreadsheetml/2009/9/main" objectType="CheckBox" fmlaLink="$X$106" lockText="1"/>
</file>

<file path=xl/ctrlProps/ctrlProp6.xml><?xml version="1.0" encoding="utf-8"?>
<formControlPr xmlns="http://schemas.microsoft.com/office/spreadsheetml/2009/9/main" objectType="CheckBox" checked="Checked" fmlaLink="$X$29" lockText="1"/>
</file>

<file path=xl/ctrlProps/ctrlProp60.xml><?xml version="1.0" encoding="utf-8"?>
<formControlPr xmlns="http://schemas.microsoft.com/office/spreadsheetml/2009/9/main" objectType="CheckBox" checked="Checked" fmlaLink="$X$105" lockText="1"/>
</file>

<file path=xl/ctrlProps/ctrlProp61.xml><?xml version="1.0" encoding="utf-8"?>
<formControlPr xmlns="http://schemas.microsoft.com/office/spreadsheetml/2009/9/main" objectType="CheckBox" fmlaLink="$X$36" lockText="1"/>
</file>

<file path=xl/ctrlProps/ctrlProp62.xml><?xml version="1.0" encoding="utf-8"?>
<formControlPr xmlns="http://schemas.microsoft.com/office/spreadsheetml/2009/9/main" objectType="CheckBox" fmlaLink="$X$35" lockText="1"/>
</file>

<file path=xl/ctrlProps/ctrlProp63.xml><?xml version="1.0" encoding="utf-8"?>
<formControlPr xmlns="http://schemas.microsoft.com/office/spreadsheetml/2009/9/main" objectType="CheckBox" fmlaLink="$X$31" lockText="1"/>
</file>

<file path=xl/ctrlProps/ctrlProp64.xml><?xml version="1.0" encoding="utf-8"?>
<formControlPr xmlns="http://schemas.microsoft.com/office/spreadsheetml/2009/9/main" objectType="CheckBox" fmlaLink="$X$32" lockText="1"/>
</file>

<file path=xl/ctrlProps/ctrlProp65.xml><?xml version="1.0" encoding="utf-8"?>
<formControlPr xmlns="http://schemas.microsoft.com/office/spreadsheetml/2009/9/main" objectType="CheckBox" checked="Checked" fmlaLink="$X$33" lockText="1"/>
</file>

<file path=xl/ctrlProps/ctrlProp66.xml><?xml version="1.0" encoding="utf-8"?>
<formControlPr xmlns="http://schemas.microsoft.com/office/spreadsheetml/2009/9/main" objectType="CheckBox" checked="Checked" fmlaLink="$X$29" lockText="1"/>
</file>

<file path=xl/ctrlProps/ctrlProp67.xml><?xml version="1.0" encoding="utf-8"?>
<formControlPr xmlns="http://schemas.microsoft.com/office/spreadsheetml/2009/9/main" objectType="CheckBox" fmlaLink="$X$25" lockText="1"/>
</file>

<file path=xl/ctrlProps/ctrlProp68.xml><?xml version="1.0" encoding="utf-8"?>
<formControlPr xmlns="http://schemas.microsoft.com/office/spreadsheetml/2009/9/main" objectType="CheckBox" checked="Checked" fmlaLink="$X$19" lockText="1"/>
</file>

<file path=xl/ctrlProps/ctrlProp69.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5" lockText="1"/>
</file>

<file path=xl/ctrlProps/ctrlProp70.xml><?xml version="1.0" encoding="utf-8"?>
<formControlPr xmlns="http://schemas.microsoft.com/office/spreadsheetml/2009/9/main" objectType="CheckBox" fmlaLink="$X$21" lockText="1"/>
</file>

<file path=xl/ctrlProps/ctrlProp71.xml><?xml version="1.0" encoding="utf-8"?>
<formControlPr xmlns="http://schemas.microsoft.com/office/spreadsheetml/2009/9/main" objectType="CheckBox" fmlaLink="$X$22" lockText="1"/>
</file>

<file path=xl/ctrlProps/ctrlProp72.xml><?xml version="1.0" encoding="utf-8"?>
<formControlPr xmlns="http://schemas.microsoft.com/office/spreadsheetml/2009/9/main" objectType="CheckBox" fmlaLink="$X$27" lockText="1"/>
</file>

<file path=xl/ctrlProps/ctrlProp73.xml><?xml version="1.0" encoding="utf-8"?>
<formControlPr xmlns="http://schemas.microsoft.com/office/spreadsheetml/2009/9/main" objectType="CheckBox" fmlaLink="$X$24" lockText="1"/>
</file>

<file path=xl/ctrlProps/ctrlProp74.xml><?xml version="1.0" encoding="utf-8"?>
<formControlPr xmlns="http://schemas.microsoft.com/office/spreadsheetml/2009/9/main" objectType="CheckBox" fmlaLink="$X$20" lockText="1"/>
</file>

<file path=xl/ctrlProps/ctrlProp75.xml><?xml version="1.0" encoding="utf-8"?>
<formControlPr xmlns="http://schemas.microsoft.com/office/spreadsheetml/2009/9/main" objectType="CheckBox" fmlaLink="$X$23" lockText="1"/>
</file>

<file path=xl/ctrlProps/ctrlProp76.xml><?xml version="1.0" encoding="utf-8"?>
<formControlPr xmlns="http://schemas.microsoft.com/office/spreadsheetml/2009/9/main" objectType="CheckBox" fmlaLink="$X$30" lockText="1"/>
</file>

<file path=xl/ctrlProps/ctrlProp77.xml><?xml version="1.0" encoding="utf-8"?>
<formControlPr xmlns="http://schemas.microsoft.com/office/spreadsheetml/2009/9/main" objectType="CheckBox" fmlaLink="$X$41" lockText="1"/>
</file>

<file path=xl/ctrlProps/ctrlProp78.xml><?xml version="1.0" encoding="utf-8"?>
<formControlPr xmlns="http://schemas.microsoft.com/office/spreadsheetml/2009/9/main" objectType="CheckBox" checked="Checked" fmlaLink="$X$42" lockText="1"/>
</file>

<file path=xl/ctrlProps/ctrlProp79.xml><?xml version="1.0" encoding="utf-8"?>
<formControlPr xmlns="http://schemas.microsoft.com/office/spreadsheetml/2009/9/main" objectType="CheckBox" fmlaLink="$X$106" lockText="1"/>
</file>

<file path=xl/ctrlProps/ctrlProp8.xml><?xml version="1.0" encoding="utf-8"?>
<formControlPr xmlns="http://schemas.microsoft.com/office/spreadsheetml/2009/9/main" objectType="CheckBox" checked="Checked" fmlaLink="$X$19" lockText="1"/>
</file>

<file path=xl/ctrlProps/ctrlProp80.xml><?xml version="1.0" encoding="utf-8"?>
<formControlPr xmlns="http://schemas.microsoft.com/office/spreadsheetml/2009/9/main" objectType="CheckBox" checked="Checked" fmlaLink="$X$105" lockText="1"/>
</file>

<file path=xl/ctrlProps/ctrlProp81.xml><?xml version="1.0" encoding="utf-8"?>
<formControlPr xmlns="http://schemas.microsoft.com/office/spreadsheetml/2009/9/main" objectType="CheckBox" fmlaLink="$X$36" lockText="1"/>
</file>

<file path=xl/ctrlProps/ctrlProp82.xml><?xml version="1.0" encoding="utf-8"?>
<formControlPr xmlns="http://schemas.microsoft.com/office/spreadsheetml/2009/9/main" objectType="CheckBox" fmlaLink="$X$35" lockText="1"/>
</file>

<file path=xl/ctrlProps/ctrlProp83.xml><?xml version="1.0" encoding="utf-8"?>
<formControlPr xmlns="http://schemas.microsoft.com/office/spreadsheetml/2009/9/main" objectType="CheckBox" fmlaLink="$X$31" lockText="1"/>
</file>

<file path=xl/ctrlProps/ctrlProp84.xml><?xml version="1.0" encoding="utf-8"?>
<formControlPr xmlns="http://schemas.microsoft.com/office/spreadsheetml/2009/9/main" objectType="CheckBox" fmlaLink="$X$32" lockText="1"/>
</file>

<file path=xl/ctrlProps/ctrlProp85.xml><?xml version="1.0" encoding="utf-8"?>
<formControlPr xmlns="http://schemas.microsoft.com/office/spreadsheetml/2009/9/main" objectType="CheckBox" checked="Checked" fmlaLink="$X$33" lockText="1"/>
</file>

<file path=xl/ctrlProps/ctrlProp86.xml><?xml version="1.0" encoding="utf-8"?>
<formControlPr xmlns="http://schemas.microsoft.com/office/spreadsheetml/2009/9/main" objectType="CheckBox" checked="Checked" fmlaLink="$X$29" lockText="1"/>
</file>

<file path=xl/ctrlProps/ctrlProp87.xml><?xml version="1.0" encoding="utf-8"?>
<formControlPr xmlns="http://schemas.microsoft.com/office/spreadsheetml/2009/9/main" objectType="CheckBox" fmlaLink="$X$25" lockText="1"/>
</file>

<file path=xl/ctrlProps/ctrlProp88.xml><?xml version="1.0" encoding="utf-8"?>
<formControlPr xmlns="http://schemas.microsoft.com/office/spreadsheetml/2009/9/main" objectType="CheckBox" checked="Checked" fmlaLink="$X$19" lockText="1"/>
</file>

<file path=xl/ctrlProps/ctrlProp89.xml><?xml version="1.0" encoding="utf-8"?>
<formControlPr xmlns="http://schemas.microsoft.com/office/spreadsheetml/2009/9/main" objectType="CheckBox" fmlaLink="$X$26" lockText="1"/>
</file>

<file path=xl/ctrlProps/ctrlProp9.xml><?xml version="1.0" encoding="utf-8"?>
<formControlPr xmlns="http://schemas.microsoft.com/office/spreadsheetml/2009/9/main" objectType="CheckBox" fmlaLink="$X$26" lockText="1"/>
</file>

<file path=xl/ctrlProps/ctrlProp90.xml><?xml version="1.0" encoding="utf-8"?>
<formControlPr xmlns="http://schemas.microsoft.com/office/spreadsheetml/2009/9/main" objectType="CheckBox" fmlaLink="$X$21" lockText="1"/>
</file>

<file path=xl/ctrlProps/ctrlProp91.xml><?xml version="1.0" encoding="utf-8"?>
<formControlPr xmlns="http://schemas.microsoft.com/office/spreadsheetml/2009/9/main" objectType="CheckBox" fmlaLink="$X$22" lockText="1"/>
</file>

<file path=xl/ctrlProps/ctrlProp92.xml><?xml version="1.0" encoding="utf-8"?>
<formControlPr xmlns="http://schemas.microsoft.com/office/spreadsheetml/2009/9/main" objectType="CheckBox" fmlaLink="$X$27" lockText="1"/>
</file>

<file path=xl/ctrlProps/ctrlProp93.xml><?xml version="1.0" encoding="utf-8"?>
<formControlPr xmlns="http://schemas.microsoft.com/office/spreadsheetml/2009/9/main" objectType="CheckBox" fmlaLink="$X$24" lockText="1"/>
</file>

<file path=xl/ctrlProps/ctrlProp94.xml><?xml version="1.0" encoding="utf-8"?>
<formControlPr xmlns="http://schemas.microsoft.com/office/spreadsheetml/2009/9/main" objectType="CheckBox" fmlaLink="$X$20" lockText="1"/>
</file>

<file path=xl/ctrlProps/ctrlProp95.xml><?xml version="1.0" encoding="utf-8"?>
<formControlPr xmlns="http://schemas.microsoft.com/office/spreadsheetml/2009/9/main" objectType="CheckBox" fmlaLink="$X$23" lockText="1"/>
</file>

<file path=xl/ctrlProps/ctrlProp96.xml><?xml version="1.0" encoding="utf-8"?>
<formControlPr xmlns="http://schemas.microsoft.com/office/spreadsheetml/2009/9/main" objectType="CheckBox" fmlaLink="$X$30" lockText="1"/>
</file>

<file path=xl/ctrlProps/ctrlProp97.xml><?xml version="1.0" encoding="utf-8"?>
<formControlPr xmlns="http://schemas.microsoft.com/office/spreadsheetml/2009/9/main" objectType="CheckBox" fmlaLink="$X$41" lockText="1"/>
</file>

<file path=xl/ctrlProps/ctrlProp98.xml><?xml version="1.0" encoding="utf-8"?>
<formControlPr xmlns="http://schemas.microsoft.com/office/spreadsheetml/2009/9/main" objectType="CheckBox" checked="Checked" fmlaLink="$X$42" lockText="1"/>
</file>

<file path=xl/ctrlProps/ctrlProp99.xml><?xml version="1.0" encoding="utf-8"?>
<formControlPr xmlns="http://schemas.microsoft.com/office/spreadsheetml/2009/9/main" objectType="CheckBox" fmlaLink="$X$106"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4934310" y="4138082"/>
              <a:ext cx="2404774" cy="165435"/>
              <a:chOff x="5533118" y="9125336"/>
              <a:chExt cx="2403103" cy="204148"/>
            </a:xfrm>
          </xdr:grpSpPr>
          <xdr:sp macro="" textlink="">
            <xdr:nvSpPr>
              <xdr:cNvPr id="15361" name="Check Box 1" hidden="1">
                <a:extLst>
                  <a:ext uri="{63B3BB69-23CF-44E3-9099-C40C66FF867C}">
                    <a14:compatExt spid="_x0000_s15361"/>
                  </a:ext>
                </a:extLst>
              </xdr:cNvPr>
              <xdr:cNvSpPr/>
            </xdr:nvSpPr>
            <xdr:spPr bwMode="auto">
              <a:xfrm>
                <a:off x="6831165" y="9125446"/>
                <a:ext cx="1105056"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5362" name="Check Box 2" hidden="1">
                <a:extLst>
                  <a:ext uri="{63B3BB69-23CF-44E3-9099-C40C66FF867C}">
                    <a14:compatExt spid="_x0000_s15362"/>
                  </a:ext>
                </a:extLst>
              </xdr:cNvPr>
              <xdr:cNvSpPr/>
            </xdr:nvSpPr>
            <xdr:spPr bwMode="auto">
              <a:xfrm>
                <a:off x="5533118" y="9125336"/>
                <a:ext cx="1097161"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3785658" y="3851275"/>
              <a:ext cx="4755416" cy="180975"/>
              <a:chOff x="4372804" y="8739395"/>
              <a:chExt cx="4743452" cy="180975"/>
            </a:xfrm>
          </xdr:grpSpPr>
          <xdr:sp macro="" textlink="">
            <xdr:nvSpPr>
              <xdr:cNvPr id="15363" name="Check Box 3" hidden="1">
                <a:extLst>
                  <a:ext uri="{63B3BB69-23CF-44E3-9099-C40C66FF867C}">
                    <a14:compatExt spid="_x0000_s15363"/>
                  </a:ext>
                </a:extLst>
              </xdr:cNvPr>
              <xdr:cNvSpPr/>
            </xdr:nvSpPr>
            <xdr:spPr bwMode="auto">
              <a:xfrm>
                <a:off x="4372804"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5364" name="Check Box 4" hidden="1">
                <a:extLst>
                  <a:ext uri="{63B3BB69-23CF-44E3-9099-C40C66FF867C}">
                    <a14:compatExt spid="_x0000_s15364"/>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5365" name="Check Box 5" hidden="1">
                <a:extLst>
                  <a:ext uri="{63B3BB69-23CF-44E3-9099-C40C66FF867C}">
                    <a14:compatExt spid="_x0000_s15365"/>
                  </a:ext>
                </a:extLst>
              </xdr:cNvPr>
              <xdr:cNvSpPr/>
            </xdr:nvSpPr>
            <xdr:spPr bwMode="auto">
              <a:xfrm>
                <a:off x="7631182"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3680883" y="3841750"/>
              <a:ext cx="4899177" cy="0"/>
              <a:chOff x="4269171" y="6512801"/>
              <a:chExt cx="4880929" cy="1306571"/>
            </a:xfrm>
          </xdr:grpSpPr>
          <xdr:sp macro="" textlink="">
            <xdr:nvSpPr>
              <xdr:cNvPr id="15366" name="Check Box 6" hidden="1">
                <a:extLst>
                  <a:ext uri="{63B3BB69-23CF-44E3-9099-C40C66FF867C}">
                    <a14:compatExt spid="_x0000_s15366"/>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5367" name="Check Box 7" hidden="1">
                <a:extLst>
                  <a:ext uri="{63B3BB69-23CF-44E3-9099-C40C66FF867C}">
                    <a14:compatExt spid="_x0000_s15367"/>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5368" name="Check Box 8" hidden="1">
                <a:extLst>
                  <a:ext uri="{63B3BB69-23CF-44E3-9099-C40C66FF867C}">
                    <a14:compatExt spid="_x0000_s15368"/>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5369" name="Check Box 9" hidden="1">
                <a:extLst>
                  <a:ext uri="{63B3BB69-23CF-44E3-9099-C40C66FF867C}">
                    <a14:compatExt spid="_x0000_s15369"/>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5370" name="Check Box 10" hidden="1">
                <a:extLst>
                  <a:ext uri="{63B3BB69-23CF-44E3-9099-C40C66FF867C}">
                    <a14:compatExt spid="_x0000_s15370"/>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5371" name="Check Box 11" hidden="1">
                <a:extLst>
                  <a:ext uri="{63B3BB69-23CF-44E3-9099-C40C66FF867C}">
                    <a14:compatExt spid="_x0000_s15371"/>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5372" name="Check Box 12" hidden="1">
                <a:extLst>
                  <a:ext uri="{63B3BB69-23CF-44E3-9099-C40C66FF867C}">
                    <a14:compatExt spid="_x0000_s15372"/>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5373" name="Check Box 13" hidden="1">
                <a:extLst>
                  <a:ext uri="{63B3BB69-23CF-44E3-9099-C40C66FF867C}">
                    <a14:compatExt spid="_x0000_s15373"/>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5374" name="Check Box 14" hidden="1">
                <a:extLst>
                  <a:ext uri="{63B3BB69-23CF-44E3-9099-C40C66FF867C}">
                    <a14:compatExt spid="_x0000_s15374"/>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5375" name="Check Box 15" hidden="1">
                <a:extLst>
                  <a:ext uri="{63B3BB69-23CF-44E3-9099-C40C66FF867C}">
                    <a14:compatExt spid="_x0000_s1537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5376" name="Check Box 16" hidden="1">
                <a:extLst>
                  <a:ext uri="{63B3BB69-23CF-44E3-9099-C40C66FF867C}">
                    <a14:compatExt spid="_x0000_s15376"/>
                  </a:ext>
                </a:extLst>
              </xdr:cNvPr>
              <xdr:cNvSpPr/>
            </xdr:nvSpPr>
            <xdr:spPr bwMode="auto">
              <a:xfrm>
                <a:off x="5949418" y="7590772"/>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4697014" y="4349750"/>
              <a:ext cx="3348311" cy="142875"/>
              <a:chOff x="5305240" y="10346375"/>
              <a:chExt cx="3350183" cy="161925"/>
            </a:xfrm>
          </xdr:grpSpPr>
          <xdr:sp macro="" textlink="">
            <xdr:nvSpPr>
              <xdr:cNvPr id="15377" name="Check Box 17" hidden="1">
                <a:extLst>
                  <a:ext uri="{63B3BB69-23CF-44E3-9099-C40C66FF867C}">
                    <a14:compatExt spid="_x0000_s15377"/>
                  </a:ext>
                </a:extLst>
              </xdr:cNvPr>
              <xdr:cNvSpPr/>
            </xdr:nvSpPr>
            <xdr:spPr bwMode="auto">
              <a:xfrm>
                <a:off x="5305240" y="10346740"/>
                <a:ext cx="1621327"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5378" name="Check Box 18" hidden="1">
                <a:extLst>
                  <a:ext uri="{63B3BB69-23CF-44E3-9099-C40C66FF867C}">
                    <a14:compatExt spid="_x0000_s15378"/>
                  </a:ext>
                </a:extLst>
              </xdr:cNvPr>
              <xdr:cNvSpPr/>
            </xdr:nvSpPr>
            <xdr:spPr bwMode="auto">
              <a:xfrm>
                <a:off x="7035057" y="10346375"/>
                <a:ext cx="1620366"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6159500" y="10129574"/>
              <a:ext cx="2414034" cy="205916"/>
              <a:chOff x="5533087" y="9125426"/>
              <a:chExt cx="2403114" cy="204102"/>
            </a:xfrm>
          </xdr:grpSpPr>
          <xdr:sp macro="" textlink="">
            <xdr:nvSpPr>
              <xdr:cNvPr id="15379" name="Check Box 19" hidden="1">
                <a:extLst>
                  <a:ext uri="{63B3BB69-23CF-44E3-9099-C40C66FF867C}">
                    <a14:compatExt spid="_x0000_s15379"/>
                  </a:ext>
                </a:extLst>
              </xdr:cNvPr>
              <xdr:cNvSpPr/>
            </xdr:nvSpPr>
            <xdr:spPr bwMode="auto">
              <a:xfrm>
                <a:off x="6831149" y="9125491"/>
                <a:ext cx="1105052"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5380" name="Check Box 20" hidden="1">
                <a:extLst>
                  <a:ext uri="{63B3BB69-23CF-44E3-9099-C40C66FF867C}">
                    <a14:compatExt spid="_x0000_s15380"/>
                  </a:ext>
                </a:extLst>
              </xdr:cNvPr>
              <xdr:cNvSpPr/>
            </xdr:nvSpPr>
            <xdr:spPr bwMode="auto">
              <a:xfrm>
                <a:off x="5533087" y="9125426"/>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878717" y="4549588"/>
              <a:ext cx="3549641" cy="165434"/>
              <a:chOff x="5533121" y="9125420"/>
              <a:chExt cx="2403091" cy="204077"/>
            </a:xfrm>
          </xdr:grpSpPr>
          <xdr:sp macro="" textlink="">
            <xdr:nvSpPr>
              <xdr:cNvPr id="1025" name="Check Box 1" hidden="1">
                <a:extLst>
                  <a:ext uri="{63B3BB69-23CF-44E3-9099-C40C66FF867C}">
                    <a14:compatExt spid="_x0000_s1025"/>
                  </a:ext>
                </a:extLst>
              </xdr:cNvPr>
              <xdr:cNvSpPr/>
            </xdr:nvSpPr>
            <xdr:spPr bwMode="auto">
              <a:xfrm>
                <a:off x="6831157" y="9125459"/>
                <a:ext cx="1105055"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26" name="Check Box 2" hidden="1">
                <a:extLst>
                  <a:ext uri="{63B3BB69-23CF-44E3-9099-C40C66FF867C}">
                    <a14:compatExt spid="_x0000_s1026"/>
                  </a:ext>
                </a:extLst>
              </xdr:cNvPr>
              <xdr:cNvSpPr/>
            </xdr:nvSpPr>
            <xdr:spPr bwMode="auto">
              <a:xfrm>
                <a:off x="5533121" y="9125420"/>
                <a:ext cx="1097161"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704413" y="4549588"/>
              <a:ext cx="6191141" cy="4549588"/>
              <a:chOff x="4630707" y="0"/>
              <a:chExt cx="4485550" cy="4549588"/>
            </a:xfrm>
          </xdr:grpSpPr>
          <xdr:sp macro="" textlink="">
            <xdr:nvSpPr>
              <xdr:cNvPr id="1027" name="Check Box 3" hidden="1">
                <a:extLst>
                  <a:ext uri="{63B3BB69-23CF-44E3-9099-C40C66FF867C}">
                    <a14:compatExt spid="_x0000_s1027"/>
                  </a:ext>
                </a:extLst>
              </xdr:cNvPr>
              <xdr:cNvSpPr/>
            </xdr:nvSpPr>
            <xdr:spPr bwMode="auto">
              <a:xfrm>
                <a:off x="4630707" y="4549588"/>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028" name="Check Box 4" hidden="1">
                <a:extLst>
                  <a:ext uri="{63B3BB69-23CF-44E3-9099-C40C66FF867C}">
                    <a14:compatExt spid="_x0000_s1028"/>
                  </a:ext>
                </a:extLst>
              </xdr:cNvPr>
              <xdr:cNvSpPr/>
            </xdr:nvSpPr>
            <xdr:spPr bwMode="auto">
              <a:xfrm>
                <a:off x="6875380" y="4549588"/>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029" name="Check Box 5" hidden="1">
                <a:extLst>
                  <a:ext uri="{63B3BB69-23CF-44E3-9099-C40C66FF867C}">
                    <a14:compatExt spid="_x0000_s1029"/>
                  </a:ext>
                </a:extLst>
              </xdr:cNvPr>
              <xdr:cNvSpPr/>
            </xdr:nvSpPr>
            <xdr:spPr bwMode="auto">
              <a:xfrm>
                <a:off x="7631183" y="0"/>
                <a:ext cx="148507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4588039" y="4549588"/>
              <a:ext cx="8410646" cy="4549588"/>
              <a:chOff x="4520386" y="0"/>
              <a:chExt cx="6135488" cy="4549588"/>
            </a:xfrm>
          </xdr:grpSpPr>
          <xdr:sp macro="" textlink="">
            <xdr:nvSpPr>
              <xdr:cNvPr id="1030" name="Check Box 6" hidden="1">
                <a:extLst>
                  <a:ext uri="{63B3BB69-23CF-44E3-9099-C40C66FF867C}">
                    <a14:compatExt spid="_x0000_s1030"/>
                  </a:ext>
                </a:extLst>
              </xdr:cNvPr>
              <xdr:cNvSpPr/>
            </xdr:nvSpPr>
            <xdr:spPr bwMode="auto">
              <a:xfrm>
                <a:off x="4522152" y="4549588"/>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031" name="Check Box 7" hidden="1">
                <a:extLst>
                  <a:ext uri="{63B3BB69-23CF-44E3-9099-C40C66FF867C}">
                    <a14:compatExt spid="_x0000_s1031"/>
                  </a:ext>
                </a:extLst>
              </xdr:cNvPr>
              <xdr:cNvSpPr/>
            </xdr:nvSpPr>
            <xdr:spPr bwMode="auto">
              <a:xfrm>
                <a:off x="4531677" y="4549588"/>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032" name="Check Box 8" hidden="1">
                <a:extLst>
                  <a:ext uri="{63B3BB69-23CF-44E3-9099-C40C66FF867C}">
                    <a14:compatExt spid="_x0000_s1032"/>
                  </a:ext>
                </a:extLst>
              </xdr:cNvPr>
              <xdr:cNvSpPr/>
            </xdr:nvSpPr>
            <xdr:spPr bwMode="auto">
              <a:xfrm>
                <a:off x="4520386" y="4549588"/>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033" name="Check Box 9" hidden="1">
                <a:extLst>
                  <a:ext uri="{63B3BB69-23CF-44E3-9099-C40C66FF867C}">
                    <a14:compatExt spid="_x0000_s1033"/>
                  </a:ext>
                </a:extLst>
              </xdr:cNvPr>
              <xdr:cNvSpPr/>
            </xdr:nvSpPr>
            <xdr:spPr bwMode="auto">
              <a:xfrm>
                <a:off x="6828749" y="4549588"/>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034" name="Check Box 10" hidden="1">
                <a:extLst>
                  <a:ext uri="{63B3BB69-23CF-44E3-9099-C40C66FF867C}">
                    <a14:compatExt spid="_x0000_s1034"/>
                  </a:ext>
                </a:extLst>
              </xdr:cNvPr>
              <xdr:cNvSpPr/>
            </xdr:nvSpPr>
            <xdr:spPr bwMode="auto">
              <a:xfrm>
                <a:off x="9145433" y="4549588"/>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035" name="Check Box 11" hidden="1">
                <a:extLst>
                  <a:ext uri="{63B3BB69-23CF-44E3-9099-C40C66FF867C}">
                    <a14:compatExt spid="_x0000_s1035"/>
                  </a:ext>
                </a:extLst>
              </xdr:cNvPr>
              <xdr:cNvSpPr/>
            </xdr:nvSpPr>
            <xdr:spPr bwMode="auto">
              <a:xfrm>
                <a:off x="4520386" y="4549588"/>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036" name="Check Box 12" hidden="1">
                <a:extLst>
                  <a:ext uri="{63B3BB69-23CF-44E3-9099-C40C66FF867C}">
                    <a14:compatExt spid="_x0000_s1036"/>
                  </a:ext>
                </a:extLst>
              </xdr:cNvPr>
              <xdr:cNvSpPr/>
            </xdr:nvSpPr>
            <xdr:spPr bwMode="auto">
              <a:xfrm>
                <a:off x="9152895" y="4549588"/>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037" name="Check Box 13" hidden="1">
                <a:extLst>
                  <a:ext uri="{63B3BB69-23CF-44E3-9099-C40C66FF867C}">
                    <a14:compatExt spid="_x0000_s1037"/>
                  </a:ext>
                </a:extLst>
              </xdr:cNvPr>
              <xdr:cNvSpPr/>
            </xdr:nvSpPr>
            <xdr:spPr bwMode="auto">
              <a:xfrm>
                <a:off x="9147398" y="4549588"/>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038" name="Check Box 14" hidden="1">
                <a:extLst>
                  <a:ext uri="{63B3BB69-23CF-44E3-9099-C40C66FF867C}">
                    <a14:compatExt spid="_x0000_s1038"/>
                  </a:ext>
                </a:extLst>
              </xdr:cNvPr>
              <xdr:cNvSpPr/>
            </xdr:nvSpPr>
            <xdr:spPr bwMode="auto">
              <a:xfrm>
                <a:off x="6843772" y="4549588"/>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039" name="Check Box 15" hidden="1">
                <a:extLst>
                  <a:ext uri="{63B3BB69-23CF-44E3-9099-C40C66FF867C}">
                    <a14:compatExt spid="_x0000_s1039"/>
                  </a:ext>
                </a:extLst>
              </xdr:cNvPr>
              <xdr:cNvSpPr/>
            </xdr:nvSpPr>
            <xdr:spPr bwMode="auto">
              <a:xfrm>
                <a:off x="6836808" y="4549588"/>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040" name="Check Box 16" hidden="1">
                <a:extLst>
                  <a:ext uri="{63B3BB69-23CF-44E3-9099-C40C66FF867C}">
                    <a14:compatExt spid="_x0000_s1040"/>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641421" y="4762500"/>
              <a:ext cx="4493178" cy="142875"/>
              <a:chOff x="5305239" y="10346283"/>
              <a:chExt cx="3350184" cy="161925"/>
            </a:xfrm>
          </xdr:grpSpPr>
          <xdr:sp macro="" textlink="">
            <xdr:nvSpPr>
              <xdr:cNvPr id="1041" name="Check Box 17" hidden="1">
                <a:extLst>
                  <a:ext uri="{63B3BB69-23CF-44E3-9099-C40C66FF867C}">
                    <a14:compatExt spid="_x0000_s1041"/>
                  </a:ext>
                </a:extLst>
              </xdr:cNvPr>
              <xdr:cNvSpPr/>
            </xdr:nvSpPr>
            <xdr:spPr bwMode="auto">
              <a:xfrm>
                <a:off x="5305239"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042" name="Check Box 18" hidden="1">
                <a:extLst>
                  <a:ext uri="{63B3BB69-23CF-44E3-9099-C40C66FF867C}">
                    <a14:compatExt spid="_x0000_s1042"/>
                  </a:ext>
                </a:extLst>
              </xdr:cNvPr>
              <xdr:cNvSpPr/>
            </xdr:nvSpPr>
            <xdr:spPr bwMode="auto">
              <a:xfrm>
                <a:off x="7035056" y="10346283"/>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7485529" y="10836789"/>
              <a:ext cx="3442485" cy="205916"/>
              <a:chOff x="5533082" y="9125437"/>
              <a:chExt cx="2403117" cy="204117"/>
            </a:xfrm>
          </xdr:grpSpPr>
          <xdr:sp macro="" textlink="">
            <xdr:nvSpPr>
              <xdr:cNvPr id="1043" name="Check Box 19" hidden="1">
                <a:extLst>
                  <a:ext uri="{63B3BB69-23CF-44E3-9099-C40C66FF867C}">
                    <a14:compatExt spid="_x0000_s1043"/>
                  </a:ext>
                </a:extLst>
              </xdr:cNvPr>
              <xdr:cNvSpPr/>
            </xdr:nvSpPr>
            <xdr:spPr bwMode="auto">
              <a:xfrm>
                <a:off x="6831148" y="9125516"/>
                <a:ext cx="1105051"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44" name="Check Box 20" hidden="1">
                <a:extLst>
                  <a:ext uri="{63B3BB69-23CF-44E3-9099-C40C66FF867C}">
                    <a14:compatExt spid="_x0000_s1044"/>
                  </a:ext>
                </a:extLst>
              </xdr:cNvPr>
              <xdr:cNvSpPr/>
            </xdr:nvSpPr>
            <xdr:spPr bwMode="auto">
              <a:xfrm>
                <a:off x="5533082" y="9125437"/>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878717" y="4240865"/>
              <a:ext cx="3549641" cy="205216"/>
              <a:chOff x="5533113" y="9125313"/>
              <a:chExt cx="2403111" cy="204102"/>
            </a:xfrm>
          </xdr:grpSpPr>
          <xdr:sp macro="" textlink="">
            <xdr:nvSpPr>
              <xdr:cNvPr id="8193" name="Check Box 1" hidden="1">
                <a:extLst>
                  <a:ext uri="{63B3BB69-23CF-44E3-9099-C40C66FF867C}">
                    <a14:compatExt spid="_x0000_s8193"/>
                  </a:ext>
                </a:extLst>
              </xdr:cNvPr>
              <xdr:cNvSpPr/>
            </xdr:nvSpPr>
            <xdr:spPr bwMode="auto">
              <a:xfrm>
                <a:off x="6831170" y="9125378"/>
                <a:ext cx="1105054"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8194" name="Check Box 2" hidden="1">
                <a:extLst>
                  <a:ext uri="{63B3BB69-23CF-44E3-9099-C40C66FF867C}">
                    <a14:compatExt spid="_x0000_s8194"/>
                  </a:ext>
                </a:extLst>
              </xdr:cNvPr>
              <xdr:cNvSpPr/>
            </xdr:nvSpPr>
            <xdr:spPr bwMode="auto">
              <a:xfrm>
                <a:off x="5533113" y="9125313"/>
                <a:ext cx="1097162"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348443" y="3886760"/>
              <a:ext cx="6547111" cy="180975"/>
              <a:chOff x="4372803" y="8739395"/>
              <a:chExt cx="4743454" cy="180975"/>
            </a:xfrm>
          </xdr:grpSpPr>
          <xdr:sp macro="" textlink="">
            <xdr:nvSpPr>
              <xdr:cNvPr id="8195" name="Check Box 3" hidden="1">
                <a:extLst>
                  <a:ext uri="{63B3BB69-23CF-44E3-9099-C40C66FF867C}">
                    <a14:compatExt spid="_x0000_s81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8196" name="Check Box 4" hidden="1">
                <a:extLst>
                  <a:ext uri="{63B3BB69-23CF-44E3-9099-C40C66FF867C}">
                    <a14:compatExt spid="_x0000_s8196"/>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8197" name="Check Box 5" hidden="1">
                <a:extLst>
                  <a:ext uri="{63B3BB69-23CF-44E3-9099-C40C66FF867C}">
                    <a14:compatExt spid="_x0000_s8197"/>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4243668" y="3886761"/>
              <a:ext cx="6690872" cy="371475"/>
              <a:chOff x="4269171" y="6512801"/>
              <a:chExt cx="4880929" cy="1306565"/>
            </a:xfrm>
          </xdr:grpSpPr>
          <xdr:sp macro="" textlink="">
            <xdr:nvSpPr>
              <xdr:cNvPr id="8198" name="Check Box 6" hidden="1">
                <a:extLst>
                  <a:ext uri="{63B3BB69-23CF-44E3-9099-C40C66FF867C}">
                    <a14:compatExt spid="_x0000_s8198"/>
                  </a:ext>
                </a:extLst>
              </xdr:cNvPr>
              <xdr:cNvSpPr/>
            </xdr:nvSpPr>
            <xdr:spPr bwMode="auto">
              <a:xfrm>
                <a:off x="4269171" y="7581242"/>
                <a:ext cx="1501994"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8199" name="Check Box 7" hidden="1">
                <a:extLst>
                  <a:ext uri="{63B3BB69-23CF-44E3-9099-C40C66FF867C}">
                    <a14:compatExt spid="_x0000_s8199"/>
                  </a:ext>
                </a:extLst>
              </xdr:cNvPr>
              <xdr:cNvSpPr/>
            </xdr:nvSpPr>
            <xdr:spPr bwMode="auto">
              <a:xfrm>
                <a:off x="4278696" y="7170025"/>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8200" name="Check Box 8" hidden="1">
                <a:extLst>
                  <a:ext uri="{63B3BB69-23CF-44E3-9099-C40C66FF867C}">
                    <a14:compatExt spid="_x0000_s8200"/>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8201" name="Check Box 9" hidden="1">
                <a:extLst>
                  <a:ext uri="{63B3BB69-23CF-44E3-9099-C40C66FF867C}">
                    <a14:compatExt spid="_x0000_s8201"/>
                  </a:ext>
                </a:extLst>
              </xdr:cNvPr>
              <xdr:cNvSpPr/>
            </xdr:nvSpPr>
            <xdr:spPr bwMode="auto">
              <a:xfrm>
                <a:off x="5953500" y="7178188"/>
                <a:ext cx="1489513" cy="2272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8202" name="Check Box 10" hidden="1">
                <a:extLst>
                  <a:ext uri="{63B3BB69-23CF-44E3-9099-C40C66FF867C}">
                    <a14:compatExt spid="_x0000_s8202"/>
                  </a:ext>
                </a:extLst>
              </xdr:cNvPr>
              <xdr:cNvSpPr/>
            </xdr:nvSpPr>
            <xdr:spPr bwMode="auto">
              <a:xfrm>
                <a:off x="7641678" y="6512801"/>
                <a:ext cx="1502979"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8203" name="Check Box 11" hidden="1">
                <a:extLst>
                  <a:ext uri="{63B3BB69-23CF-44E3-9099-C40C66FF867C}">
                    <a14:compatExt spid="_x0000_s8203"/>
                  </a:ext>
                </a:extLst>
              </xdr:cNvPr>
              <xdr:cNvSpPr/>
            </xdr:nvSpPr>
            <xdr:spPr bwMode="auto">
              <a:xfrm>
                <a:off x="4269171" y="6874749"/>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8204" name="Check Box 12" hidden="1">
                <a:extLst>
                  <a:ext uri="{63B3BB69-23CF-44E3-9099-C40C66FF867C}">
                    <a14:compatExt spid="_x0000_s8204"/>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8205" name="Check Box 13" hidden="1">
                <a:extLst>
                  <a:ext uri="{63B3BB69-23CF-44E3-9099-C40C66FF867C}">
                    <a14:compatExt spid="_x0000_s8205"/>
                  </a:ext>
                </a:extLst>
              </xdr:cNvPr>
              <xdr:cNvSpPr/>
            </xdr:nvSpPr>
            <xdr:spPr bwMode="auto">
              <a:xfrm>
                <a:off x="7644399" y="6874749"/>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8206" name="Check Box 14" hidden="1">
                <a:extLst>
                  <a:ext uri="{63B3BB69-23CF-44E3-9099-C40C66FF867C}">
                    <a14:compatExt spid="_x0000_s8206"/>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8207" name="Check Box 15" hidden="1">
                <a:extLst>
                  <a:ext uri="{63B3BB69-23CF-44E3-9099-C40C66FF867C}">
                    <a14:compatExt spid="_x0000_s8207"/>
                  </a:ext>
                </a:extLst>
              </xdr:cNvPr>
              <xdr:cNvSpPr/>
            </xdr:nvSpPr>
            <xdr:spPr bwMode="auto">
              <a:xfrm>
                <a:off x="5960624" y="6876430"/>
                <a:ext cx="1480308"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8208" name="Check Box 16" hidden="1">
                <a:extLst>
                  <a:ext uri="{63B3BB69-23CF-44E3-9099-C40C66FF867C}">
                    <a14:compatExt spid="_x0000_s8208"/>
                  </a:ext>
                </a:extLst>
              </xdr:cNvPr>
              <xdr:cNvSpPr/>
            </xdr:nvSpPr>
            <xdr:spPr bwMode="auto">
              <a:xfrm>
                <a:off x="5949418" y="7590767"/>
                <a:ext cx="1497677"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641421" y="4493559"/>
              <a:ext cx="4493178" cy="142875"/>
              <a:chOff x="5305238" y="10346283"/>
              <a:chExt cx="3350184" cy="161925"/>
            </a:xfrm>
          </xdr:grpSpPr>
          <xdr:sp macro="" textlink="">
            <xdr:nvSpPr>
              <xdr:cNvPr id="8209" name="Check Box 17" hidden="1">
                <a:extLst>
                  <a:ext uri="{63B3BB69-23CF-44E3-9099-C40C66FF867C}">
                    <a14:compatExt spid="_x0000_s8209"/>
                  </a:ext>
                </a:extLst>
              </xdr:cNvPr>
              <xdr:cNvSpPr/>
            </xdr:nvSpPr>
            <xdr:spPr bwMode="auto">
              <a:xfrm>
                <a:off x="5305238" y="10346740"/>
                <a:ext cx="1621327"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8210" name="Check Box 18" hidden="1">
                <a:extLst>
                  <a:ext uri="{63B3BB69-23CF-44E3-9099-C40C66FF867C}">
                    <a14:compatExt spid="_x0000_s8210"/>
                  </a:ext>
                </a:extLst>
              </xdr:cNvPr>
              <xdr:cNvSpPr/>
            </xdr:nvSpPr>
            <xdr:spPr bwMode="auto">
              <a:xfrm>
                <a:off x="7035055" y="10346283"/>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7485529" y="10646289"/>
              <a:ext cx="3442485" cy="205916"/>
              <a:chOff x="5533085" y="9125469"/>
              <a:chExt cx="2403117" cy="204095"/>
            </a:xfrm>
          </xdr:grpSpPr>
          <xdr:sp macro="" textlink="">
            <xdr:nvSpPr>
              <xdr:cNvPr id="8211" name="Check Box 19" hidden="1">
                <a:extLst>
                  <a:ext uri="{63B3BB69-23CF-44E3-9099-C40C66FF867C}">
                    <a14:compatExt spid="_x0000_s8211"/>
                  </a:ext>
                </a:extLst>
              </xdr:cNvPr>
              <xdr:cNvSpPr/>
            </xdr:nvSpPr>
            <xdr:spPr bwMode="auto">
              <a:xfrm>
                <a:off x="6831151" y="9125528"/>
                <a:ext cx="1105051"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8212" name="Check Box 20" hidden="1">
                <a:extLst>
                  <a:ext uri="{63B3BB69-23CF-44E3-9099-C40C66FF867C}">
                    <a14:compatExt spid="_x0000_s8212"/>
                  </a:ext>
                </a:extLst>
              </xdr:cNvPr>
              <xdr:cNvSpPr/>
            </xdr:nvSpPr>
            <xdr:spPr bwMode="auto">
              <a:xfrm>
                <a:off x="5533085" y="9125469"/>
                <a:ext cx="1097154"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878717" y="4695265"/>
              <a:ext cx="3549641" cy="165434"/>
              <a:chOff x="5533125" y="9125391"/>
              <a:chExt cx="2403091" cy="204095"/>
            </a:xfrm>
          </xdr:grpSpPr>
          <xdr:sp macro="" textlink="">
            <xdr:nvSpPr>
              <xdr:cNvPr id="2049" name="Check Box 1" hidden="1">
                <a:extLst>
                  <a:ext uri="{63B3BB69-23CF-44E3-9099-C40C66FF867C}">
                    <a14:compatExt spid="_x0000_s2049"/>
                  </a:ext>
                </a:extLst>
              </xdr:cNvPr>
              <xdr:cNvSpPr/>
            </xdr:nvSpPr>
            <xdr:spPr bwMode="auto">
              <a:xfrm>
                <a:off x="6831161" y="9125450"/>
                <a:ext cx="1105055"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50" name="Check Box 2" hidden="1">
                <a:extLst>
                  <a:ext uri="{63B3BB69-23CF-44E3-9099-C40C66FF867C}">
                    <a14:compatExt spid="_x0000_s2050"/>
                  </a:ext>
                </a:extLst>
              </xdr:cNvPr>
              <xdr:cNvSpPr/>
            </xdr:nvSpPr>
            <xdr:spPr bwMode="auto">
              <a:xfrm>
                <a:off x="5533125" y="9125391"/>
                <a:ext cx="1097163"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704413" y="4684059"/>
              <a:ext cx="6191141" cy="4684059"/>
              <a:chOff x="4630707" y="0"/>
              <a:chExt cx="4485550" cy="4684059"/>
            </a:xfrm>
          </xdr:grpSpPr>
          <xdr:sp macro="" textlink="">
            <xdr:nvSpPr>
              <xdr:cNvPr id="2051" name="Check Box 3" hidden="1">
                <a:extLst>
                  <a:ext uri="{63B3BB69-23CF-44E3-9099-C40C66FF867C}">
                    <a14:compatExt spid="_x0000_s2051"/>
                  </a:ext>
                </a:extLst>
              </xdr:cNvPr>
              <xdr:cNvSpPr/>
            </xdr:nvSpPr>
            <xdr:spPr bwMode="auto">
              <a:xfrm>
                <a:off x="4630707" y="4684059"/>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52" name="Check Box 4" hidden="1">
                <a:extLst>
                  <a:ext uri="{63B3BB69-23CF-44E3-9099-C40C66FF867C}">
                    <a14:compatExt spid="_x0000_s2052"/>
                  </a:ext>
                </a:extLst>
              </xdr:cNvPr>
              <xdr:cNvSpPr/>
            </xdr:nvSpPr>
            <xdr:spPr bwMode="auto">
              <a:xfrm>
                <a:off x="6875380" y="4684059"/>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53" name="Check Box 5" hidden="1">
                <a:extLst>
                  <a:ext uri="{63B3BB69-23CF-44E3-9099-C40C66FF867C}">
                    <a14:compatExt spid="_x0000_s2053"/>
                  </a:ext>
                </a:extLst>
              </xdr:cNvPr>
              <xdr:cNvSpPr/>
            </xdr:nvSpPr>
            <xdr:spPr bwMode="auto">
              <a:xfrm>
                <a:off x="7631183" y="0"/>
                <a:ext cx="148507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4588039" y="4684059"/>
              <a:ext cx="8410646" cy="4684059"/>
              <a:chOff x="4520386" y="0"/>
              <a:chExt cx="6135488" cy="4684059"/>
            </a:xfrm>
          </xdr:grpSpPr>
          <xdr:sp macro="" textlink="">
            <xdr:nvSpPr>
              <xdr:cNvPr id="2054" name="Check Box 6" hidden="1">
                <a:extLst>
                  <a:ext uri="{63B3BB69-23CF-44E3-9099-C40C66FF867C}">
                    <a14:compatExt spid="_x0000_s2054"/>
                  </a:ext>
                </a:extLst>
              </xdr:cNvPr>
              <xdr:cNvSpPr/>
            </xdr:nvSpPr>
            <xdr:spPr bwMode="auto">
              <a:xfrm>
                <a:off x="4522152" y="4684059"/>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55" name="Check Box 7" hidden="1">
                <a:extLst>
                  <a:ext uri="{63B3BB69-23CF-44E3-9099-C40C66FF867C}">
                    <a14:compatExt spid="_x0000_s2055"/>
                  </a:ext>
                </a:extLst>
              </xdr:cNvPr>
              <xdr:cNvSpPr/>
            </xdr:nvSpPr>
            <xdr:spPr bwMode="auto">
              <a:xfrm>
                <a:off x="4531677" y="4684059"/>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56" name="Check Box 8" hidden="1">
                <a:extLst>
                  <a:ext uri="{63B3BB69-23CF-44E3-9099-C40C66FF867C}">
                    <a14:compatExt spid="_x0000_s2056"/>
                  </a:ext>
                </a:extLst>
              </xdr:cNvPr>
              <xdr:cNvSpPr/>
            </xdr:nvSpPr>
            <xdr:spPr bwMode="auto">
              <a:xfrm>
                <a:off x="4520386" y="4684059"/>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57" name="Check Box 9" hidden="1">
                <a:extLst>
                  <a:ext uri="{63B3BB69-23CF-44E3-9099-C40C66FF867C}">
                    <a14:compatExt spid="_x0000_s2057"/>
                  </a:ext>
                </a:extLst>
              </xdr:cNvPr>
              <xdr:cNvSpPr/>
            </xdr:nvSpPr>
            <xdr:spPr bwMode="auto">
              <a:xfrm>
                <a:off x="6828749" y="4684059"/>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58" name="Check Box 10" hidden="1">
                <a:extLst>
                  <a:ext uri="{63B3BB69-23CF-44E3-9099-C40C66FF867C}">
                    <a14:compatExt spid="_x0000_s2058"/>
                  </a:ext>
                </a:extLst>
              </xdr:cNvPr>
              <xdr:cNvSpPr/>
            </xdr:nvSpPr>
            <xdr:spPr bwMode="auto">
              <a:xfrm>
                <a:off x="9145433" y="4684059"/>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59" name="Check Box 11" hidden="1">
                <a:extLst>
                  <a:ext uri="{63B3BB69-23CF-44E3-9099-C40C66FF867C}">
                    <a14:compatExt spid="_x0000_s2059"/>
                  </a:ext>
                </a:extLst>
              </xdr:cNvPr>
              <xdr:cNvSpPr/>
            </xdr:nvSpPr>
            <xdr:spPr bwMode="auto">
              <a:xfrm>
                <a:off x="4520386" y="4684059"/>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60" name="Check Box 12" hidden="1">
                <a:extLst>
                  <a:ext uri="{63B3BB69-23CF-44E3-9099-C40C66FF867C}">
                    <a14:compatExt spid="_x0000_s2060"/>
                  </a:ext>
                </a:extLst>
              </xdr:cNvPr>
              <xdr:cNvSpPr/>
            </xdr:nvSpPr>
            <xdr:spPr bwMode="auto">
              <a:xfrm>
                <a:off x="9152895" y="4684059"/>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061" name="Check Box 13" hidden="1">
                <a:extLst>
                  <a:ext uri="{63B3BB69-23CF-44E3-9099-C40C66FF867C}">
                    <a14:compatExt spid="_x0000_s2061"/>
                  </a:ext>
                </a:extLst>
              </xdr:cNvPr>
              <xdr:cNvSpPr/>
            </xdr:nvSpPr>
            <xdr:spPr bwMode="auto">
              <a:xfrm>
                <a:off x="9147398" y="4684059"/>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062" name="Check Box 14" hidden="1">
                <a:extLst>
                  <a:ext uri="{63B3BB69-23CF-44E3-9099-C40C66FF867C}">
                    <a14:compatExt spid="_x0000_s2062"/>
                  </a:ext>
                </a:extLst>
              </xdr:cNvPr>
              <xdr:cNvSpPr/>
            </xdr:nvSpPr>
            <xdr:spPr bwMode="auto">
              <a:xfrm>
                <a:off x="6843772" y="4684059"/>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063" name="Check Box 15" hidden="1">
                <a:extLst>
                  <a:ext uri="{63B3BB69-23CF-44E3-9099-C40C66FF867C}">
                    <a14:compatExt spid="_x0000_s2063"/>
                  </a:ext>
                </a:extLst>
              </xdr:cNvPr>
              <xdr:cNvSpPr/>
            </xdr:nvSpPr>
            <xdr:spPr bwMode="auto">
              <a:xfrm>
                <a:off x="6836808" y="4684059"/>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064" name="Check Box 16" hidden="1">
                <a:extLst>
                  <a:ext uri="{63B3BB69-23CF-44E3-9099-C40C66FF867C}">
                    <a14:compatExt spid="_x0000_s2064"/>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641421" y="4908176"/>
              <a:ext cx="4493178" cy="142875"/>
              <a:chOff x="5305239" y="10346283"/>
              <a:chExt cx="3350184" cy="161925"/>
            </a:xfrm>
          </xdr:grpSpPr>
          <xdr:sp macro="" textlink="">
            <xdr:nvSpPr>
              <xdr:cNvPr id="2065" name="Check Box 17" hidden="1">
                <a:extLst>
                  <a:ext uri="{63B3BB69-23CF-44E3-9099-C40C66FF867C}">
                    <a14:compatExt spid="_x0000_s2065"/>
                  </a:ext>
                </a:extLst>
              </xdr:cNvPr>
              <xdr:cNvSpPr/>
            </xdr:nvSpPr>
            <xdr:spPr bwMode="auto">
              <a:xfrm>
                <a:off x="5305239"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066" name="Check Box 18" hidden="1">
                <a:extLst>
                  <a:ext uri="{63B3BB69-23CF-44E3-9099-C40C66FF867C}">
                    <a14:compatExt spid="_x0000_s2066"/>
                  </a:ext>
                </a:extLst>
              </xdr:cNvPr>
              <xdr:cNvSpPr/>
            </xdr:nvSpPr>
            <xdr:spPr bwMode="auto">
              <a:xfrm>
                <a:off x="7035056" y="10346283"/>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7485529" y="10982466"/>
              <a:ext cx="3442485" cy="205916"/>
              <a:chOff x="5533082" y="9125353"/>
              <a:chExt cx="2403111" cy="204108"/>
            </a:xfrm>
          </xdr:grpSpPr>
          <xdr:sp macro="" textlink="">
            <xdr:nvSpPr>
              <xdr:cNvPr id="2067" name="Check Box 19" hidden="1">
                <a:extLst>
                  <a:ext uri="{63B3BB69-23CF-44E3-9099-C40C66FF867C}">
                    <a14:compatExt spid="_x0000_s2067"/>
                  </a:ext>
                </a:extLst>
              </xdr:cNvPr>
              <xdr:cNvSpPr/>
            </xdr:nvSpPr>
            <xdr:spPr bwMode="auto">
              <a:xfrm>
                <a:off x="6831142" y="9125428"/>
                <a:ext cx="1105051" cy="204033"/>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68" name="Check Box 20" hidden="1">
                <a:extLst>
                  <a:ext uri="{63B3BB69-23CF-44E3-9099-C40C66FF867C}">
                    <a14:compatExt spid="_x0000_s2068"/>
                  </a:ext>
                </a:extLst>
              </xdr:cNvPr>
              <xdr:cNvSpPr/>
            </xdr:nvSpPr>
            <xdr:spPr bwMode="auto">
              <a:xfrm>
                <a:off x="5533082" y="9125353"/>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878717" y="4695265"/>
              <a:ext cx="3549641" cy="165434"/>
              <a:chOff x="5533113" y="9125397"/>
              <a:chExt cx="2403111" cy="204037"/>
            </a:xfrm>
          </xdr:grpSpPr>
          <xdr:sp macro="" textlink="">
            <xdr:nvSpPr>
              <xdr:cNvPr id="4097" name="Check Box 1" hidden="1">
                <a:extLst>
                  <a:ext uri="{63B3BB69-23CF-44E3-9099-C40C66FF867C}">
                    <a14:compatExt spid="_x0000_s4097"/>
                  </a:ext>
                </a:extLst>
              </xdr:cNvPr>
              <xdr:cNvSpPr/>
            </xdr:nvSpPr>
            <xdr:spPr bwMode="auto">
              <a:xfrm>
                <a:off x="6831170" y="9125397"/>
                <a:ext cx="1105054"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4098" name="Check Box 2" hidden="1">
                <a:extLst>
                  <a:ext uri="{63B3BB69-23CF-44E3-9099-C40C66FF867C}">
                    <a14:compatExt spid="_x0000_s4098"/>
                  </a:ext>
                </a:extLst>
              </xdr:cNvPr>
              <xdr:cNvSpPr/>
            </xdr:nvSpPr>
            <xdr:spPr bwMode="auto">
              <a:xfrm>
                <a:off x="5533113" y="9125402"/>
                <a:ext cx="1097162"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704413" y="4695265"/>
              <a:ext cx="6191141" cy="4695265"/>
              <a:chOff x="4630707" y="0"/>
              <a:chExt cx="4485550" cy="4695265"/>
            </a:xfrm>
          </xdr:grpSpPr>
          <xdr:sp macro="" textlink="">
            <xdr:nvSpPr>
              <xdr:cNvPr id="4099" name="Check Box 3" hidden="1">
                <a:extLst>
                  <a:ext uri="{63B3BB69-23CF-44E3-9099-C40C66FF867C}">
                    <a14:compatExt spid="_x0000_s4099"/>
                  </a:ext>
                </a:extLst>
              </xdr:cNvPr>
              <xdr:cNvSpPr/>
            </xdr:nvSpPr>
            <xdr:spPr bwMode="auto">
              <a:xfrm>
                <a:off x="4630707" y="4695265"/>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4100" name="Check Box 4" hidden="1">
                <a:extLst>
                  <a:ext uri="{63B3BB69-23CF-44E3-9099-C40C66FF867C}">
                    <a14:compatExt spid="_x0000_s4100"/>
                  </a:ext>
                </a:extLst>
              </xdr:cNvPr>
              <xdr:cNvSpPr/>
            </xdr:nvSpPr>
            <xdr:spPr bwMode="auto">
              <a:xfrm>
                <a:off x="6875380" y="4695265"/>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4101" name="Check Box 5" hidden="1">
                <a:extLst>
                  <a:ext uri="{63B3BB69-23CF-44E3-9099-C40C66FF867C}">
                    <a14:compatExt spid="_x0000_s4101"/>
                  </a:ext>
                </a:extLst>
              </xdr:cNvPr>
              <xdr:cNvSpPr/>
            </xdr:nvSpPr>
            <xdr:spPr bwMode="auto">
              <a:xfrm>
                <a:off x="7631183" y="0"/>
                <a:ext cx="148507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4588039" y="4695265"/>
              <a:ext cx="8410646" cy="4695265"/>
              <a:chOff x="4520386" y="0"/>
              <a:chExt cx="6135488" cy="4695265"/>
            </a:xfrm>
          </xdr:grpSpPr>
          <xdr:sp macro="" textlink="">
            <xdr:nvSpPr>
              <xdr:cNvPr id="4102" name="Check Box 6" hidden="1">
                <a:extLst>
                  <a:ext uri="{63B3BB69-23CF-44E3-9099-C40C66FF867C}">
                    <a14:compatExt spid="_x0000_s4102"/>
                  </a:ext>
                </a:extLst>
              </xdr:cNvPr>
              <xdr:cNvSpPr/>
            </xdr:nvSpPr>
            <xdr:spPr bwMode="auto">
              <a:xfrm>
                <a:off x="4522152" y="4695265"/>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4103" name="Check Box 7" hidden="1">
                <a:extLst>
                  <a:ext uri="{63B3BB69-23CF-44E3-9099-C40C66FF867C}">
                    <a14:compatExt spid="_x0000_s4103"/>
                  </a:ext>
                </a:extLst>
              </xdr:cNvPr>
              <xdr:cNvSpPr/>
            </xdr:nvSpPr>
            <xdr:spPr bwMode="auto">
              <a:xfrm>
                <a:off x="4531677" y="4695265"/>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4104" name="Check Box 8" hidden="1">
                <a:extLst>
                  <a:ext uri="{63B3BB69-23CF-44E3-9099-C40C66FF867C}">
                    <a14:compatExt spid="_x0000_s4104"/>
                  </a:ext>
                </a:extLst>
              </xdr:cNvPr>
              <xdr:cNvSpPr/>
            </xdr:nvSpPr>
            <xdr:spPr bwMode="auto">
              <a:xfrm>
                <a:off x="4520386" y="4695265"/>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4105" name="Check Box 9" hidden="1">
                <a:extLst>
                  <a:ext uri="{63B3BB69-23CF-44E3-9099-C40C66FF867C}">
                    <a14:compatExt spid="_x0000_s4105"/>
                  </a:ext>
                </a:extLst>
              </xdr:cNvPr>
              <xdr:cNvSpPr/>
            </xdr:nvSpPr>
            <xdr:spPr bwMode="auto">
              <a:xfrm>
                <a:off x="6828749" y="4695265"/>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4106" name="Check Box 10" hidden="1">
                <a:extLst>
                  <a:ext uri="{63B3BB69-23CF-44E3-9099-C40C66FF867C}">
                    <a14:compatExt spid="_x0000_s4106"/>
                  </a:ext>
                </a:extLst>
              </xdr:cNvPr>
              <xdr:cNvSpPr/>
            </xdr:nvSpPr>
            <xdr:spPr bwMode="auto">
              <a:xfrm>
                <a:off x="9145433" y="4695265"/>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4107" name="Check Box 11" hidden="1">
                <a:extLst>
                  <a:ext uri="{63B3BB69-23CF-44E3-9099-C40C66FF867C}">
                    <a14:compatExt spid="_x0000_s4107"/>
                  </a:ext>
                </a:extLst>
              </xdr:cNvPr>
              <xdr:cNvSpPr/>
            </xdr:nvSpPr>
            <xdr:spPr bwMode="auto">
              <a:xfrm>
                <a:off x="4520386" y="4695265"/>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4108" name="Check Box 12" hidden="1">
                <a:extLst>
                  <a:ext uri="{63B3BB69-23CF-44E3-9099-C40C66FF867C}">
                    <a14:compatExt spid="_x0000_s4108"/>
                  </a:ext>
                </a:extLst>
              </xdr:cNvPr>
              <xdr:cNvSpPr/>
            </xdr:nvSpPr>
            <xdr:spPr bwMode="auto">
              <a:xfrm>
                <a:off x="9152895" y="4695265"/>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4109" name="Check Box 13" hidden="1">
                <a:extLst>
                  <a:ext uri="{63B3BB69-23CF-44E3-9099-C40C66FF867C}">
                    <a14:compatExt spid="_x0000_s4109"/>
                  </a:ext>
                </a:extLst>
              </xdr:cNvPr>
              <xdr:cNvSpPr/>
            </xdr:nvSpPr>
            <xdr:spPr bwMode="auto">
              <a:xfrm>
                <a:off x="9147398" y="4695265"/>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4110" name="Check Box 14" hidden="1">
                <a:extLst>
                  <a:ext uri="{63B3BB69-23CF-44E3-9099-C40C66FF867C}">
                    <a14:compatExt spid="_x0000_s4110"/>
                  </a:ext>
                </a:extLst>
              </xdr:cNvPr>
              <xdr:cNvSpPr/>
            </xdr:nvSpPr>
            <xdr:spPr bwMode="auto">
              <a:xfrm>
                <a:off x="6843772" y="4695265"/>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4111" name="Check Box 15" hidden="1">
                <a:extLst>
                  <a:ext uri="{63B3BB69-23CF-44E3-9099-C40C66FF867C}">
                    <a14:compatExt spid="_x0000_s4111"/>
                  </a:ext>
                </a:extLst>
              </xdr:cNvPr>
              <xdr:cNvSpPr/>
            </xdr:nvSpPr>
            <xdr:spPr bwMode="auto">
              <a:xfrm>
                <a:off x="6836808" y="4695265"/>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4112" name="Check Box 16" hidden="1">
                <a:extLst>
                  <a:ext uri="{63B3BB69-23CF-44E3-9099-C40C66FF867C}">
                    <a14:compatExt spid="_x0000_s4112"/>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641421" y="4908176"/>
              <a:ext cx="4493178" cy="142875"/>
              <a:chOff x="5305238" y="10346283"/>
              <a:chExt cx="3350184" cy="161925"/>
            </a:xfrm>
          </xdr:grpSpPr>
          <xdr:sp macro="" textlink="">
            <xdr:nvSpPr>
              <xdr:cNvPr id="4113" name="Check Box 17" hidden="1">
                <a:extLst>
                  <a:ext uri="{63B3BB69-23CF-44E3-9099-C40C66FF867C}">
                    <a14:compatExt spid="_x0000_s4113"/>
                  </a:ext>
                </a:extLst>
              </xdr:cNvPr>
              <xdr:cNvSpPr/>
            </xdr:nvSpPr>
            <xdr:spPr bwMode="auto">
              <a:xfrm>
                <a:off x="5305238" y="10346740"/>
                <a:ext cx="1621327"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4114" name="Check Box 18" hidden="1">
                <a:extLst>
                  <a:ext uri="{63B3BB69-23CF-44E3-9099-C40C66FF867C}">
                    <a14:compatExt spid="_x0000_s4114"/>
                  </a:ext>
                </a:extLst>
              </xdr:cNvPr>
              <xdr:cNvSpPr/>
            </xdr:nvSpPr>
            <xdr:spPr bwMode="auto">
              <a:xfrm>
                <a:off x="7035055" y="10346283"/>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7485529" y="10982466"/>
              <a:ext cx="3442485" cy="205916"/>
              <a:chOff x="5533085" y="9125469"/>
              <a:chExt cx="2403117" cy="204095"/>
            </a:xfrm>
          </xdr:grpSpPr>
          <xdr:sp macro="" textlink="">
            <xdr:nvSpPr>
              <xdr:cNvPr id="4115" name="Check Box 19" hidden="1">
                <a:extLst>
                  <a:ext uri="{63B3BB69-23CF-44E3-9099-C40C66FF867C}">
                    <a14:compatExt spid="_x0000_s4115"/>
                  </a:ext>
                </a:extLst>
              </xdr:cNvPr>
              <xdr:cNvSpPr/>
            </xdr:nvSpPr>
            <xdr:spPr bwMode="auto">
              <a:xfrm>
                <a:off x="6831151" y="9125528"/>
                <a:ext cx="1105051"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4116" name="Check Box 20" hidden="1">
                <a:extLst>
                  <a:ext uri="{63B3BB69-23CF-44E3-9099-C40C66FF867C}">
                    <a14:compatExt spid="_x0000_s4116"/>
                  </a:ext>
                </a:extLst>
              </xdr:cNvPr>
              <xdr:cNvSpPr/>
            </xdr:nvSpPr>
            <xdr:spPr bwMode="auto">
              <a:xfrm>
                <a:off x="5533085" y="9125469"/>
                <a:ext cx="1097154"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35</xdr:row>
          <xdr:rowOff>0</xdr:rowOff>
        </xdr:from>
        <xdr:to>
          <xdr:col>8</xdr:col>
          <xdr:colOff>15417</xdr:colOff>
          <xdr:row>36</xdr:row>
          <xdr:rowOff>165434</xdr:rowOff>
        </xdr:to>
        <xdr:grpSp>
          <xdr:nvGrpSpPr>
            <xdr:cNvPr id="2" name="Group 1"/>
            <xdr:cNvGrpSpPr/>
          </xdr:nvGrpSpPr>
          <xdr:grpSpPr>
            <a:xfrm>
              <a:off x="5876226" y="3735917"/>
              <a:ext cx="3547774" cy="165434"/>
              <a:chOff x="5533112" y="9125376"/>
              <a:chExt cx="2403108" cy="204151"/>
            </a:xfrm>
          </xdr:grpSpPr>
          <xdr:sp macro="" textlink="">
            <xdr:nvSpPr>
              <xdr:cNvPr id="6145" name="Check Box 1" hidden="1">
                <a:extLst>
                  <a:ext uri="{63B3BB69-23CF-44E3-9099-C40C66FF867C}">
                    <a14:compatExt spid="_x0000_s6145"/>
                  </a:ext>
                </a:extLst>
              </xdr:cNvPr>
              <xdr:cNvSpPr/>
            </xdr:nvSpPr>
            <xdr:spPr bwMode="auto">
              <a:xfrm>
                <a:off x="6831164" y="9125490"/>
                <a:ext cx="1105056"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6146" name="Check Box 2" hidden="1">
                <a:extLst>
                  <a:ext uri="{63B3BB69-23CF-44E3-9099-C40C66FF867C}">
                    <a14:compatExt spid="_x0000_s6146"/>
                  </a:ext>
                </a:extLst>
              </xdr:cNvPr>
              <xdr:cNvSpPr/>
            </xdr:nvSpPr>
            <xdr:spPr bwMode="auto">
              <a:xfrm>
                <a:off x="5533112" y="9125376"/>
                <a:ext cx="1097163"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34</xdr:row>
          <xdr:rowOff>9525</xdr:rowOff>
        </xdr:from>
        <xdr:to>
          <xdr:col>9</xdr:col>
          <xdr:colOff>137907</xdr:colOff>
          <xdr:row>34</xdr:row>
          <xdr:rowOff>190500</xdr:rowOff>
        </xdr:to>
        <xdr:grpSp>
          <xdr:nvGrpSpPr>
            <xdr:cNvPr id="5" name="Group 4"/>
            <xdr:cNvGrpSpPr/>
          </xdr:nvGrpSpPr>
          <xdr:grpSpPr>
            <a:xfrm>
              <a:off x="4346575" y="3544358"/>
              <a:ext cx="6543999" cy="180975"/>
              <a:chOff x="4372803" y="8739395"/>
              <a:chExt cx="4743454" cy="180975"/>
            </a:xfrm>
          </xdr:grpSpPr>
          <xdr:sp macro="" textlink="">
            <xdr:nvSpPr>
              <xdr:cNvPr id="6147" name="Check Box 3" hidden="1">
                <a:extLst>
                  <a:ext uri="{63B3BB69-23CF-44E3-9099-C40C66FF867C}">
                    <a14:compatExt spid="_x0000_s6147"/>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6148" name="Check Box 4" hidden="1">
                <a:extLst>
                  <a:ext uri="{63B3BB69-23CF-44E3-9099-C40C66FF867C}">
                    <a14:compatExt spid="_x0000_s6148"/>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6149" name="Check Box 5" hidden="1">
                <a:extLst>
                  <a:ext uri="{63B3BB69-23CF-44E3-9099-C40C66FF867C}">
                    <a14:compatExt spid="_x0000_s6149"/>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0</xdr:rowOff>
        </xdr:from>
        <xdr:to>
          <xdr:col>9</xdr:col>
          <xdr:colOff>176893</xdr:colOff>
          <xdr:row>23</xdr:row>
          <xdr:rowOff>0</xdr:rowOff>
        </xdr:to>
        <xdr:grpSp>
          <xdr:nvGrpSpPr>
            <xdr:cNvPr id="9" name="Group 8"/>
            <xdr:cNvGrpSpPr/>
          </xdr:nvGrpSpPr>
          <xdr:grpSpPr>
            <a:xfrm>
              <a:off x="4582798" y="3534833"/>
              <a:ext cx="8403776" cy="3534833"/>
              <a:chOff x="4518042" y="0"/>
              <a:chExt cx="6133330" cy="3534833"/>
            </a:xfrm>
          </xdr:grpSpPr>
          <xdr:sp macro="" textlink="">
            <xdr:nvSpPr>
              <xdr:cNvPr id="6150" name="Check Box 6" hidden="1">
                <a:extLst>
                  <a:ext uri="{63B3BB69-23CF-44E3-9099-C40C66FF867C}">
                    <a14:compatExt spid="_x0000_s6150"/>
                  </a:ext>
                </a:extLst>
              </xdr:cNvPr>
              <xdr:cNvSpPr/>
            </xdr:nvSpPr>
            <xdr:spPr bwMode="auto">
              <a:xfrm>
                <a:off x="4519805" y="3534833"/>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6151" name="Check Box 7" hidden="1">
                <a:extLst>
                  <a:ext uri="{63B3BB69-23CF-44E3-9099-C40C66FF867C}">
                    <a14:compatExt spid="_x0000_s6151"/>
                  </a:ext>
                </a:extLst>
              </xdr:cNvPr>
              <xdr:cNvSpPr/>
            </xdr:nvSpPr>
            <xdr:spPr bwMode="auto">
              <a:xfrm>
                <a:off x="4529330" y="3534833"/>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6152" name="Check Box 8" hidden="1">
                <a:extLst>
                  <a:ext uri="{63B3BB69-23CF-44E3-9099-C40C66FF867C}">
                    <a14:compatExt spid="_x0000_s6152"/>
                  </a:ext>
                </a:extLst>
              </xdr:cNvPr>
              <xdr:cNvSpPr/>
            </xdr:nvSpPr>
            <xdr:spPr bwMode="auto">
              <a:xfrm>
                <a:off x="4518042" y="3534833"/>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6153" name="Check Box 9" hidden="1">
                <a:extLst>
                  <a:ext uri="{63B3BB69-23CF-44E3-9099-C40C66FF867C}">
                    <a14:compatExt spid="_x0000_s6153"/>
                  </a:ext>
                </a:extLst>
              </xdr:cNvPr>
              <xdr:cNvSpPr/>
            </xdr:nvSpPr>
            <xdr:spPr bwMode="auto">
              <a:xfrm>
                <a:off x="6825332" y="3534833"/>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6154" name="Check Box 10" hidden="1">
                <a:extLst>
                  <a:ext uri="{63B3BB69-23CF-44E3-9099-C40C66FF867C}">
                    <a14:compatExt spid="_x0000_s6154"/>
                  </a:ext>
                </a:extLst>
              </xdr:cNvPr>
              <xdr:cNvSpPr/>
            </xdr:nvSpPr>
            <xdr:spPr bwMode="auto">
              <a:xfrm>
                <a:off x="9140936" y="3534833"/>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6155" name="Check Box 11" hidden="1">
                <a:extLst>
                  <a:ext uri="{63B3BB69-23CF-44E3-9099-C40C66FF867C}">
                    <a14:compatExt spid="_x0000_s6155"/>
                  </a:ext>
                </a:extLst>
              </xdr:cNvPr>
              <xdr:cNvSpPr/>
            </xdr:nvSpPr>
            <xdr:spPr bwMode="auto">
              <a:xfrm>
                <a:off x="4518042" y="3534833"/>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6156" name="Check Box 12" hidden="1">
                <a:extLst>
                  <a:ext uri="{63B3BB69-23CF-44E3-9099-C40C66FF867C}">
                    <a14:compatExt spid="_x0000_s6156"/>
                  </a:ext>
                </a:extLst>
              </xdr:cNvPr>
              <xdr:cNvSpPr/>
            </xdr:nvSpPr>
            <xdr:spPr bwMode="auto">
              <a:xfrm>
                <a:off x="9148393" y="3534833"/>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6157" name="Check Box 13" hidden="1">
                <a:extLst>
                  <a:ext uri="{63B3BB69-23CF-44E3-9099-C40C66FF867C}">
                    <a14:compatExt spid="_x0000_s6157"/>
                  </a:ext>
                </a:extLst>
              </xdr:cNvPr>
              <xdr:cNvSpPr/>
            </xdr:nvSpPr>
            <xdr:spPr bwMode="auto">
              <a:xfrm>
                <a:off x="9142900" y="3534833"/>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6158" name="Check Box 14" hidden="1">
                <a:extLst>
                  <a:ext uri="{63B3BB69-23CF-44E3-9099-C40C66FF867C}">
                    <a14:compatExt spid="_x0000_s6158"/>
                  </a:ext>
                </a:extLst>
              </xdr:cNvPr>
              <xdr:cNvSpPr/>
            </xdr:nvSpPr>
            <xdr:spPr bwMode="auto">
              <a:xfrm>
                <a:off x="6840349" y="3534833"/>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6159" name="Check Box 15" hidden="1">
                <a:extLst>
                  <a:ext uri="{63B3BB69-23CF-44E3-9099-C40C66FF867C}">
                    <a14:compatExt spid="_x0000_s6159"/>
                  </a:ext>
                </a:extLst>
              </xdr:cNvPr>
              <xdr:cNvSpPr/>
            </xdr:nvSpPr>
            <xdr:spPr bwMode="auto">
              <a:xfrm>
                <a:off x="6833388" y="3534833"/>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6160" name="Check Box 16" hidden="1">
                <a:extLst>
                  <a:ext uri="{63B3BB69-23CF-44E3-9099-C40C66FF867C}">
                    <a14:compatExt spid="_x0000_s6160"/>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37</xdr:row>
          <xdr:rowOff>0</xdr:rowOff>
        </xdr:from>
        <xdr:to>
          <xdr:col>8</xdr:col>
          <xdr:colOff>721658</xdr:colOff>
          <xdr:row>40</xdr:row>
          <xdr:rowOff>142875</xdr:rowOff>
        </xdr:to>
        <xdr:grpSp>
          <xdr:nvGrpSpPr>
            <xdr:cNvPr id="21" name="Group 20"/>
            <xdr:cNvGrpSpPr/>
          </xdr:nvGrpSpPr>
          <xdr:grpSpPr>
            <a:xfrm>
              <a:off x="5638930" y="3947583"/>
              <a:ext cx="4491311" cy="142875"/>
              <a:chOff x="5305235" y="10346283"/>
              <a:chExt cx="3350185" cy="161925"/>
            </a:xfrm>
          </xdr:grpSpPr>
          <xdr:sp macro="" textlink="">
            <xdr:nvSpPr>
              <xdr:cNvPr id="6161" name="Check Box 17" hidden="1">
                <a:extLst>
                  <a:ext uri="{63B3BB69-23CF-44E3-9099-C40C66FF867C}">
                    <a14:compatExt spid="_x0000_s6161"/>
                  </a:ext>
                </a:extLst>
              </xdr:cNvPr>
              <xdr:cNvSpPr/>
            </xdr:nvSpPr>
            <xdr:spPr bwMode="auto">
              <a:xfrm>
                <a:off x="5305235"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6162" name="Check Box 18" hidden="1">
                <a:extLst>
                  <a:ext uri="{63B3BB69-23CF-44E3-9099-C40C66FF867C}">
                    <a14:compatExt spid="_x0000_s6162"/>
                  </a:ext>
                </a:extLst>
              </xdr:cNvPr>
              <xdr:cNvSpPr/>
            </xdr:nvSpPr>
            <xdr:spPr bwMode="auto">
              <a:xfrm>
                <a:off x="7035053" y="10346283"/>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7482417" y="10489407"/>
              <a:ext cx="3440617" cy="205916"/>
              <a:chOff x="5533087" y="9125395"/>
              <a:chExt cx="2403105" cy="204068"/>
            </a:xfrm>
          </xdr:grpSpPr>
          <xdr:sp macro="" textlink="">
            <xdr:nvSpPr>
              <xdr:cNvPr id="6163" name="Check Box 19" hidden="1">
                <a:extLst>
                  <a:ext uri="{63B3BB69-23CF-44E3-9099-C40C66FF867C}">
                    <a14:compatExt spid="_x0000_s6163"/>
                  </a:ext>
                </a:extLst>
              </xdr:cNvPr>
              <xdr:cNvSpPr/>
            </xdr:nvSpPr>
            <xdr:spPr bwMode="auto">
              <a:xfrm>
                <a:off x="6831141" y="9125430"/>
                <a:ext cx="1105051" cy="204033"/>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6164" name="Check Box 20" hidden="1">
                <a:extLst>
                  <a:ext uri="{63B3BB69-23CF-44E3-9099-C40C66FF867C}">
                    <a14:compatExt spid="_x0000_s6164"/>
                  </a:ext>
                </a:extLst>
              </xdr:cNvPr>
              <xdr:cNvSpPr/>
            </xdr:nvSpPr>
            <xdr:spPr bwMode="auto">
              <a:xfrm>
                <a:off x="5533087" y="9125395"/>
                <a:ext cx="1097154"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5.xml"/><Relationship Id="rId13" Type="http://schemas.openxmlformats.org/officeDocument/2006/relationships/ctrlProp" Target="../ctrlProps/ctrlProp30.xml"/><Relationship Id="rId18" Type="http://schemas.openxmlformats.org/officeDocument/2006/relationships/ctrlProp" Target="../ctrlProps/ctrlProp35.xml"/><Relationship Id="rId3" Type="http://schemas.openxmlformats.org/officeDocument/2006/relationships/vmlDrawing" Target="../drawings/vmlDrawing3.vml"/><Relationship Id="rId21" Type="http://schemas.openxmlformats.org/officeDocument/2006/relationships/ctrlProp" Target="../ctrlProps/ctrlProp38.xml"/><Relationship Id="rId7" Type="http://schemas.openxmlformats.org/officeDocument/2006/relationships/ctrlProp" Target="../ctrlProps/ctrlProp24.xml"/><Relationship Id="rId12" Type="http://schemas.openxmlformats.org/officeDocument/2006/relationships/ctrlProp" Target="../ctrlProps/ctrlProp29.xml"/><Relationship Id="rId17" Type="http://schemas.openxmlformats.org/officeDocument/2006/relationships/ctrlProp" Target="../ctrlProps/ctrlProp34.xml"/><Relationship Id="rId2" Type="http://schemas.openxmlformats.org/officeDocument/2006/relationships/drawing" Target="../drawings/drawing2.xml"/><Relationship Id="rId16" Type="http://schemas.openxmlformats.org/officeDocument/2006/relationships/ctrlProp" Target="../ctrlProps/ctrlProp33.xml"/><Relationship Id="rId20" Type="http://schemas.openxmlformats.org/officeDocument/2006/relationships/ctrlProp" Target="../ctrlProps/ctrlProp37.xml"/><Relationship Id="rId1" Type="http://schemas.openxmlformats.org/officeDocument/2006/relationships/printerSettings" Target="../printerSettings/printerSettings4.bin"/><Relationship Id="rId6" Type="http://schemas.openxmlformats.org/officeDocument/2006/relationships/ctrlProp" Target="../ctrlProps/ctrlProp23.xml"/><Relationship Id="rId11" Type="http://schemas.openxmlformats.org/officeDocument/2006/relationships/ctrlProp" Target="../ctrlProps/ctrlProp28.xml"/><Relationship Id="rId24" Type="http://schemas.openxmlformats.org/officeDocument/2006/relationships/comments" Target="../comments2.xml"/><Relationship Id="rId5" Type="http://schemas.openxmlformats.org/officeDocument/2006/relationships/ctrlProp" Target="../ctrlProps/ctrlProp22.xml"/><Relationship Id="rId15" Type="http://schemas.openxmlformats.org/officeDocument/2006/relationships/ctrlProp" Target="../ctrlProps/ctrlProp32.xml"/><Relationship Id="rId23" Type="http://schemas.openxmlformats.org/officeDocument/2006/relationships/ctrlProp" Target="../ctrlProps/ctrlProp40.xml"/><Relationship Id="rId10" Type="http://schemas.openxmlformats.org/officeDocument/2006/relationships/ctrlProp" Target="../ctrlProps/ctrlProp27.xml"/><Relationship Id="rId19" Type="http://schemas.openxmlformats.org/officeDocument/2006/relationships/ctrlProp" Target="../ctrlProps/ctrlProp36.xml"/><Relationship Id="rId4" Type="http://schemas.openxmlformats.org/officeDocument/2006/relationships/ctrlProp" Target="../ctrlProps/ctrlProp21.xml"/><Relationship Id="rId9" Type="http://schemas.openxmlformats.org/officeDocument/2006/relationships/ctrlProp" Target="../ctrlProps/ctrlProp26.xml"/><Relationship Id="rId14" Type="http://schemas.openxmlformats.org/officeDocument/2006/relationships/ctrlProp" Target="../ctrlProps/ctrlProp31.xml"/><Relationship Id="rId22" Type="http://schemas.openxmlformats.org/officeDocument/2006/relationships/ctrlProp" Target="../ctrlProps/ctrlProp39.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3" Type="http://schemas.openxmlformats.org/officeDocument/2006/relationships/vmlDrawing" Target="../drawings/vmlDrawing4.vml"/><Relationship Id="rId21" Type="http://schemas.openxmlformats.org/officeDocument/2006/relationships/ctrlProp" Target="../ctrlProps/ctrlProp58.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 Type="http://schemas.openxmlformats.org/officeDocument/2006/relationships/drawing" Target="../drawings/drawing3.xml"/><Relationship Id="rId16" Type="http://schemas.openxmlformats.org/officeDocument/2006/relationships/ctrlProp" Target="../ctrlProps/ctrlProp53.xml"/><Relationship Id="rId20" Type="http://schemas.openxmlformats.org/officeDocument/2006/relationships/ctrlProp" Target="../ctrlProps/ctrlProp57.xml"/><Relationship Id="rId1" Type="http://schemas.openxmlformats.org/officeDocument/2006/relationships/printerSettings" Target="../printerSettings/printerSettings5.bin"/><Relationship Id="rId6" Type="http://schemas.openxmlformats.org/officeDocument/2006/relationships/ctrlProp" Target="../ctrlProps/ctrlProp43.xml"/><Relationship Id="rId11" Type="http://schemas.openxmlformats.org/officeDocument/2006/relationships/ctrlProp" Target="../ctrlProps/ctrlProp48.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10" Type="http://schemas.openxmlformats.org/officeDocument/2006/relationships/ctrlProp" Target="../ctrlProps/ctrlProp47.xml"/><Relationship Id="rId19" Type="http://schemas.openxmlformats.org/officeDocument/2006/relationships/ctrlProp" Target="../ctrlProps/ctrlProp56.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65.xml"/><Relationship Id="rId13" Type="http://schemas.openxmlformats.org/officeDocument/2006/relationships/ctrlProp" Target="../ctrlProps/ctrlProp70.xml"/><Relationship Id="rId18" Type="http://schemas.openxmlformats.org/officeDocument/2006/relationships/ctrlProp" Target="../ctrlProps/ctrlProp75.xml"/><Relationship Id="rId3" Type="http://schemas.openxmlformats.org/officeDocument/2006/relationships/vmlDrawing" Target="../drawings/vmlDrawing5.vml"/><Relationship Id="rId21" Type="http://schemas.openxmlformats.org/officeDocument/2006/relationships/ctrlProp" Target="../ctrlProps/ctrlProp78.xml"/><Relationship Id="rId7" Type="http://schemas.openxmlformats.org/officeDocument/2006/relationships/ctrlProp" Target="../ctrlProps/ctrlProp64.xml"/><Relationship Id="rId12" Type="http://schemas.openxmlformats.org/officeDocument/2006/relationships/ctrlProp" Target="../ctrlProps/ctrlProp69.xml"/><Relationship Id="rId17" Type="http://schemas.openxmlformats.org/officeDocument/2006/relationships/ctrlProp" Target="../ctrlProps/ctrlProp74.xml"/><Relationship Id="rId2" Type="http://schemas.openxmlformats.org/officeDocument/2006/relationships/drawing" Target="../drawings/drawing4.xml"/><Relationship Id="rId16" Type="http://schemas.openxmlformats.org/officeDocument/2006/relationships/ctrlProp" Target="../ctrlProps/ctrlProp73.xml"/><Relationship Id="rId20" Type="http://schemas.openxmlformats.org/officeDocument/2006/relationships/ctrlProp" Target="../ctrlProps/ctrlProp77.xml"/><Relationship Id="rId1" Type="http://schemas.openxmlformats.org/officeDocument/2006/relationships/printerSettings" Target="../printerSettings/printerSettings6.bin"/><Relationship Id="rId6" Type="http://schemas.openxmlformats.org/officeDocument/2006/relationships/ctrlProp" Target="../ctrlProps/ctrlProp63.xml"/><Relationship Id="rId11" Type="http://schemas.openxmlformats.org/officeDocument/2006/relationships/ctrlProp" Target="../ctrlProps/ctrlProp68.xml"/><Relationship Id="rId5" Type="http://schemas.openxmlformats.org/officeDocument/2006/relationships/ctrlProp" Target="../ctrlProps/ctrlProp62.xml"/><Relationship Id="rId15" Type="http://schemas.openxmlformats.org/officeDocument/2006/relationships/ctrlProp" Target="../ctrlProps/ctrlProp72.xml"/><Relationship Id="rId23" Type="http://schemas.openxmlformats.org/officeDocument/2006/relationships/ctrlProp" Target="../ctrlProps/ctrlProp80.xml"/><Relationship Id="rId10" Type="http://schemas.openxmlformats.org/officeDocument/2006/relationships/ctrlProp" Target="../ctrlProps/ctrlProp67.xml"/><Relationship Id="rId19" Type="http://schemas.openxmlformats.org/officeDocument/2006/relationships/ctrlProp" Target="../ctrlProps/ctrlProp76.xml"/><Relationship Id="rId4" Type="http://schemas.openxmlformats.org/officeDocument/2006/relationships/ctrlProp" Target="../ctrlProps/ctrlProp61.xml"/><Relationship Id="rId9" Type="http://schemas.openxmlformats.org/officeDocument/2006/relationships/ctrlProp" Target="../ctrlProps/ctrlProp66.xml"/><Relationship Id="rId14" Type="http://schemas.openxmlformats.org/officeDocument/2006/relationships/ctrlProp" Target="../ctrlProps/ctrlProp71.xml"/><Relationship Id="rId22" Type="http://schemas.openxmlformats.org/officeDocument/2006/relationships/ctrlProp" Target="../ctrlProps/ctrlProp7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85.xml"/><Relationship Id="rId13" Type="http://schemas.openxmlformats.org/officeDocument/2006/relationships/ctrlProp" Target="../ctrlProps/ctrlProp90.xml"/><Relationship Id="rId18" Type="http://schemas.openxmlformats.org/officeDocument/2006/relationships/ctrlProp" Target="../ctrlProps/ctrlProp95.xml"/><Relationship Id="rId3" Type="http://schemas.openxmlformats.org/officeDocument/2006/relationships/vmlDrawing" Target="../drawings/vmlDrawing6.vml"/><Relationship Id="rId21" Type="http://schemas.openxmlformats.org/officeDocument/2006/relationships/ctrlProp" Target="../ctrlProps/ctrlProp98.xml"/><Relationship Id="rId7" Type="http://schemas.openxmlformats.org/officeDocument/2006/relationships/ctrlProp" Target="../ctrlProps/ctrlProp84.xml"/><Relationship Id="rId12" Type="http://schemas.openxmlformats.org/officeDocument/2006/relationships/ctrlProp" Target="../ctrlProps/ctrlProp89.xml"/><Relationship Id="rId17" Type="http://schemas.openxmlformats.org/officeDocument/2006/relationships/ctrlProp" Target="../ctrlProps/ctrlProp94.xml"/><Relationship Id="rId2" Type="http://schemas.openxmlformats.org/officeDocument/2006/relationships/drawing" Target="../drawings/drawing5.xml"/><Relationship Id="rId16" Type="http://schemas.openxmlformats.org/officeDocument/2006/relationships/ctrlProp" Target="../ctrlProps/ctrlProp93.xml"/><Relationship Id="rId20" Type="http://schemas.openxmlformats.org/officeDocument/2006/relationships/ctrlProp" Target="../ctrlProps/ctrlProp97.xml"/><Relationship Id="rId1" Type="http://schemas.openxmlformats.org/officeDocument/2006/relationships/printerSettings" Target="../printerSettings/printerSettings7.bin"/><Relationship Id="rId6" Type="http://schemas.openxmlformats.org/officeDocument/2006/relationships/ctrlProp" Target="../ctrlProps/ctrlProp83.xml"/><Relationship Id="rId11" Type="http://schemas.openxmlformats.org/officeDocument/2006/relationships/ctrlProp" Target="../ctrlProps/ctrlProp88.xml"/><Relationship Id="rId24" Type="http://schemas.openxmlformats.org/officeDocument/2006/relationships/comments" Target="../comments3.xml"/><Relationship Id="rId5" Type="http://schemas.openxmlformats.org/officeDocument/2006/relationships/ctrlProp" Target="../ctrlProps/ctrlProp82.xml"/><Relationship Id="rId15" Type="http://schemas.openxmlformats.org/officeDocument/2006/relationships/ctrlProp" Target="../ctrlProps/ctrlProp92.xml"/><Relationship Id="rId23" Type="http://schemas.openxmlformats.org/officeDocument/2006/relationships/ctrlProp" Target="../ctrlProps/ctrlProp100.xml"/><Relationship Id="rId10" Type="http://schemas.openxmlformats.org/officeDocument/2006/relationships/ctrlProp" Target="../ctrlProps/ctrlProp87.xml"/><Relationship Id="rId19" Type="http://schemas.openxmlformats.org/officeDocument/2006/relationships/ctrlProp" Target="../ctrlProps/ctrlProp96.xml"/><Relationship Id="rId4" Type="http://schemas.openxmlformats.org/officeDocument/2006/relationships/ctrlProp" Target="../ctrlProps/ctrlProp81.xml"/><Relationship Id="rId9" Type="http://schemas.openxmlformats.org/officeDocument/2006/relationships/ctrlProp" Target="../ctrlProps/ctrlProp86.xml"/><Relationship Id="rId14" Type="http://schemas.openxmlformats.org/officeDocument/2006/relationships/ctrlProp" Target="../ctrlProps/ctrlProp91.xml"/><Relationship Id="rId22" Type="http://schemas.openxmlformats.org/officeDocument/2006/relationships/ctrlProp" Target="../ctrlProps/ctrlProp99.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05.xml"/><Relationship Id="rId13" Type="http://schemas.openxmlformats.org/officeDocument/2006/relationships/ctrlProp" Target="../ctrlProps/ctrlProp110.xml"/><Relationship Id="rId18" Type="http://schemas.openxmlformats.org/officeDocument/2006/relationships/ctrlProp" Target="../ctrlProps/ctrlProp115.xml"/><Relationship Id="rId3" Type="http://schemas.openxmlformats.org/officeDocument/2006/relationships/vmlDrawing" Target="../drawings/vmlDrawing7.vml"/><Relationship Id="rId21" Type="http://schemas.openxmlformats.org/officeDocument/2006/relationships/ctrlProp" Target="../ctrlProps/ctrlProp118.xml"/><Relationship Id="rId7" Type="http://schemas.openxmlformats.org/officeDocument/2006/relationships/ctrlProp" Target="../ctrlProps/ctrlProp104.xml"/><Relationship Id="rId12" Type="http://schemas.openxmlformats.org/officeDocument/2006/relationships/ctrlProp" Target="../ctrlProps/ctrlProp109.xml"/><Relationship Id="rId17" Type="http://schemas.openxmlformats.org/officeDocument/2006/relationships/ctrlProp" Target="../ctrlProps/ctrlProp114.xml"/><Relationship Id="rId2" Type="http://schemas.openxmlformats.org/officeDocument/2006/relationships/drawing" Target="../drawings/drawing6.xml"/><Relationship Id="rId16" Type="http://schemas.openxmlformats.org/officeDocument/2006/relationships/ctrlProp" Target="../ctrlProps/ctrlProp113.xml"/><Relationship Id="rId20" Type="http://schemas.openxmlformats.org/officeDocument/2006/relationships/ctrlProp" Target="../ctrlProps/ctrlProp117.xml"/><Relationship Id="rId1" Type="http://schemas.openxmlformats.org/officeDocument/2006/relationships/printerSettings" Target="../printerSettings/printerSettings8.bin"/><Relationship Id="rId6" Type="http://schemas.openxmlformats.org/officeDocument/2006/relationships/ctrlProp" Target="../ctrlProps/ctrlProp103.xml"/><Relationship Id="rId11" Type="http://schemas.openxmlformats.org/officeDocument/2006/relationships/ctrlProp" Target="../ctrlProps/ctrlProp108.xml"/><Relationship Id="rId24" Type="http://schemas.openxmlformats.org/officeDocument/2006/relationships/comments" Target="../comments4.xml"/><Relationship Id="rId5" Type="http://schemas.openxmlformats.org/officeDocument/2006/relationships/ctrlProp" Target="../ctrlProps/ctrlProp102.xml"/><Relationship Id="rId15" Type="http://schemas.openxmlformats.org/officeDocument/2006/relationships/ctrlProp" Target="../ctrlProps/ctrlProp112.xml"/><Relationship Id="rId23" Type="http://schemas.openxmlformats.org/officeDocument/2006/relationships/ctrlProp" Target="../ctrlProps/ctrlProp120.xml"/><Relationship Id="rId10" Type="http://schemas.openxmlformats.org/officeDocument/2006/relationships/ctrlProp" Target="../ctrlProps/ctrlProp107.xml"/><Relationship Id="rId19" Type="http://schemas.openxmlformats.org/officeDocument/2006/relationships/ctrlProp" Target="../ctrlProps/ctrlProp116.xml"/><Relationship Id="rId4" Type="http://schemas.openxmlformats.org/officeDocument/2006/relationships/ctrlProp" Target="../ctrlProps/ctrlProp101.xml"/><Relationship Id="rId9" Type="http://schemas.openxmlformats.org/officeDocument/2006/relationships/ctrlProp" Target="../ctrlProps/ctrlProp106.xml"/><Relationship Id="rId14" Type="http://schemas.openxmlformats.org/officeDocument/2006/relationships/ctrlProp" Target="../ctrlProps/ctrlProp111.xml"/><Relationship Id="rId22" Type="http://schemas.openxmlformats.org/officeDocument/2006/relationships/ctrlProp" Target="../ctrlProps/ctrlProp1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7"/>
  <sheetViews>
    <sheetView tabSelected="1" view="pageBreakPreview" topLeftCell="B1" zoomScale="90" zoomScaleNormal="85" zoomScaleSheetLayoutView="90" workbookViewId="0">
      <selection activeCell="B44" sqref="B44:J44"/>
    </sheetView>
  </sheetViews>
  <sheetFormatPr defaultColWidth="8.625" defaultRowHeight="15" outlineLevelRow="1" outlineLevelCol="1" x14ac:dyDescent="0.25"/>
  <cols>
    <col min="1" max="1" width="7.875" style="600" hidden="1" customWidth="1"/>
    <col min="2" max="2" width="16.75" style="600" customWidth="1"/>
    <col min="3" max="3" width="16.125" style="600" customWidth="1"/>
    <col min="4" max="8" width="12.625" style="600" customWidth="1"/>
    <col min="9" max="9" width="14.125" style="600" customWidth="1"/>
    <col min="10" max="10" width="14.125" style="600" bestFit="1" customWidth="1"/>
    <col min="11" max="11" width="3.5" style="600" hidden="1" customWidth="1"/>
    <col min="12" max="21" width="19.25" style="600" customWidth="1"/>
    <col min="22" max="22" width="19.25" style="600" customWidth="1" outlineLevel="1"/>
    <col min="23" max="23" width="22" style="600" customWidth="1" outlineLevel="1"/>
    <col min="24" max="26" width="8.625" style="600" customWidth="1" outlineLevel="1"/>
    <col min="27" max="27" width="46.5" style="600" customWidth="1" outlineLevel="1"/>
    <col min="28" max="30" width="8.625" style="600" customWidth="1" outlineLevel="1"/>
    <col min="31" max="16384" width="8.625" style="600"/>
  </cols>
  <sheetData>
    <row r="1" spans="1:29" ht="17.45" customHeight="1" thickBot="1" x14ac:dyDescent="0.35">
      <c r="A1" s="607"/>
      <c r="B1" s="682" t="s">
        <v>277</v>
      </c>
      <c r="C1" s="683"/>
      <c r="D1" s="333" t="s">
        <v>204</v>
      </c>
      <c r="E1" s="334"/>
      <c r="F1" s="334"/>
      <c r="G1" s="334"/>
      <c r="H1" s="335"/>
      <c r="I1" s="684" t="s">
        <v>203</v>
      </c>
      <c r="J1" s="685">
        <v>43282</v>
      </c>
      <c r="W1" s="600" t="s">
        <v>202</v>
      </c>
    </row>
    <row r="2" spans="1:29" ht="18.75" customHeight="1" x14ac:dyDescent="0.3">
      <c r="A2" s="607"/>
      <c r="B2" s="789" t="str">
        <f>CONCATENATE(C3,C4,"_",C5,C6)</f>
        <v>19GOT_TS8</v>
      </c>
      <c r="C2" s="790"/>
      <c r="D2" s="803" t="s">
        <v>332</v>
      </c>
      <c r="E2" s="804"/>
      <c r="F2" s="804"/>
      <c r="G2" s="804"/>
      <c r="H2" s="805"/>
      <c r="I2" s="791" t="s">
        <v>196</v>
      </c>
      <c r="J2" s="792"/>
      <c r="W2" s="600" t="s">
        <v>201</v>
      </c>
      <c r="X2" s="604" t="s">
        <v>200</v>
      </c>
      <c r="Y2" s="600" t="s">
        <v>199</v>
      </c>
      <c r="Z2" s="600" t="s">
        <v>198</v>
      </c>
      <c r="AA2" s="600" t="s">
        <v>197</v>
      </c>
      <c r="AC2" s="600" t="s">
        <v>196</v>
      </c>
    </row>
    <row r="3" spans="1:29" ht="17.25" customHeight="1" x14ac:dyDescent="0.3">
      <c r="A3" s="607"/>
      <c r="B3" s="686" t="s">
        <v>195</v>
      </c>
      <c r="C3" s="678">
        <v>19</v>
      </c>
      <c r="D3" s="338" t="s">
        <v>276</v>
      </c>
      <c r="E3" s="339"/>
      <c r="F3" s="339"/>
      <c r="G3" s="339"/>
      <c r="H3" s="340"/>
      <c r="I3" s="676">
        <v>43281</v>
      </c>
      <c r="J3" s="687"/>
      <c r="X3" s="604">
        <v>16</v>
      </c>
      <c r="Y3" s="604" t="s">
        <v>194</v>
      </c>
      <c r="Z3" s="604" t="s">
        <v>121</v>
      </c>
      <c r="AA3" s="605">
        <v>1</v>
      </c>
      <c r="AC3" s="600" t="s">
        <v>193</v>
      </c>
    </row>
    <row r="4" spans="1:29" ht="17.25" hidden="1" x14ac:dyDescent="0.3">
      <c r="A4" s="607"/>
      <c r="B4" s="688" t="s">
        <v>192</v>
      </c>
      <c r="C4" s="679" t="s">
        <v>184</v>
      </c>
      <c r="D4" s="673" t="s">
        <v>226</v>
      </c>
      <c r="E4" s="674"/>
      <c r="F4" s="674"/>
      <c r="G4" s="674"/>
      <c r="H4" s="675"/>
      <c r="I4" s="677"/>
      <c r="J4" s="689"/>
      <c r="X4" s="604">
        <v>17</v>
      </c>
      <c r="Y4" s="604" t="s">
        <v>190</v>
      </c>
      <c r="Z4" s="604" t="s">
        <v>117</v>
      </c>
      <c r="AA4" s="605">
        <v>2</v>
      </c>
      <c r="AC4" s="600" t="s">
        <v>189</v>
      </c>
    </row>
    <row r="5" spans="1:29" ht="12.75" hidden="1" customHeight="1" x14ac:dyDescent="0.25">
      <c r="A5" s="607"/>
      <c r="B5" s="686" t="s">
        <v>188</v>
      </c>
      <c r="C5" s="668" t="s">
        <v>113</v>
      </c>
      <c r="D5" s="663"/>
      <c r="E5" s="663"/>
      <c r="F5" s="663"/>
      <c r="G5" s="663"/>
      <c r="H5" s="663"/>
      <c r="I5" s="663"/>
      <c r="J5" s="690"/>
      <c r="X5" s="604">
        <v>18</v>
      </c>
      <c r="Y5" s="604" t="s">
        <v>187</v>
      </c>
      <c r="Z5" s="604" t="s">
        <v>113</v>
      </c>
      <c r="AA5" s="605">
        <v>3</v>
      </c>
      <c r="AC5" s="600" t="s">
        <v>186</v>
      </c>
    </row>
    <row r="6" spans="1:29" hidden="1" x14ac:dyDescent="0.25">
      <c r="A6" s="607"/>
      <c r="B6" s="686" t="s">
        <v>185</v>
      </c>
      <c r="C6" s="669">
        <v>8</v>
      </c>
      <c r="D6" s="608"/>
      <c r="E6" s="608"/>
      <c r="F6" s="608"/>
      <c r="G6" s="608"/>
      <c r="H6" s="608"/>
      <c r="I6" s="608"/>
      <c r="J6" s="691"/>
      <c r="K6" s="609"/>
      <c r="L6" s="609"/>
      <c r="M6" s="609"/>
      <c r="N6" s="609"/>
      <c r="O6" s="609"/>
      <c r="P6" s="609"/>
      <c r="Q6" s="609"/>
      <c r="R6" s="609"/>
      <c r="S6" s="609"/>
      <c r="T6" s="609"/>
      <c r="U6" s="609"/>
      <c r="V6" s="609"/>
      <c r="X6" s="604">
        <v>19</v>
      </c>
      <c r="Y6" s="604" t="s">
        <v>184</v>
      </c>
      <c r="Z6" s="604" t="s">
        <v>109</v>
      </c>
      <c r="AA6" s="605">
        <v>4</v>
      </c>
      <c r="AC6" s="600" t="s">
        <v>183</v>
      </c>
    </row>
    <row r="7" spans="1:29" ht="30.6" hidden="1" customHeight="1" x14ac:dyDescent="0.4">
      <c r="A7" s="671"/>
      <c r="B7" s="692" t="s">
        <v>182</v>
      </c>
      <c r="C7" s="672"/>
      <c r="D7" s="672"/>
      <c r="E7" s="672"/>
      <c r="F7" s="672"/>
      <c r="G7" s="672"/>
      <c r="H7" s="672"/>
      <c r="I7" s="672"/>
      <c r="J7" s="693"/>
      <c r="K7" s="610"/>
      <c r="L7" s="610"/>
      <c r="M7" s="610"/>
      <c r="N7" s="610"/>
      <c r="O7" s="610"/>
      <c r="P7" s="610"/>
      <c r="Q7" s="610"/>
      <c r="R7" s="610"/>
      <c r="S7" s="610"/>
      <c r="T7" s="610"/>
      <c r="U7" s="610"/>
      <c r="V7" s="610"/>
      <c r="X7" s="604">
        <v>20</v>
      </c>
      <c r="Y7" s="604" t="s">
        <v>181</v>
      </c>
      <c r="Z7" s="604" t="s">
        <v>105</v>
      </c>
      <c r="AA7" s="605">
        <v>5</v>
      </c>
    </row>
    <row r="8" spans="1:29" ht="15" hidden="1" customHeight="1" x14ac:dyDescent="0.25">
      <c r="A8" s="611"/>
      <c r="B8" s="694" t="s">
        <v>180</v>
      </c>
      <c r="C8" s="612"/>
      <c r="D8" s="612"/>
      <c r="E8" s="612"/>
      <c r="F8" s="612"/>
      <c r="G8" s="612"/>
      <c r="H8" s="612"/>
      <c r="I8" s="612"/>
      <c r="J8" s="695"/>
      <c r="K8" s="611"/>
      <c r="L8" s="613"/>
      <c r="M8" s="613"/>
      <c r="N8" s="613"/>
      <c r="O8" s="613"/>
      <c r="P8" s="613"/>
      <c r="Q8" s="613"/>
      <c r="R8" s="613"/>
      <c r="S8" s="613"/>
      <c r="T8" s="613"/>
      <c r="U8" s="613"/>
      <c r="V8" s="613"/>
      <c r="X8" s="604">
        <v>21</v>
      </c>
      <c r="Y8" s="604" t="s">
        <v>179</v>
      </c>
      <c r="Z8" s="604" t="s">
        <v>103</v>
      </c>
      <c r="AA8" s="605">
        <v>6</v>
      </c>
    </row>
    <row r="9" spans="1:29" hidden="1" x14ac:dyDescent="0.25">
      <c r="A9" s="606"/>
      <c r="B9" s="696"/>
      <c r="C9" s="663"/>
      <c r="D9" s="663"/>
      <c r="E9" s="663"/>
      <c r="F9" s="663"/>
      <c r="G9" s="663"/>
      <c r="H9" s="663"/>
      <c r="I9" s="663"/>
      <c r="J9" s="690"/>
      <c r="X9" s="604">
        <v>22</v>
      </c>
      <c r="Y9" s="604" t="s">
        <v>178</v>
      </c>
      <c r="Z9" s="604"/>
      <c r="AA9" s="605">
        <v>7</v>
      </c>
    </row>
    <row r="10" spans="1:29" x14ac:dyDescent="0.25">
      <c r="A10" s="603"/>
      <c r="B10" s="793" t="s">
        <v>177</v>
      </c>
      <c r="C10" s="776"/>
      <c r="D10" s="776" t="s">
        <v>176</v>
      </c>
      <c r="E10" s="776"/>
      <c r="F10" s="776" t="s">
        <v>175</v>
      </c>
      <c r="G10" s="776"/>
      <c r="H10" s="776"/>
      <c r="I10" s="776" t="s">
        <v>174</v>
      </c>
      <c r="J10" s="794"/>
      <c r="X10" s="604">
        <v>23</v>
      </c>
      <c r="Y10" s="604" t="s">
        <v>173</v>
      </c>
      <c r="Z10" s="604"/>
      <c r="AA10" s="605">
        <v>8</v>
      </c>
    </row>
    <row r="11" spans="1:29" ht="18" customHeight="1" x14ac:dyDescent="0.25">
      <c r="A11" s="603"/>
      <c r="B11" s="699" t="s">
        <v>315</v>
      </c>
      <c r="C11" s="615"/>
      <c r="D11" s="615" t="s">
        <v>62</v>
      </c>
      <c r="E11" s="615"/>
      <c r="F11" s="680" t="s">
        <v>171</v>
      </c>
      <c r="G11" s="680"/>
      <c r="H11" s="680"/>
      <c r="I11" s="616" t="s">
        <v>165</v>
      </c>
      <c r="J11" s="700">
        <f>IF($I$2=$AC$2,IF($J$128&gt;0,$D$92*($D$128/($D$128+$D$140)),),)+IF($I$2=$AC$3,IF($J$128&gt;0,$E$92*($E$128/($E$128+$E$140)),),)</f>
        <v>26390</v>
      </c>
      <c r="X11" s="604">
        <v>24</v>
      </c>
      <c r="Y11" s="604"/>
      <c r="AA11" s="605">
        <v>9</v>
      </c>
    </row>
    <row r="12" spans="1:29" ht="18" customHeight="1" x14ac:dyDescent="0.25">
      <c r="A12" s="603"/>
      <c r="B12" s="699"/>
      <c r="C12" s="615"/>
      <c r="D12" s="615"/>
      <c r="E12" s="615"/>
      <c r="F12" s="775" t="s">
        <v>170</v>
      </c>
      <c r="G12" s="775"/>
      <c r="H12" s="775"/>
      <c r="I12" s="616" t="s">
        <v>164</v>
      </c>
      <c r="J12" s="700">
        <f>IF($J$128&gt;0,SUM($D$92:$I$92)*(SUM($D$128:$I$128)/(SUM($D$128:$I$128,$D$140:$I$140))),)</f>
        <v>158340</v>
      </c>
      <c r="X12" s="604">
        <v>25</v>
      </c>
      <c r="Y12" s="604"/>
      <c r="AA12" s="605">
        <v>10</v>
      </c>
    </row>
    <row r="13" spans="1:29" x14ac:dyDescent="0.25">
      <c r="A13" s="603"/>
      <c r="B13" s="697" t="s">
        <v>169</v>
      </c>
      <c r="C13" s="614"/>
      <c r="D13" s="614" t="s">
        <v>168</v>
      </c>
      <c r="E13" s="771"/>
      <c r="F13" s="365" t="s">
        <v>227</v>
      </c>
      <c r="G13" s="366"/>
      <c r="H13" s="367"/>
      <c r="I13" s="773" t="s">
        <v>167</v>
      </c>
      <c r="J13" s="698"/>
      <c r="AA13" s="605">
        <v>11</v>
      </c>
    </row>
    <row r="14" spans="1:29" ht="15.75" customHeight="1" x14ac:dyDescent="0.25">
      <c r="A14" s="603"/>
      <c r="B14" s="701" t="s">
        <v>327</v>
      </c>
      <c r="C14" s="618"/>
      <c r="D14" s="617" t="s">
        <v>166</v>
      </c>
      <c r="E14" s="772"/>
      <c r="F14" s="777">
        <f>+J11</f>
        <v>26390</v>
      </c>
      <c r="G14" s="615"/>
      <c r="H14" s="778"/>
      <c r="I14" s="774" t="s">
        <v>165</v>
      </c>
      <c r="J14" s="700">
        <f>IF($I$2=$AC$2,IF($J$140&gt;0,$D$92*($D$140/($D$128+$D$140)),),)+IF($I$2=$AC$3,IF($J$140&gt;0,$E$92*($E$140/($E$128+$E$140)),),)</f>
        <v>0</v>
      </c>
      <c r="AA14" s="605">
        <v>12</v>
      </c>
    </row>
    <row r="15" spans="1:29" ht="15.75" customHeight="1" x14ac:dyDescent="0.25">
      <c r="A15" s="603"/>
      <c r="B15" s="795"/>
      <c r="C15" s="782"/>
      <c r="D15" s="783"/>
      <c r="E15" s="784"/>
      <c r="F15" s="779"/>
      <c r="G15" s="780"/>
      <c r="H15" s="781"/>
      <c r="I15" s="785" t="s">
        <v>164</v>
      </c>
      <c r="J15" s="796">
        <f>IF($J$140&gt;0,SUM($D$92:$I$92)*(SUM($D$140:$I$140)/(SUM($D$128:$I$128,$D$140:$I$140))),)</f>
        <v>0</v>
      </c>
      <c r="AA15" s="605">
        <v>13</v>
      </c>
    </row>
    <row r="16" spans="1:29" ht="18.75" customHeight="1" x14ac:dyDescent="0.25">
      <c r="A16" s="603"/>
      <c r="B16" s="806" t="s">
        <v>163</v>
      </c>
      <c r="C16" s="807"/>
      <c r="D16" s="786" t="s">
        <v>226</v>
      </c>
      <c r="E16" s="786"/>
      <c r="F16" s="786"/>
      <c r="G16" s="786"/>
      <c r="H16" s="786"/>
      <c r="I16" s="786"/>
      <c r="J16" s="787"/>
      <c r="AA16" s="605">
        <v>14</v>
      </c>
    </row>
    <row r="17" spans="1:27" ht="76.5" customHeight="1" x14ac:dyDescent="0.25">
      <c r="A17" s="603"/>
      <c r="B17" s="797" t="s">
        <v>328</v>
      </c>
      <c r="C17" s="788"/>
      <c r="D17" s="788"/>
      <c r="E17" s="788"/>
      <c r="F17" s="788"/>
      <c r="G17" s="788"/>
      <c r="H17" s="788"/>
      <c r="I17" s="788"/>
      <c r="J17" s="798"/>
      <c r="AA17" s="600">
        <v>15</v>
      </c>
    </row>
    <row r="18" spans="1:27" hidden="1" x14ac:dyDescent="0.25">
      <c r="A18" s="603"/>
      <c r="B18" s="702"/>
      <c r="C18" s="608"/>
      <c r="D18" s="608"/>
      <c r="E18" s="608"/>
      <c r="F18" s="608"/>
      <c r="G18" s="608"/>
      <c r="H18" s="608"/>
      <c r="I18" s="608"/>
      <c r="J18" s="691"/>
    </row>
    <row r="19" spans="1:27" s="602" customFormat="1" ht="17.25" hidden="1" customHeight="1" x14ac:dyDescent="0.25">
      <c r="A19" s="620"/>
      <c r="B19" s="703" t="s">
        <v>162</v>
      </c>
      <c r="C19" s="663"/>
      <c r="D19" s="663"/>
      <c r="E19" s="663"/>
      <c r="F19" s="663"/>
      <c r="G19" s="663"/>
      <c r="H19" s="663"/>
      <c r="I19" s="663"/>
      <c r="J19" s="690"/>
      <c r="K19" s="600"/>
      <c r="L19" s="600"/>
      <c r="M19" s="600"/>
      <c r="N19" s="600"/>
      <c r="O19" s="600"/>
      <c r="P19" s="600"/>
      <c r="Q19" s="600"/>
      <c r="R19" s="600"/>
      <c r="S19" s="600"/>
      <c r="T19" s="600"/>
      <c r="U19" s="600"/>
      <c r="V19" s="600"/>
      <c r="W19" s="621" t="s">
        <v>161</v>
      </c>
      <c r="X19" s="621" t="b">
        <v>1</v>
      </c>
    </row>
    <row r="20" spans="1:27" ht="15" hidden="1" customHeight="1" x14ac:dyDescent="0.25">
      <c r="A20" s="622" t="s">
        <v>160</v>
      </c>
      <c r="B20" s="704" t="s">
        <v>159</v>
      </c>
      <c r="C20" s="670"/>
      <c r="D20" s="670"/>
      <c r="E20" s="670"/>
      <c r="F20" s="670"/>
      <c r="G20" s="670"/>
      <c r="H20" s="670"/>
      <c r="I20" s="670"/>
      <c r="J20" s="705"/>
      <c r="W20" s="621" t="s">
        <v>158</v>
      </c>
      <c r="X20" s="621" t="b">
        <v>0</v>
      </c>
    </row>
    <row r="21" spans="1:27" s="602" customFormat="1" ht="16.7" customHeight="1" x14ac:dyDescent="0.25">
      <c r="A21" s="622"/>
      <c r="B21" s="799" t="s">
        <v>333</v>
      </c>
      <c r="C21" s="767"/>
      <c r="D21" s="766" t="s">
        <v>157</v>
      </c>
      <c r="E21" s="768"/>
      <c r="F21" s="767"/>
      <c r="G21" s="766" t="s">
        <v>156</v>
      </c>
      <c r="H21" s="769"/>
      <c r="I21" s="768"/>
      <c r="J21" s="800"/>
      <c r="W21" s="681" t="s">
        <v>155</v>
      </c>
      <c r="X21" s="634" t="b">
        <v>0</v>
      </c>
    </row>
    <row r="22" spans="1:27" ht="37.5" customHeight="1" x14ac:dyDescent="0.25">
      <c r="A22" s="622"/>
      <c r="B22" s="801" t="s">
        <v>316</v>
      </c>
      <c r="C22" s="770"/>
      <c r="D22" s="770" t="s">
        <v>317</v>
      </c>
      <c r="E22" s="770"/>
      <c r="F22" s="770"/>
      <c r="G22" s="770" t="s">
        <v>318</v>
      </c>
      <c r="H22" s="770"/>
      <c r="I22" s="770"/>
      <c r="J22" s="802"/>
      <c r="W22" s="621" t="s">
        <v>151</v>
      </c>
      <c r="X22" s="624" t="b">
        <v>0</v>
      </c>
    </row>
    <row r="23" spans="1:27" hidden="1" x14ac:dyDescent="0.25">
      <c r="A23" s="622"/>
      <c r="B23" s="696"/>
      <c r="C23" s="663"/>
      <c r="D23" s="663"/>
      <c r="E23" s="663"/>
      <c r="F23" s="663"/>
      <c r="G23" s="663"/>
      <c r="H23" s="663"/>
      <c r="I23" s="663"/>
      <c r="J23" s="690"/>
      <c r="W23" s="621" t="s">
        <v>150</v>
      </c>
      <c r="X23" s="624" t="b">
        <v>0</v>
      </c>
    </row>
    <row r="24" spans="1:27" hidden="1" x14ac:dyDescent="0.25">
      <c r="A24" s="622" t="s">
        <v>149</v>
      </c>
      <c r="B24" s="704" t="s">
        <v>148</v>
      </c>
      <c r="C24" s="670"/>
      <c r="D24" s="663"/>
      <c r="E24" s="663"/>
      <c r="F24" s="663"/>
      <c r="G24" s="663"/>
      <c r="H24" s="663"/>
      <c r="I24" s="663"/>
      <c r="J24" s="690"/>
      <c r="W24" s="621" t="s">
        <v>147</v>
      </c>
      <c r="X24" s="623" t="b">
        <v>0</v>
      </c>
    </row>
    <row r="25" spans="1:27" ht="15" hidden="1" customHeight="1" x14ac:dyDescent="0.25">
      <c r="A25" s="622"/>
      <c r="B25" s="708"/>
      <c r="C25" s="625"/>
      <c r="D25" s="625"/>
      <c r="E25" s="625"/>
      <c r="F25" s="625"/>
      <c r="G25" s="625"/>
      <c r="H25" s="625"/>
      <c r="I25" s="625"/>
      <c r="J25" s="709"/>
      <c r="W25" s="621" t="s">
        <v>146</v>
      </c>
      <c r="X25" s="623" t="b">
        <v>0</v>
      </c>
    </row>
    <row r="26" spans="1:27" ht="15" hidden="1" customHeight="1" x14ac:dyDescent="0.25">
      <c r="A26" s="622" t="s">
        <v>145</v>
      </c>
      <c r="B26" s="704" t="s">
        <v>144</v>
      </c>
      <c r="C26" s="670"/>
      <c r="D26" s="670"/>
      <c r="E26" s="670"/>
      <c r="F26" s="670"/>
      <c r="G26" s="670"/>
      <c r="H26" s="670"/>
      <c r="I26" s="670"/>
      <c r="J26" s="705"/>
      <c r="W26" s="621" t="s">
        <v>143</v>
      </c>
      <c r="X26" s="623" t="b">
        <v>0</v>
      </c>
    </row>
    <row r="27" spans="1:27" ht="26.25" hidden="1" customHeight="1" x14ac:dyDescent="0.25">
      <c r="A27" s="622"/>
      <c r="B27" s="704"/>
      <c r="C27" s="670"/>
      <c r="D27" s="670"/>
      <c r="E27" s="670"/>
      <c r="F27" s="670"/>
      <c r="G27" s="670"/>
      <c r="H27" s="670"/>
      <c r="I27" s="670"/>
      <c r="J27" s="705"/>
      <c r="W27" s="621" t="s">
        <v>142</v>
      </c>
      <c r="X27" s="624" t="b">
        <v>0</v>
      </c>
    </row>
    <row r="28" spans="1:27" hidden="1" x14ac:dyDescent="0.25">
      <c r="A28" s="622"/>
      <c r="B28" s="696"/>
      <c r="C28" s="663"/>
      <c r="D28" s="663"/>
      <c r="E28" s="663"/>
      <c r="F28" s="663"/>
      <c r="G28" s="663"/>
      <c r="H28" s="663"/>
      <c r="I28" s="663"/>
      <c r="J28" s="690"/>
    </row>
    <row r="29" spans="1:27" hidden="1" x14ac:dyDescent="0.25">
      <c r="A29" s="622" t="s">
        <v>141</v>
      </c>
      <c r="B29" s="710" t="s">
        <v>140</v>
      </c>
      <c r="C29" s="711"/>
      <c r="D29" s="711"/>
      <c r="E29" s="663"/>
      <c r="F29" s="663"/>
      <c r="G29" s="663"/>
      <c r="H29" s="663"/>
      <c r="I29" s="663"/>
      <c r="J29" s="712"/>
      <c r="W29" s="621" t="s">
        <v>139</v>
      </c>
      <c r="X29" s="624" t="b">
        <v>1</v>
      </c>
    </row>
    <row r="30" spans="1:27" hidden="1" x14ac:dyDescent="0.25">
      <c r="A30" s="622"/>
      <c r="B30" s="696"/>
      <c r="C30" s="663"/>
      <c r="D30" s="663"/>
      <c r="E30" s="663"/>
      <c r="F30" s="663"/>
      <c r="G30" s="663"/>
      <c r="H30" s="663"/>
      <c r="I30" s="663"/>
      <c r="J30" s="690"/>
      <c r="W30" s="621" t="s">
        <v>138</v>
      </c>
      <c r="X30" s="624" t="b">
        <v>0</v>
      </c>
    </row>
    <row r="31" spans="1:27" ht="26.25" hidden="1" x14ac:dyDescent="0.4">
      <c r="A31" s="610"/>
      <c r="B31" s="692" t="s">
        <v>137</v>
      </c>
      <c r="C31" s="672"/>
      <c r="D31" s="672"/>
      <c r="E31" s="672"/>
      <c r="F31" s="672"/>
      <c r="G31" s="672"/>
      <c r="H31" s="672"/>
      <c r="I31" s="672"/>
      <c r="J31" s="693"/>
      <c r="K31" s="610"/>
      <c r="L31" s="610"/>
      <c r="M31" s="610"/>
      <c r="N31" s="610"/>
      <c r="O31" s="610"/>
      <c r="P31" s="610"/>
      <c r="Q31" s="610"/>
      <c r="R31" s="610"/>
      <c r="S31" s="610"/>
      <c r="T31" s="610"/>
      <c r="U31" s="610"/>
      <c r="V31" s="610"/>
      <c r="W31" s="621" t="s">
        <v>136</v>
      </c>
      <c r="X31" s="623" t="b">
        <v>0</v>
      </c>
    </row>
    <row r="32" spans="1:27" ht="16.5" hidden="1" customHeight="1" x14ac:dyDescent="0.4">
      <c r="A32" s="610"/>
      <c r="B32" s="713"/>
      <c r="C32" s="672"/>
      <c r="D32" s="672"/>
      <c r="E32" s="672"/>
      <c r="F32" s="672"/>
      <c r="G32" s="672"/>
      <c r="H32" s="672"/>
      <c r="I32" s="672"/>
      <c r="J32" s="693"/>
      <c r="K32" s="610"/>
      <c r="L32" s="610"/>
      <c r="M32" s="610"/>
      <c r="N32" s="610"/>
      <c r="O32" s="610"/>
      <c r="P32" s="610"/>
      <c r="Q32" s="610"/>
      <c r="R32" s="610"/>
      <c r="S32" s="610"/>
      <c r="T32" s="610"/>
      <c r="U32" s="610"/>
      <c r="V32" s="610"/>
      <c r="W32" s="621" t="s">
        <v>135</v>
      </c>
      <c r="X32" s="623" t="b">
        <v>0</v>
      </c>
    </row>
    <row r="33" spans="1:34" ht="16.5" hidden="1" customHeight="1" x14ac:dyDescent="0.4">
      <c r="A33" s="622"/>
      <c r="B33" s="714"/>
      <c r="C33" s="663"/>
      <c r="D33" s="663"/>
      <c r="E33" s="663"/>
      <c r="F33" s="663"/>
      <c r="G33" s="663"/>
      <c r="H33" s="663"/>
      <c r="I33" s="663"/>
      <c r="J33" s="690"/>
      <c r="L33" s="610"/>
      <c r="M33" s="610"/>
      <c r="N33" s="610"/>
      <c r="O33" s="610"/>
      <c r="P33" s="610"/>
      <c r="Q33" s="610"/>
      <c r="R33" s="610"/>
      <c r="S33" s="610"/>
      <c r="T33" s="610"/>
      <c r="U33" s="610"/>
      <c r="V33" s="610"/>
      <c r="W33" s="621" t="s">
        <v>134</v>
      </c>
      <c r="X33" s="623" t="b">
        <v>1</v>
      </c>
    </row>
    <row r="34" spans="1:34" ht="15.75" customHeight="1" x14ac:dyDescent="0.4">
      <c r="A34" s="626" t="s">
        <v>133</v>
      </c>
      <c r="B34" s="715" t="s">
        <v>132</v>
      </c>
      <c r="C34" s="663"/>
      <c r="D34" s="663"/>
      <c r="E34" s="663"/>
      <c r="F34" s="663"/>
      <c r="G34" s="663"/>
      <c r="H34" s="663"/>
      <c r="I34" s="663"/>
      <c r="J34" s="690"/>
      <c r="L34" s="610"/>
      <c r="M34" s="610"/>
      <c r="N34" s="610"/>
      <c r="O34" s="610"/>
      <c r="P34" s="610"/>
      <c r="Q34" s="610"/>
      <c r="R34" s="610"/>
      <c r="S34" s="610"/>
      <c r="T34" s="610"/>
      <c r="U34" s="610"/>
      <c r="V34" s="610"/>
      <c r="W34" s="623"/>
      <c r="X34" s="623"/>
    </row>
    <row r="35" spans="1:34" ht="7.5" customHeight="1" x14ac:dyDescent="0.25">
      <c r="A35" s="622"/>
      <c r="B35" s="714"/>
      <c r="C35" s="663"/>
      <c r="D35" s="663"/>
      <c r="E35" s="663"/>
      <c r="F35" s="663"/>
      <c r="G35" s="663"/>
      <c r="H35" s="663"/>
      <c r="I35" s="663"/>
      <c r="J35" s="690"/>
      <c r="W35" s="621" t="s">
        <v>40</v>
      </c>
      <c r="X35" s="621" t="b">
        <v>1</v>
      </c>
    </row>
    <row r="36" spans="1:34" ht="16.7" customHeight="1" x14ac:dyDescent="0.25">
      <c r="A36" s="626" t="s">
        <v>131</v>
      </c>
      <c r="B36" s="716" t="s">
        <v>130</v>
      </c>
      <c r="C36" s="635"/>
      <c r="D36" s="635"/>
      <c r="E36" s="635"/>
      <c r="F36" s="635"/>
      <c r="G36" s="635"/>
      <c r="H36" s="609"/>
      <c r="I36" s="609"/>
      <c r="J36" s="717"/>
      <c r="W36" s="621" t="s">
        <v>38</v>
      </c>
      <c r="X36" s="621" t="b">
        <v>0</v>
      </c>
    </row>
    <row r="37" spans="1:34" ht="30" hidden="1" customHeight="1" x14ac:dyDescent="0.25">
      <c r="A37" s="626"/>
      <c r="B37" s="718" t="s">
        <v>129</v>
      </c>
      <c r="C37" s="627"/>
      <c r="D37" s="627"/>
      <c r="E37" s="627"/>
      <c r="F37" s="627"/>
      <c r="G37" s="627"/>
      <c r="H37" s="627"/>
      <c r="I37" s="627"/>
      <c r="J37" s="719"/>
    </row>
    <row r="38" spans="1:34" ht="33" hidden="1" customHeight="1" x14ac:dyDescent="0.25">
      <c r="A38" s="626"/>
      <c r="B38" s="720"/>
      <c r="C38" s="628"/>
      <c r="D38" s="628"/>
      <c r="E38" s="628"/>
      <c r="F38" s="628"/>
      <c r="G38" s="628"/>
      <c r="H38" s="628"/>
      <c r="I38" s="628"/>
      <c r="J38" s="721"/>
    </row>
    <row r="39" spans="1:34" hidden="1" x14ac:dyDescent="0.25">
      <c r="A39" s="626"/>
      <c r="B39" s="722"/>
      <c r="C39" s="629"/>
      <c r="D39" s="629"/>
      <c r="E39" s="629"/>
      <c r="F39" s="629"/>
      <c r="G39" s="629"/>
      <c r="H39" s="629"/>
      <c r="I39" s="629"/>
      <c r="J39" s="723"/>
    </row>
    <row r="40" spans="1:34" s="602" customFormat="1" ht="15" customHeight="1" x14ac:dyDescent="0.25">
      <c r="A40" s="626" t="s">
        <v>128</v>
      </c>
      <c r="B40" s="716" t="s">
        <v>127</v>
      </c>
      <c r="C40" s="635"/>
      <c r="D40" s="635"/>
      <c r="E40" s="635"/>
      <c r="F40" s="635"/>
      <c r="G40" s="635"/>
      <c r="H40" s="635"/>
      <c r="I40" s="635"/>
      <c r="J40" s="724"/>
    </row>
    <row r="41" spans="1:34" hidden="1" x14ac:dyDescent="0.25">
      <c r="A41" s="626"/>
      <c r="B41" s="696"/>
      <c r="C41" s="663"/>
      <c r="D41" s="663"/>
      <c r="E41" s="663"/>
      <c r="F41" s="663"/>
      <c r="G41" s="663"/>
      <c r="H41" s="663"/>
      <c r="I41" s="663"/>
      <c r="J41" s="690"/>
      <c r="W41" s="600" t="s">
        <v>126</v>
      </c>
      <c r="X41" s="600" t="b">
        <v>1</v>
      </c>
    </row>
    <row r="42" spans="1:34" s="602" customFormat="1" ht="15" customHeight="1" x14ac:dyDescent="0.25">
      <c r="A42" s="626" t="s">
        <v>123</v>
      </c>
      <c r="B42" s="716" t="s">
        <v>125</v>
      </c>
      <c r="C42" s="635"/>
      <c r="D42" s="635"/>
      <c r="E42" s="635"/>
      <c r="F42" s="635"/>
      <c r="G42" s="635"/>
      <c r="H42" s="635"/>
      <c r="I42" s="635"/>
      <c r="J42" s="724"/>
      <c r="W42" s="600" t="s">
        <v>124</v>
      </c>
      <c r="X42" s="602" t="b">
        <v>1</v>
      </c>
    </row>
    <row r="43" spans="1:34" ht="15.75" customHeight="1" x14ac:dyDescent="0.25">
      <c r="A43" s="626"/>
      <c r="B43" s="720" t="s">
        <v>319</v>
      </c>
      <c r="C43" s="628"/>
      <c r="D43" s="628"/>
      <c r="E43" s="628"/>
      <c r="F43" s="628"/>
      <c r="G43" s="628"/>
      <c r="H43" s="628"/>
      <c r="I43" s="628"/>
      <c r="J43" s="721"/>
    </row>
    <row r="44" spans="1:34" s="602" customFormat="1" x14ac:dyDescent="0.25">
      <c r="A44" s="626" t="s">
        <v>123</v>
      </c>
      <c r="B44" s="716" t="s">
        <v>122</v>
      </c>
      <c r="C44" s="635"/>
      <c r="D44" s="635"/>
      <c r="E44" s="635"/>
      <c r="F44" s="635"/>
      <c r="G44" s="635"/>
      <c r="H44" s="635"/>
      <c r="I44" s="635"/>
      <c r="J44" s="724"/>
    </row>
    <row r="45" spans="1:34" ht="1.5" customHeight="1" x14ac:dyDescent="0.25">
      <c r="A45" s="626"/>
      <c r="B45" s="720"/>
      <c r="C45" s="628"/>
      <c r="D45" s="628"/>
      <c r="E45" s="628"/>
      <c r="F45" s="628"/>
      <c r="G45" s="628"/>
      <c r="H45" s="628"/>
      <c r="I45" s="628"/>
      <c r="J45" s="721"/>
    </row>
    <row r="46" spans="1:34" hidden="1" x14ac:dyDescent="0.25">
      <c r="A46" s="626"/>
      <c r="B46" s="722"/>
      <c r="C46" s="629"/>
      <c r="D46" s="629"/>
      <c r="E46" s="629"/>
      <c r="F46" s="629"/>
      <c r="G46" s="629"/>
      <c r="H46" s="629"/>
      <c r="I46" s="629"/>
      <c r="J46" s="723"/>
      <c r="Z46" s="604" t="s">
        <v>121</v>
      </c>
      <c r="AA46" s="630" t="s">
        <v>120</v>
      </c>
    </row>
    <row r="47" spans="1:34" s="602" customFormat="1" ht="13.5" customHeight="1" x14ac:dyDescent="0.25">
      <c r="A47" s="626" t="s">
        <v>119</v>
      </c>
      <c r="B47" s="716" t="s">
        <v>329</v>
      </c>
      <c r="C47" s="635"/>
      <c r="D47" s="635"/>
      <c r="E47" s="635"/>
      <c r="F47" s="635"/>
      <c r="G47" s="635"/>
      <c r="H47" s="635"/>
      <c r="I47" s="635"/>
      <c r="J47" s="724"/>
      <c r="Z47" s="604" t="s">
        <v>117</v>
      </c>
      <c r="AA47" s="630" t="s">
        <v>116</v>
      </c>
    </row>
    <row r="48" spans="1:34" ht="21" customHeight="1" x14ac:dyDescent="0.25">
      <c r="A48" s="631" t="s">
        <v>115</v>
      </c>
      <c r="B48" s="725" t="s">
        <v>95</v>
      </c>
      <c r="C48" s="632"/>
      <c r="D48" s="633" t="s">
        <v>320</v>
      </c>
      <c r="E48" s="633"/>
      <c r="F48" s="633"/>
      <c r="G48" s="633"/>
      <c r="H48" s="633"/>
      <c r="I48" s="633"/>
      <c r="J48" s="726"/>
      <c r="Z48" s="604" t="s">
        <v>113</v>
      </c>
      <c r="AA48" s="630" t="s">
        <v>112</v>
      </c>
      <c r="AB48" s="630"/>
      <c r="AC48" s="630"/>
      <c r="AD48" s="630"/>
      <c r="AE48" s="630"/>
      <c r="AF48" s="630"/>
      <c r="AG48" s="630"/>
      <c r="AH48" s="630"/>
    </row>
    <row r="49" spans="1:34" ht="21" customHeight="1" x14ac:dyDescent="0.25">
      <c r="A49" s="631" t="s">
        <v>111</v>
      </c>
      <c r="B49" s="725" t="s">
        <v>92</v>
      </c>
      <c r="C49" s="632"/>
      <c r="D49" s="633" t="s">
        <v>321</v>
      </c>
      <c r="E49" s="633"/>
      <c r="F49" s="633"/>
      <c r="G49" s="633"/>
      <c r="H49" s="633"/>
      <c r="I49" s="633"/>
      <c r="J49" s="726"/>
      <c r="Z49" s="604" t="s">
        <v>109</v>
      </c>
      <c r="AA49" s="630" t="s">
        <v>108</v>
      </c>
      <c r="AB49" s="630"/>
      <c r="AC49" s="630"/>
      <c r="AD49" s="630"/>
      <c r="AE49" s="630"/>
      <c r="AF49" s="630"/>
      <c r="AG49" s="630"/>
      <c r="AH49" s="630"/>
    </row>
    <row r="50" spans="1:34" ht="13.5" customHeight="1" x14ac:dyDescent="0.25">
      <c r="A50" s="631" t="s">
        <v>107</v>
      </c>
      <c r="B50" s="725" t="s">
        <v>91</v>
      </c>
      <c r="C50" s="632"/>
      <c r="D50" s="633" t="s">
        <v>106</v>
      </c>
      <c r="E50" s="633"/>
      <c r="F50" s="633"/>
      <c r="G50" s="633"/>
      <c r="H50" s="633"/>
      <c r="I50" s="633"/>
      <c r="J50" s="726"/>
      <c r="Z50" s="604" t="s">
        <v>105</v>
      </c>
      <c r="AA50" s="600" t="s">
        <v>104</v>
      </c>
      <c r="AB50" s="630"/>
      <c r="AC50" s="630"/>
      <c r="AD50" s="630"/>
      <c r="AE50" s="630"/>
      <c r="AF50" s="630"/>
      <c r="AG50" s="630"/>
      <c r="AH50" s="630"/>
    </row>
    <row r="51" spans="1:34" ht="21" hidden="1" customHeight="1" x14ac:dyDescent="0.25">
      <c r="B51" s="727"/>
      <c r="C51" s="609"/>
      <c r="D51" s="609"/>
      <c r="E51" s="609"/>
      <c r="F51" s="609"/>
      <c r="G51" s="609"/>
      <c r="H51" s="609"/>
      <c r="I51" s="609"/>
      <c r="J51" s="717"/>
      <c r="Z51" s="604" t="s">
        <v>103</v>
      </c>
      <c r="AA51" s="630" t="s">
        <v>102</v>
      </c>
    </row>
    <row r="52" spans="1:34" ht="26.25" hidden="1" customHeight="1" x14ac:dyDescent="0.4">
      <c r="A52" s="610"/>
      <c r="B52" s="692" t="s">
        <v>101</v>
      </c>
      <c r="C52" s="672"/>
      <c r="D52" s="672"/>
      <c r="E52" s="672"/>
      <c r="F52" s="672"/>
      <c r="G52" s="672"/>
      <c r="H52" s="672"/>
      <c r="I52" s="672"/>
      <c r="J52" s="693"/>
      <c r="K52" s="610"/>
      <c r="L52" s="610"/>
      <c r="M52" s="610"/>
      <c r="N52" s="610"/>
      <c r="O52" s="610"/>
      <c r="P52" s="610"/>
      <c r="Q52" s="610"/>
      <c r="R52" s="610"/>
      <c r="S52" s="610"/>
      <c r="T52" s="610"/>
      <c r="U52" s="610"/>
      <c r="V52" s="610"/>
      <c r="AA52" s="630" t="s">
        <v>100</v>
      </c>
    </row>
    <row r="53" spans="1:34" ht="5.25" hidden="1" customHeight="1" x14ac:dyDescent="0.4">
      <c r="A53" s="610"/>
      <c r="B53" s="713"/>
      <c r="C53" s="672"/>
      <c r="D53" s="672"/>
      <c r="E53" s="672"/>
      <c r="F53" s="672"/>
      <c r="G53" s="672"/>
      <c r="H53" s="672"/>
      <c r="I53" s="672"/>
      <c r="J53" s="693"/>
      <c r="K53" s="610"/>
      <c r="L53" s="610"/>
      <c r="M53" s="610"/>
      <c r="N53" s="610"/>
      <c r="O53" s="610"/>
      <c r="P53" s="610"/>
      <c r="Q53" s="610"/>
      <c r="R53" s="610"/>
      <c r="S53" s="610"/>
      <c r="T53" s="610"/>
      <c r="U53" s="610"/>
      <c r="V53" s="610"/>
      <c r="AA53" s="630" t="s">
        <v>99</v>
      </c>
    </row>
    <row r="54" spans="1:34" hidden="1" x14ac:dyDescent="0.25">
      <c r="A54" s="620"/>
      <c r="B54" s="696"/>
      <c r="C54" s="663"/>
      <c r="D54" s="663"/>
      <c r="E54" s="663"/>
      <c r="F54" s="663"/>
      <c r="G54" s="663"/>
      <c r="H54" s="663"/>
      <c r="I54" s="663"/>
      <c r="J54" s="690"/>
      <c r="AA54" s="630" t="s">
        <v>98</v>
      </c>
    </row>
    <row r="55" spans="1:34" hidden="1" outlineLevel="1" x14ac:dyDescent="0.25">
      <c r="A55" s="620"/>
      <c r="B55" s="703" t="s">
        <v>97</v>
      </c>
      <c r="C55" s="663"/>
      <c r="D55" s="663"/>
      <c r="E55" s="663"/>
      <c r="F55" s="663"/>
      <c r="G55" s="663"/>
      <c r="H55" s="663"/>
      <c r="I55" s="663"/>
      <c r="J55" s="690"/>
      <c r="AA55" s="630" t="s">
        <v>96</v>
      </c>
    </row>
    <row r="56" spans="1:34" hidden="1" outlineLevel="1" x14ac:dyDescent="0.25">
      <c r="A56" s="620"/>
      <c r="B56" s="728"/>
      <c r="C56" s="663"/>
      <c r="D56" s="663"/>
      <c r="E56" s="663"/>
      <c r="F56" s="663"/>
      <c r="G56" s="663"/>
      <c r="H56" s="663"/>
      <c r="I56" s="663"/>
      <c r="J56" s="690"/>
      <c r="AA56" s="630" t="s">
        <v>95</v>
      </c>
    </row>
    <row r="57" spans="1:34" hidden="1" outlineLevel="1" x14ac:dyDescent="0.25">
      <c r="A57" s="626" t="s">
        <v>94</v>
      </c>
      <c r="B57" s="716" t="s">
        <v>93</v>
      </c>
      <c r="C57" s="635"/>
      <c r="D57" s="635"/>
      <c r="E57" s="635"/>
      <c r="F57" s="635"/>
      <c r="G57" s="635"/>
      <c r="H57" s="635"/>
      <c r="I57" s="635"/>
      <c r="J57" s="724"/>
      <c r="AA57" s="630" t="s">
        <v>92</v>
      </c>
    </row>
    <row r="58" spans="1:34" ht="63.75" hidden="1" customHeight="1" outlineLevel="1" x14ac:dyDescent="0.25">
      <c r="B58" s="720"/>
      <c r="C58" s="628"/>
      <c r="D58" s="628"/>
      <c r="E58" s="628"/>
      <c r="F58" s="628"/>
      <c r="G58" s="628"/>
      <c r="H58" s="628"/>
      <c r="I58" s="628"/>
      <c r="J58" s="721"/>
      <c r="AA58" s="630" t="s">
        <v>91</v>
      </c>
    </row>
    <row r="59" spans="1:34" hidden="1" collapsed="1" x14ac:dyDescent="0.25">
      <c r="B59" s="727"/>
      <c r="C59" s="609"/>
      <c r="D59" s="609"/>
      <c r="E59" s="609"/>
      <c r="F59" s="609"/>
      <c r="G59" s="609"/>
      <c r="H59" s="609"/>
      <c r="I59" s="609"/>
      <c r="J59" s="717"/>
      <c r="AA59" s="600" t="s">
        <v>90</v>
      </c>
    </row>
    <row r="60" spans="1:34" hidden="1" outlineLevel="1" x14ac:dyDescent="0.25">
      <c r="A60" s="620"/>
      <c r="B60" s="703" t="s">
        <v>89</v>
      </c>
      <c r="C60" s="663"/>
      <c r="D60" s="663"/>
      <c r="E60" s="663"/>
      <c r="F60" s="663"/>
      <c r="G60" s="663"/>
      <c r="H60" s="663"/>
      <c r="I60" s="663"/>
      <c r="J60" s="690"/>
      <c r="AA60" s="630" t="s">
        <v>88</v>
      </c>
    </row>
    <row r="61" spans="1:34" hidden="1" outlineLevel="1" x14ac:dyDescent="0.25">
      <c r="A61" s="620"/>
      <c r="B61" s="728"/>
      <c r="C61" s="663"/>
      <c r="D61" s="663"/>
      <c r="E61" s="663"/>
      <c r="F61" s="663"/>
      <c r="G61" s="663"/>
      <c r="H61" s="663"/>
      <c r="I61" s="663"/>
      <c r="J61" s="690"/>
      <c r="AA61" s="630" t="s">
        <v>87</v>
      </c>
    </row>
    <row r="62" spans="1:34" outlineLevel="1" x14ac:dyDescent="0.25">
      <c r="A62" s="626" t="s">
        <v>86</v>
      </c>
      <c r="B62" s="716" t="s">
        <v>85</v>
      </c>
      <c r="C62" s="635"/>
      <c r="D62" s="635"/>
      <c r="E62" s="635"/>
      <c r="F62" s="635"/>
      <c r="G62" s="635"/>
      <c r="H62" s="635"/>
      <c r="I62" s="635"/>
      <c r="J62" s="724"/>
      <c r="AA62" s="630" t="s">
        <v>84</v>
      </c>
    </row>
    <row r="63" spans="1:34" ht="27" hidden="1" customHeight="1" outlineLevel="1" x14ac:dyDescent="0.25">
      <c r="A63" s="626"/>
      <c r="B63" s="720"/>
      <c r="C63" s="628"/>
      <c r="D63" s="628"/>
      <c r="E63" s="628"/>
      <c r="F63" s="628"/>
      <c r="G63" s="628"/>
      <c r="H63" s="628"/>
      <c r="I63" s="628"/>
      <c r="J63" s="721"/>
      <c r="AA63" s="600" t="s">
        <v>83</v>
      </c>
    </row>
    <row r="64" spans="1:34" hidden="1" outlineLevel="1" x14ac:dyDescent="0.25">
      <c r="A64" s="626"/>
      <c r="B64" s="728"/>
      <c r="C64" s="663"/>
      <c r="D64" s="663"/>
      <c r="E64" s="663"/>
      <c r="F64" s="663"/>
      <c r="G64" s="663"/>
      <c r="H64" s="663"/>
      <c r="I64" s="663"/>
      <c r="J64" s="690"/>
      <c r="AA64" s="630" t="s">
        <v>82</v>
      </c>
    </row>
    <row r="65" spans="1:27" s="602" customFormat="1" ht="14.45" customHeight="1" outlineLevel="1" x14ac:dyDescent="0.25">
      <c r="A65" s="626" t="s">
        <v>81</v>
      </c>
      <c r="B65" s="716" t="s">
        <v>80</v>
      </c>
      <c r="C65" s="635"/>
      <c r="D65" s="635"/>
      <c r="E65" s="635"/>
      <c r="F65" s="635"/>
      <c r="G65" s="635"/>
      <c r="H65" s="635"/>
      <c r="I65" s="635"/>
      <c r="J65" s="724"/>
      <c r="AA65" s="630" t="s">
        <v>79</v>
      </c>
    </row>
    <row r="66" spans="1:27" ht="15.75" customHeight="1" outlineLevel="1" x14ac:dyDescent="0.25">
      <c r="A66" s="626"/>
      <c r="B66" s="729"/>
      <c r="C66" s="619" t="s">
        <v>78</v>
      </c>
      <c r="D66" s="619"/>
      <c r="E66" s="619"/>
      <c r="F66" s="637" t="s">
        <v>322</v>
      </c>
      <c r="G66" s="637"/>
      <c r="H66" s="637"/>
      <c r="I66" s="637"/>
      <c r="J66" s="730"/>
    </row>
    <row r="67" spans="1:27" ht="15.75" customHeight="1" outlineLevel="1" x14ac:dyDescent="0.25">
      <c r="A67" s="626"/>
      <c r="B67" s="729"/>
      <c r="C67" s="619" t="s">
        <v>76</v>
      </c>
      <c r="D67" s="619"/>
      <c r="E67" s="619"/>
      <c r="F67" s="637" t="s">
        <v>323</v>
      </c>
      <c r="G67" s="637"/>
      <c r="H67" s="637"/>
      <c r="I67" s="637"/>
      <c r="J67" s="730"/>
    </row>
    <row r="68" spans="1:27" ht="15.75" customHeight="1" outlineLevel="1" x14ac:dyDescent="0.25">
      <c r="A68" s="626"/>
      <c r="B68" s="729"/>
      <c r="C68" s="619" t="s">
        <v>74</v>
      </c>
      <c r="D68" s="619"/>
      <c r="E68" s="619"/>
      <c r="F68" s="637" t="s">
        <v>290</v>
      </c>
      <c r="G68" s="637"/>
      <c r="H68" s="637"/>
      <c r="I68" s="637"/>
      <c r="J68" s="730"/>
    </row>
    <row r="69" spans="1:27" ht="15.75" customHeight="1" outlineLevel="1" x14ac:dyDescent="0.25">
      <c r="A69" s="626"/>
      <c r="B69" s="729"/>
      <c r="C69" s="619" t="s">
        <v>72</v>
      </c>
      <c r="D69" s="619"/>
      <c r="E69" s="619"/>
      <c r="F69" s="637" t="s">
        <v>71</v>
      </c>
      <c r="G69" s="637"/>
      <c r="H69" s="637"/>
      <c r="I69" s="637"/>
      <c r="J69" s="730"/>
    </row>
    <row r="70" spans="1:27" ht="15.75" customHeight="1" outlineLevel="1" x14ac:dyDescent="0.25">
      <c r="A70" s="626"/>
      <c r="B70" s="729"/>
      <c r="C70" s="619" t="s">
        <v>70</v>
      </c>
      <c r="D70" s="619"/>
      <c r="E70" s="619"/>
      <c r="F70" s="637" t="s">
        <v>324</v>
      </c>
      <c r="G70" s="637"/>
      <c r="H70" s="637"/>
      <c r="I70" s="637"/>
      <c r="J70" s="730"/>
    </row>
    <row r="71" spans="1:27" ht="15.75" customHeight="1" outlineLevel="1" x14ac:dyDescent="0.25">
      <c r="A71" s="626"/>
      <c r="B71" s="729"/>
      <c r="C71" s="619" t="s">
        <v>68</v>
      </c>
      <c r="D71" s="619"/>
      <c r="E71" s="619"/>
      <c r="F71" s="637" t="s">
        <v>316</v>
      </c>
      <c r="G71" s="637"/>
      <c r="H71" s="637"/>
      <c r="I71" s="637"/>
      <c r="J71" s="730"/>
    </row>
    <row r="72" spans="1:27" ht="15.75" customHeight="1" outlineLevel="1" x14ac:dyDescent="0.25">
      <c r="A72" s="626"/>
      <c r="B72" s="729"/>
      <c r="C72" s="619" t="s">
        <v>66</v>
      </c>
      <c r="D72" s="619"/>
      <c r="E72" s="619"/>
      <c r="F72" s="637" t="s">
        <v>325</v>
      </c>
      <c r="G72" s="637"/>
      <c r="H72" s="637"/>
      <c r="I72" s="637"/>
      <c r="J72" s="730"/>
    </row>
    <row r="73" spans="1:27" ht="6" customHeight="1" outlineLevel="1" x14ac:dyDescent="0.25">
      <c r="A73" s="626"/>
      <c r="B73" s="696"/>
      <c r="C73" s="663"/>
      <c r="D73" s="663"/>
      <c r="E73" s="663"/>
      <c r="F73" s="663"/>
      <c r="G73" s="663"/>
      <c r="H73" s="663"/>
      <c r="I73" s="663"/>
      <c r="J73" s="690"/>
    </row>
    <row r="74" spans="1:27" s="602" customFormat="1" outlineLevel="1" x14ac:dyDescent="0.25">
      <c r="A74" s="626" t="s">
        <v>64</v>
      </c>
      <c r="B74" s="710" t="s">
        <v>63</v>
      </c>
      <c r="C74" s="711"/>
      <c r="D74" s="711"/>
      <c r="E74" s="711"/>
      <c r="F74" s="711"/>
      <c r="G74" s="711"/>
      <c r="H74" s="711"/>
      <c r="I74" s="711"/>
      <c r="J74" s="731"/>
    </row>
    <row r="75" spans="1:27" ht="26.25" customHeight="1" outlineLevel="1" x14ac:dyDescent="0.25">
      <c r="A75" s="626"/>
      <c r="B75" s="720" t="s">
        <v>62</v>
      </c>
      <c r="C75" s="628"/>
      <c r="D75" s="628"/>
      <c r="E75" s="628"/>
      <c r="F75" s="628"/>
      <c r="G75" s="628"/>
      <c r="H75" s="628"/>
      <c r="I75" s="628"/>
      <c r="J75" s="721"/>
    </row>
    <row r="76" spans="1:27" hidden="1" x14ac:dyDescent="0.25">
      <c r="A76" s="620"/>
      <c r="B76" s="727"/>
      <c r="C76" s="663"/>
      <c r="D76" s="663"/>
      <c r="E76" s="663"/>
      <c r="F76" s="663"/>
      <c r="G76" s="663"/>
      <c r="H76" s="663"/>
      <c r="I76" s="663"/>
      <c r="J76" s="690"/>
    </row>
    <row r="77" spans="1:27" hidden="1" outlineLevel="1" x14ac:dyDescent="0.25">
      <c r="A77" s="620"/>
      <c r="B77" s="703" t="s">
        <v>61</v>
      </c>
      <c r="C77" s="663"/>
      <c r="D77" s="663"/>
      <c r="E77" s="663"/>
      <c r="F77" s="663"/>
      <c r="G77" s="663"/>
      <c r="H77" s="663"/>
      <c r="I77" s="663"/>
      <c r="J77" s="690"/>
    </row>
    <row r="78" spans="1:27" s="602" customFormat="1" ht="38.450000000000003" hidden="1" customHeight="1" outlineLevel="1" x14ac:dyDescent="0.25">
      <c r="A78" s="626" t="s">
        <v>60</v>
      </c>
      <c r="B78" s="716" t="s">
        <v>59</v>
      </c>
      <c r="C78" s="635"/>
      <c r="D78" s="635"/>
      <c r="E78" s="635"/>
      <c r="F78" s="635"/>
      <c r="G78" s="635"/>
      <c r="H78" s="635"/>
      <c r="I78" s="635"/>
      <c r="J78" s="724"/>
    </row>
    <row r="79" spans="1:27" ht="27.75" hidden="1" customHeight="1" outlineLevel="1" x14ac:dyDescent="0.25">
      <c r="A79" s="638"/>
      <c r="B79" s="720"/>
      <c r="C79" s="628"/>
      <c r="D79" s="628"/>
      <c r="E79" s="628"/>
      <c r="F79" s="628"/>
      <c r="G79" s="628"/>
      <c r="H79" s="628"/>
      <c r="I79" s="628"/>
      <c r="J79" s="721"/>
    </row>
    <row r="80" spans="1:27" hidden="1" collapsed="1" x14ac:dyDescent="0.25">
      <c r="A80" s="638"/>
      <c r="B80" s="729"/>
      <c r="C80" s="636"/>
      <c r="D80" s="636"/>
      <c r="E80" s="636"/>
      <c r="F80" s="636"/>
      <c r="G80" s="636"/>
      <c r="H80" s="636"/>
      <c r="I80" s="636"/>
      <c r="J80" s="732"/>
    </row>
    <row r="81" spans="1:22" ht="5.25" hidden="1" customHeight="1" x14ac:dyDescent="0.4">
      <c r="A81" s="610"/>
      <c r="B81" s="713"/>
      <c r="C81" s="672"/>
      <c r="D81" s="672"/>
      <c r="E81" s="672"/>
      <c r="F81" s="672"/>
      <c r="G81" s="672"/>
      <c r="H81" s="672"/>
      <c r="I81" s="672"/>
      <c r="J81" s="693"/>
      <c r="K81" s="610"/>
      <c r="L81" s="610"/>
      <c r="M81" s="610"/>
      <c r="N81" s="610"/>
      <c r="O81" s="610"/>
      <c r="P81" s="610"/>
      <c r="Q81" s="610"/>
      <c r="R81" s="610"/>
      <c r="S81" s="610"/>
      <c r="T81" s="610"/>
      <c r="U81" s="610"/>
      <c r="V81" s="610"/>
    </row>
    <row r="82" spans="1:22" s="603" customFormat="1" hidden="1" x14ac:dyDescent="0.25">
      <c r="B82" s="729"/>
      <c r="C82" s="636"/>
      <c r="D82" s="636"/>
      <c r="E82" s="636"/>
      <c r="F82" s="636"/>
      <c r="G82" s="636"/>
      <c r="H82" s="636"/>
      <c r="I82" s="636"/>
      <c r="J82" s="732"/>
    </row>
    <row r="83" spans="1:22" s="602" customFormat="1" hidden="1" x14ac:dyDescent="0.25">
      <c r="A83" s="622" t="s">
        <v>58</v>
      </c>
      <c r="B83" s="716" t="s">
        <v>57</v>
      </c>
      <c r="C83" s="635"/>
      <c r="D83" s="635"/>
      <c r="E83" s="635"/>
      <c r="F83" s="635"/>
      <c r="G83" s="635"/>
      <c r="H83" s="635"/>
      <c r="I83" s="635"/>
      <c r="J83" s="724"/>
    </row>
    <row r="84" spans="1:22" ht="30" hidden="1" customHeight="1" x14ac:dyDescent="0.25">
      <c r="A84" s="603"/>
      <c r="B84" s="720"/>
      <c r="C84" s="628"/>
      <c r="D84" s="628"/>
      <c r="E84" s="628"/>
      <c r="F84" s="628"/>
      <c r="G84" s="628"/>
      <c r="H84" s="628"/>
      <c r="I84" s="628"/>
      <c r="J84" s="721"/>
    </row>
    <row r="85" spans="1:22" hidden="1" x14ac:dyDescent="0.25">
      <c r="A85" s="603"/>
      <c r="B85" s="696"/>
      <c r="C85" s="663"/>
      <c r="D85" s="663"/>
      <c r="E85" s="663"/>
      <c r="F85" s="663"/>
      <c r="G85" s="663"/>
      <c r="H85" s="663"/>
      <c r="I85" s="663"/>
      <c r="J85" s="690"/>
    </row>
    <row r="86" spans="1:22" ht="26.25" hidden="1" x14ac:dyDescent="0.4">
      <c r="A86" s="610"/>
      <c r="B86" s="692" t="s">
        <v>56</v>
      </c>
      <c r="C86" s="672"/>
      <c r="D86" s="672"/>
      <c r="E86" s="672"/>
      <c r="F86" s="672"/>
      <c r="G86" s="672"/>
      <c r="H86" s="672"/>
      <c r="I86" s="672"/>
      <c r="J86" s="693"/>
      <c r="K86" s="610"/>
      <c r="L86" s="610"/>
      <c r="M86" s="610"/>
      <c r="N86" s="610"/>
      <c r="O86" s="610"/>
      <c r="P86" s="610"/>
      <c r="Q86" s="610"/>
      <c r="R86" s="610"/>
      <c r="S86" s="610"/>
      <c r="T86" s="610"/>
      <c r="U86" s="610"/>
      <c r="V86" s="610"/>
    </row>
    <row r="87" spans="1:22" ht="5.25" hidden="1" customHeight="1" x14ac:dyDescent="0.4">
      <c r="A87" s="610"/>
      <c r="B87" s="713"/>
      <c r="C87" s="672"/>
      <c r="D87" s="672"/>
      <c r="E87" s="672"/>
      <c r="F87" s="672"/>
      <c r="G87" s="672"/>
      <c r="H87" s="672"/>
      <c r="I87" s="672"/>
      <c r="J87" s="693"/>
      <c r="K87" s="610"/>
      <c r="L87" s="610"/>
      <c r="M87" s="610"/>
      <c r="N87" s="610"/>
      <c r="O87" s="610"/>
      <c r="P87" s="610"/>
      <c r="Q87" s="610"/>
      <c r="R87" s="610"/>
      <c r="S87" s="610"/>
      <c r="T87" s="610"/>
      <c r="U87" s="610"/>
      <c r="V87" s="610"/>
    </row>
    <row r="88" spans="1:22" s="602" customFormat="1" hidden="1" x14ac:dyDescent="0.25">
      <c r="A88" s="622" t="s">
        <v>55</v>
      </c>
      <c r="B88" s="716" t="s">
        <v>54</v>
      </c>
      <c r="C88" s="635"/>
      <c r="D88" s="635"/>
      <c r="E88" s="635"/>
      <c r="F88" s="635"/>
      <c r="G88" s="635"/>
      <c r="H88" s="635"/>
      <c r="I88" s="635"/>
      <c r="J88" s="724"/>
    </row>
    <row r="89" spans="1:22" ht="27.75" hidden="1" customHeight="1" x14ac:dyDescent="0.25">
      <c r="A89" s="606"/>
      <c r="B89" s="733" t="s">
        <v>53</v>
      </c>
      <c r="C89" s="734"/>
      <c r="D89" s="734"/>
      <c r="E89" s="734"/>
      <c r="F89" s="734"/>
      <c r="G89" s="734"/>
      <c r="H89" s="734"/>
      <c r="I89" s="734"/>
      <c r="J89" s="735"/>
    </row>
    <row r="90" spans="1:22" hidden="1" x14ac:dyDescent="0.25">
      <c r="A90" s="606"/>
      <c r="B90" s="736" t="s">
        <v>52</v>
      </c>
      <c r="C90" s="639"/>
      <c r="D90" s="639"/>
      <c r="E90" s="639"/>
      <c r="F90" s="639"/>
      <c r="G90" s="639"/>
      <c r="H90" s="639"/>
      <c r="I90" s="639"/>
      <c r="J90" s="737"/>
    </row>
    <row r="91" spans="1:22" x14ac:dyDescent="0.25">
      <c r="A91" s="606"/>
      <c r="B91" s="738" t="s">
        <v>244</v>
      </c>
      <c r="C91" s="597"/>
      <c r="D91" s="640" t="str">
        <f t="shared" ref="D91:I91" si="0">D$112</f>
        <v>FY19</v>
      </c>
      <c r="E91" s="640" t="str">
        <f t="shared" si="0"/>
        <v>FY20</v>
      </c>
      <c r="F91" s="640" t="str">
        <f t="shared" si="0"/>
        <v>FY21</v>
      </c>
      <c r="G91" s="640" t="str">
        <f t="shared" si="0"/>
        <v>FY22</v>
      </c>
      <c r="H91" s="640" t="str">
        <f t="shared" si="0"/>
        <v>FY23</v>
      </c>
      <c r="I91" s="640" t="str">
        <f t="shared" si="0"/>
        <v>FY24</v>
      </c>
      <c r="J91" s="739" t="s">
        <v>10</v>
      </c>
    </row>
    <row r="92" spans="1:22" ht="15" customHeight="1" x14ac:dyDescent="0.25">
      <c r="A92" s="606"/>
      <c r="B92" s="740" t="s">
        <v>334</v>
      </c>
      <c r="C92" s="641"/>
      <c r="D92" s="642">
        <f>52780/2</f>
        <v>26390</v>
      </c>
      <c r="E92" s="642">
        <f t="shared" ref="E92:I92" si="1">52780/2</f>
        <v>26390</v>
      </c>
      <c r="F92" s="642">
        <f t="shared" si="1"/>
        <v>26390</v>
      </c>
      <c r="G92" s="642">
        <f t="shared" si="1"/>
        <v>26390</v>
      </c>
      <c r="H92" s="642">
        <f t="shared" si="1"/>
        <v>26390</v>
      </c>
      <c r="I92" s="642">
        <f t="shared" si="1"/>
        <v>26390</v>
      </c>
      <c r="J92" s="741">
        <f>SUM(D92:I92)</f>
        <v>158340</v>
      </c>
    </row>
    <row r="93" spans="1:22" ht="15" hidden="1" customHeight="1" outlineLevel="1" x14ac:dyDescent="0.25">
      <c r="A93" s="606"/>
      <c r="B93" s="742" t="s">
        <v>51</v>
      </c>
      <c r="C93" s="643"/>
      <c r="D93" s="644">
        <v>0</v>
      </c>
      <c r="E93" s="644">
        <v>0</v>
      </c>
      <c r="F93" s="644">
        <v>0</v>
      </c>
      <c r="G93" s="644">
        <v>0</v>
      </c>
      <c r="H93" s="644">
        <v>0</v>
      </c>
      <c r="I93" s="644">
        <v>0</v>
      </c>
      <c r="J93" s="741">
        <f t="shared" ref="J93:J96" si="2">SUM(D93:I93)</f>
        <v>0</v>
      </c>
    </row>
    <row r="94" spans="1:22" ht="15" hidden="1" customHeight="1" outlineLevel="1" x14ac:dyDescent="0.25">
      <c r="A94" s="606"/>
      <c r="B94" s="742" t="s">
        <v>50</v>
      </c>
      <c r="C94" s="643"/>
      <c r="D94" s="644">
        <v>0</v>
      </c>
      <c r="E94" s="644">
        <v>0</v>
      </c>
      <c r="F94" s="644">
        <v>0</v>
      </c>
      <c r="G94" s="644">
        <v>0</v>
      </c>
      <c r="H94" s="644">
        <v>0</v>
      </c>
      <c r="I94" s="644">
        <v>0</v>
      </c>
      <c r="J94" s="741">
        <f t="shared" si="2"/>
        <v>0</v>
      </c>
    </row>
    <row r="95" spans="1:22" ht="15" hidden="1" customHeight="1" outlineLevel="1" x14ac:dyDescent="0.25">
      <c r="A95" s="606"/>
      <c r="B95" s="742" t="s">
        <v>49</v>
      </c>
      <c r="C95" s="643"/>
      <c r="D95" s="644">
        <v>0</v>
      </c>
      <c r="E95" s="644">
        <v>0</v>
      </c>
      <c r="F95" s="644">
        <v>0</v>
      </c>
      <c r="G95" s="644">
        <v>0</v>
      </c>
      <c r="H95" s="644">
        <v>0</v>
      </c>
      <c r="I95" s="644">
        <v>0</v>
      </c>
      <c r="J95" s="741">
        <f t="shared" si="2"/>
        <v>0</v>
      </c>
    </row>
    <row r="96" spans="1:22" ht="15" hidden="1" customHeight="1" outlineLevel="1" x14ac:dyDescent="0.25">
      <c r="A96" s="606"/>
      <c r="B96" s="742" t="s">
        <v>48</v>
      </c>
      <c r="C96" s="643"/>
      <c r="D96" s="644">
        <v>0</v>
      </c>
      <c r="E96" s="644">
        <v>0</v>
      </c>
      <c r="F96" s="644">
        <v>0</v>
      </c>
      <c r="G96" s="644">
        <v>0</v>
      </c>
      <c r="H96" s="644">
        <v>0</v>
      </c>
      <c r="I96" s="644">
        <v>0</v>
      </c>
      <c r="J96" s="741">
        <f t="shared" si="2"/>
        <v>0</v>
      </c>
    </row>
    <row r="97" spans="1:24" ht="15" customHeight="1" collapsed="1" x14ac:dyDescent="0.25">
      <c r="A97" s="606"/>
      <c r="B97" s="808" t="s">
        <v>331</v>
      </c>
      <c r="C97" s="809"/>
      <c r="D97" s="127">
        <f>52780/2</f>
        <v>26390</v>
      </c>
      <c r="E97" s="642">
        <f t="shared" ref="E97:I97" si="3">52780/2</f>
        <v>26390</v>
      </c>
      <c r="F97" s="642">
        <f t="shared" si="3"/>
        <v>26390</v>
      </c>
      <c r="G97" s="642">
        <f t="shared" si="3"/>
        <v>26390</v>
      </c>
      <c r="H97" s="642">
        <f t="shared" si="3"/>
        <v>26390</v>
      </c>
      <c r="I97" s="642">
        <f t="shared" si="3"/>
        <v>26390</v>
      </c>
      <c r="J97" s="741">
        <f>SUM(D97:I97)</f>
        <v>158340</v>
      </c>
    </row>
    <row r="98" spans="1:24" ht="15" customHeight="1" collapsed="1" x14ac:dyDescent="0.25">
      <c r="A98" s="606"/>
      <c r="B98" s="738" t="s">
        <v>47</v>
      </c>
      <c r="C98" s="597"/>
      <c r="D98" s="645"/>
      <c r="E98" s="645"/>
      <c r="F98" s="645"/>
      <c r="G98" s="645"/>
      <c r="H98" s="645"/>
      <c r="I98" s="645"/>
      <c r="J98" s="743"/>
    </row>
    <row r="99" spans="1:24" x14ac:dyDescent="0.25">
      <c r="A99" s="606"/>
      <c r="B99" s="740" t="s">
        <v>46</v>
      </c>
      <c r="C99" s="641"/>
      <c r="D99" s="646"/>
      <c r="E99" s="646"/>
      <c r="F99" s="646"/>
      <c r="G99" s="646"/>
      <c r="H99" s="646"/>
      <c r="I99" s="646"/>
      <c r="J99" s="741">
        <f t="shared" ref="J99:J102" si="4">SUM(D99:I99)</f>
        <v>0</v>
      </c>
    </row>
    <row r="100" spans="1:24" x14ac:dyDescent="0.25">
      <c r="A100" s="606"/>
      <c r="B100" s="740" t="s">
        <v>45</v>
      </c>
      <c r="C100" s="641"/>
      <c r="D100" s="647">
        <v>0</v>
      </c>
      <c r="E100" s="647">
        <v>0</v>
      </c>
      <c r="F100" s="647">
        <v>0</v>
      </c>
      <c r="G100" s="647">
        <v>0</v>
      </c>
      <c r="H100" s="647">
        <v>0</v>
      </c>
      <c r="I100" s="647">
        <v>0</v>
      </c>
      <c r="J100" s="741">
        <f t="shared" si="4"/>
        <v>0</v>
      </c>
    </row>
    <row r="101" spans="1:24" x14ac:dyDescent="0.25">
      <c r="A101" s="606"/>
      <c r="B101" s="744" t="s">
        <v>44</v>
      </c>
      <c r="C101" s="648"/>
      <c r="D101" s="647">
        <v>0</v>
      </c>
      <c r="E101" s="647">
        <v>0</v>
      </c>
      <c r="F101" s="647">
        <v>0</v>
      </c>
      <c r="G101" s="647">
        <v>0</v>
      </c>
      <c r="H101" s="647">
        <v>0</v>
      </c>
      <c r="I101" s="647">
        <v>0</v>
      </c>
      <c r="J101" s="741">
        <f t="shared" si="4"/>
        <v>0</v>
      </c>
    </row>
    <row r="102" spans="1:24" x14ac:dyDescent="0.25">
      <c r="A102" s="606"/>
      <c r="B102" s="738" t="s">
        <v>43</v>
      </c>
      <c r="C102" s="597"/>
      <c r="D102" s="642">
        <f>SUM(D99:D101)</f>
        <v>0</v>
      </c>
      <c r="E102" s="642">
        <f t="shared" ref="E102:I102" si="5">SUM(E99:E101)</f>
        <v>0</v>
      </c>
      <c r="F102" s="642">
        <f t="shared" si="5"/>
        <v>0</v>
      </c>
      <c r="G102" s="642">
        <f t="shared" si="5"/>
        <v>0</v>
      </c>
      <c r="H102" s="642">
        <f t="shared" si="5"/>
        <v>0</v>
      </c>
      <c r="I102" s="642">
        <f t="shared" si="5"/>
        <v>0</v>
      </c>
      <c r="J102" s="741">
        <f t="shared" si="4"/>
        <v>0</v>
      </c>
    </row>
    <row r="103" spans="1:24" s="602" customFormat="1" ht="15.75" thickBot="1" x14ac:dyDescent="0.3">
      <c r="A103" s="622"/>
      <c r="B103" s="745" t="s">
        <v>330</v>
      </c>
      <c r="C103" s="649"/>
      <c r="D103" s="650">
        <f>SUM(D92:D97)+D102</f>
        <v>52780</v>
      </c>
      <c r="E103" s="650">
        <f t="shared" ref="E103:I103" si="6">SUM(E92:E97)+E102</f>
        <v>52780</v>
      </c>
      <c r="F103" s="650">
        <f t="shared" si="6"/>
        <v>52780</v>
      </c>
      <c r="G103" s="650">
        <f t="shared" si="6"/>
        <v>52780</v>
      </c>
      <c r="H103" s="650">
        <f t="shared" si="6"/>
        <v>52780</v>
      </c>
      <c r="I103" s="650">
        <f t="shared" si="6"/>
        <v>52780</v>
      </c>
      <c r="J103" s="746">
        <f>SUM(J92:J96)+J102</f>
        <v>158340</v>
      </c>
    </row>
    <row r="104" spans="1:24" ht="15.75" hidden="1" thickTop="1" x14ac:dyDescent="0.25">
      <c r="A104" s="606"/>
      <c r="B104" s="747"/>
      <c r="C104" s="663"/>
      <c r="D104" s="663"/>
      <c r="E104" s="663"/>
      <c r="F104" s="663"/>
      <c r="G104" s="663"/>
      <c r="H104" s="663"/>
      <c r="I104" s="663"/>
      <c r="J104" s="690"/>
    </row>
    <row r="105" spans="1:24" ht="23.25" customHeight="1" thickTop="1" x14ac:dyDescent="0.25">
      <c r="A105" s="626" t="s">
        <v>36</v>
      </c>
      <c r="B105" s="748" t="s">
        <v>41</v>
      </c>
      <c r="C105" s="749"/>
      <c r="D105" s="749"/>
      <c r="E105" s="749"/>
      <c r="F105" s="749"/>
      <c r="G105" s="749"/>
      <c r="H105" s="749"/>
      <c r="I105" s="749"/>
      <c r="J105" s="750"/>
      <c r="W105" s="621" t="s">
        <v>40</v>
      </c>
      <c r="X105" s="621" t="b">
        <v>1</v>
      </c>
    </row>
    <row r="106" spans="1:24" ht="15" hidden="1" customHeight="1" x14ac:dyDescent="0.25">
      <c r="A106" s="606"/>
      <c r="B106" s="733" t="s">
        <v>39</v>
      </c>
      <c r="C106" s="734"/>
      <c r="D106" s="734"/>
      <c r="E106" s="734"/>
      <c r="F106" s="734"/>
      <c r="G106" s="734"/>
      <c r="H106" s="651" t="s">
        <v>325</v>
      </c>
      <c r="I106" s="652"/>
      <c r="J106" s="717"/>
      <c r="W106" s="621" t="s">
        <v>38</v>
      </c>
      <c r="X106" s="621" t="b">
        <v>0</v>
      </c>
    </row>
    <row r="107" spans="1:24" ht="15" hidden="1" customHeight="1" x14ac:dyDescent="0.25">
      <c r="A107" s="606"/>
      <c r="B107" s="733" t="s">
        <v>37</v>
      </c>
      <c r="C107" s="734"/>
      <c r="D107" s="734"/>
      <c r="E107" s="734"/>
      <c r="F107" s="734"/>
      <c r="G107" s="734"/>
      <c r="H107" s="609"/>
      <c r="I107" s="609"/>
      <c r="J107" s="717"/>
      <c r="W107" s="621"/>
      <c r="X107" s="621"/>
    </row>
    <row r="108" spans="1:24" hidden="1" x14ac:dyDescent="0.25">
      <c r="A108" s="606"/>
      <c r="B108" s="696"/>
      <c r="C108" s="663"/>
      <c r="D108" s="663"/>
      <c r="E108" s="663"/>
      <c r="F108" s="663"/>
      <c r="G108" s="663"/>
      <c r="H108" s="663"/>
      <c r="I108" s="663"/>
      <c r="J108" s="690"/>
    </row>
    <row r="109" spans="1:24" s="602" customFormat="1" ht="15" hidden="1" customHeight="1" outlineLevel="1" x14ac:dyDescent="0.25">
      <c r="A109" s="622" t="s">
        <v>36</v>
      </c>
      <c r="B109" s="748" t="s">
        <v>35</v>
      </c>
      <c r="C109" s="749"/>
      <c r="D109" s="749"/>
      <c r="E109" s="749"/>
      <c r="F109" s="749"/>
      <c r="G109" s="749"/>
      <c r="H109" s="749"/>
      <c r="I109" s="749"/>
      <c r="J109" s="750"/>
    </row>
    <row r="110" spans="1:24" ht="30.75" hidden="1" customHeight="1" outlineLevel="1" x14ac:dyDescent="0.25">
      <c r="A110" s="606"/>
      <c r="B110" s="733" t="s">
        <v>34</v>
      </c>
      <c r="C110" s="734"/>
      <c r="D110" s="734"/>
      <c r="E110" s="734"/>
      <c r="F110" s="734"/>
      <c r="G110" s="734"/>
      <c r="H110" s="734"/>
      <c r="I110" s="734"/>
      <c r="J110" s="735"/>
    </row>
    <row r="111" spans="1:24" hidden="1" outlineLevel="1" x14ac:dyDescent="0.25">
      <c r="A111" s="606"/>
      <c r="B111" s="736" t="s">
        <v>18</v>
      </c>
      <c r="C111" s="639"/>
      <c r="D111" s="639"/>
      <c r="E111" s="639"/>
      <c r="F111" s="639"/>
      <c r="G111" s="639"/>
      <c r="H111" s="639"/>
      <c r="I111" s="639"/>
      <c r="J111" s="737"/>
    </row>
    <row r="112" spans="1:24" ht="15.75" outlineLevel="1" thickBot="1" x14ac:dyDescent="0.3">
      <c r="A112" s="606"/>
      <c r="B112" s="751" t="s">
        <v>33</v>
      </c>
      <c r="C112" s="653"/>
      <c r="D112" s="321" t="s">
        <v>16</v>
      </c>
      <c r="E112" s="654" t="s">
        <v>15</v>
      </c>
      <c r="F112" s="654" t="s">
        <v>14</v>
      </c>
      <c r="G112" s="654" t="s">
        <v>13</v>
      </c>
      <c r="H112" s="654" t="s">
        <v>12</v>
      </c>
      <c r="I112" s="654" t="s">
        <v>11</v>
      </c>
      <c r="J112" s="739" t="s">
        <v>10</v>
      </c>
    </row>
    <row r="113" spans="1:10" ht="15.75" outlineLevel="1" thickBot="1" x14ac:dyDescent="0.3">
      <c r="A113" s="606"/>
      <c r="B113" s="752" t="s">
        <v>32</v>
      </c>
      <c r="C113" s="598"/>
      <c r="D113" s="129"/>
      <c r="E113" s="599">
        <v>2.5000000000000001E-2</v>
      </c>
      <c r="F113" s="599">
        <v>2.5000000000000001E-2</v>
      </c>
      <c r="G113" s="599">
        <f>$F113</f>
        <v>2.5000000000000001E-2</v>
      </c>
      <c r="H113" s="599">
        <f>$F113</f>
        <v>2.5000000000000001E-2</v>
      </c>
      <c r="I113" s="599">
        <f>$F113</f>
        <v>2.5000000000000001E-2</v>
      </c>
      <c r="J113" s="753"/>
    </row>
    <row r="114" spans="1:10" hidden="1" outlineLevel="1" x14ac:dyDescent="0.25">
      <c r="A114" s="606"/>
      <c r="B114" s="752" t="s">
        <v>31</v>
      </c>
      <c r="C114" s="598"/>
      <c r="D114" s="130"/>
      <c r="E114" s="655"/>
      <c r="F114" s="656">
        <f>E114*(1+$G$113)</f>
        <v>0</v>
      </c>
      <c r="G114" s="656">
        <f>F114*(1+$G$113)</f>
        <v>0</v>
      </c>
      <c r="H114" s="656">
        <f>G114*(1+$H$113)</f>
        <v>0</v>
      </c>
      <c r="I114" s="656">
        <f>H114*(1+$I$113)</f>
        <v>0</v>
      </c>
      <c r="J114" s="754">
        <f t="shared" ref="J114:J127" si="7">SUM(D114:I114)</f>
        <v>0</v>
      </c>
    </row>
    <row r="115" spans="1:10" ht="15.95" hidden="1" customHeight="1" outlineLevel="1" x14ac:dyDescent="0.25">
      <c r="A115" s="606"/>
      <c r="B115" s="755" t="s">
        <v>30</v>
      </c>
      <c r="C115" s="601"/>
      <c r="D115" s="130"/>
      <c r="E115" s="655"/>
      <c r="F115" s="657">
        <f>E115*(1+$G$113)</f>
        <v>0</v>
      </c>
      <c r="G115" s="657">
        <f>F115*(1+$G$113)</f>
        <v>0</v>
      </c>
      <c r="H115" s="657">
        <f>G115*(1+$H$113)</f>
        <v>0</v>
      </c>
      <c r="I115" s="657">
        <f>H115*(1+$I$113)</f>
        <v>0</v>
      </c>
      <c r="J115" s="754">
        <f t="shared" si="7"/>
        <v>0</v>
      </c>
    </row>
    <row r="116" spans="1:10" outlineLevel="1" x14ac:dyDescent="0.25">
      <c r="A116" s="606"/>
      <c r="B116" s="752" t="s">
        <v>29</v>
      </c>
      <c r="C116" s="598"/>
      <c r="D116" s="131"/>
      <c r="E116" s="658"/>
      <c r="F116" s="659"/>
      <c r="G116" s="659"/>
      <c r="H116" s="659"/>
      <c r="I116" s="659"/>
      <c r="J116" s="756"/>
    </row>
    <row r="117" spans="1:10" outlineLevel="1" x14ac:dyDescent="0.25">
      <c r="A117" s="606"/>
      <c r="B117" s="752" t="s">
        <v>28</v>
      </c>
      <c r="C117" s="598"/>
      <c r="D117" s="162">
        <v>406</v>
      </c>
      <c r="E117" s="647">
        <v>406</v>
      </c>
      <c r="F117" s="660">
        <f>E117</f>
        <v>406</v>
      </c>
      <c r="G117" s="660">
        <f>F117</f>
        <v>406</v>
      </c>
      <c r="H117" s="660">
        <f t="shared" ref="H117:I117" si="8">G117</f>
        <v>406</v>
      </c>
      <c r="I117" s="660">
        <f t="shared" si="8"/>
        <v>406</v>
      </c>
      <c r="J117" s="754"/>
    </row>
    <row r="118" spans="1:10" outlineLevel="1" x14ac:dyDescent="0.25">
      <c r="A118" s="606"/>
      <c r="B118" s="752" t="s">
        <v>27</v>
      </c>
      <c r="C118" s="598"/>
      <c r="D118" s="130">
        <v>130</v>
      </c>
      <c r="E118" s="655">
        <f>D118*1.025</f>
        <v>133.25</v>
      </c>
      <c r="F118" s="655">
        <f t="shared" ref="F118:I118" si="9">E118*1.025</f>
        <v>136.58124999999998</v>
      </c>
      <c r="G118" s="655">
        <f t="shared" si="9"/>
        <v>139.99578124999996</v>
      </c>
      <c r="H118" s="655">
        <f t="shared" si="9"/>
        <v>143.49567578124996</v>
      </c>
      <c r="I118" s="655">
        <f t="shared" si="9"/>
        <v>147.08306767578119</v>
      </c>
      <c r="J118" s="754"/>
    </row>
    <row r="119" spans="1:10" outlineLevel="1" x14ac:dyDescent="0.25">
      <c r="A119" s="606"/>
      <c r="B119" s="752" t="s">
        <v>26</v>
      </c>
      <c r="C119" s="598"/>
      <c r="D119" s="810">
        <f>D117*D118</f>
        <v>52780</v>
      </c>
      <c r="E119" s="661">
        <f>E117*E118</f>
        <v>54099.5</v>
      </c>
      <c r="F119" s="661">
        <f t="shared" ref="F119:I119" si="10">F117*F118</f>
        <v>55451.987499999996</v>
      </c>
      <c r="G119" s="661">
        <f t="shared" si="10"/>
        <v>56838.287187499984</v>
      </c>
      <c r="H119" s="661">
        <f t="shared" si="10"/>
        <v>58259.244367187486</v>
      </c>
      <c r="I119" s="661">
        <f t="shared" si="10"/>
        <v>59715.725476367166</v>
      </c>
      <c r="J119" s="757">
        <f t="shared" si="7"/>
        <v>337144.74453105463</v>
      </c>
    </row>
    <row r="120" spans="1:10" outlineLevel="1" x14ac:dyDescent="0.25">
      <c r="A120" s="606"/>
      <c r="B120" s="752" t="s">
        <v>25</v>
      </c>
      <c r="C120" s="598"/>
      <c r="D120" s="134"/>
      <c r="E120" s="646"/>
      <c r="F120" s="661">
        <f t="shared" ref="F120:G123" si="11">E120*(1+$G$113)</f>
        <v>0</v>
      </c>
      <c r="G120" s="661">
        <f t="shared" si="11"/>
        <v>0</v>
      </c>
      <c r="H120" s="661">
        <f t="shared" ref="H120:H123" si="12">G120*(1+$H$113)</f>
        <v>0</v>
      </c>
      <c r="I120" s="661">
        <f t="shared" ref="I120:I123" si="13">H120*(1+$I$113)</f>
        <v>0</v>
      </c>
      <c r="J120" s="757"/>
    </row>
    <row r="121" spans="1:10" outlineLevel="1" x14ac:dyDescent="0.25">
      <c r="A121" s="606"/>
      <c r="B121" s="752" t="s">
        <v>24</v>
      </c>
      <c r="C121" s="598"/>
      <c r="D121" s="134"/>
      <c r="E121" s="646"/>
      <c r="F121" s="661">
        <f t="shared" si="11"/>
        <v>0</v>
      </c>
      <c r="G121" s="661">
        <f t="shared" si="11"/>
        <v>0</v>
      </c>
      <c r="H121" s="661">
        <f t="shared" si="12"/>
        <v>0</v>
      </c>
      <c r="I121" s="661">
        <f t="shared" si="13"/>
        <v>0</v>
      </c>
      <c r="J121" s="757"/>
    </row>
    <row r="122" spans="1:10" outlineLevel="1" x14ac:dyDescent="0.25">
      <c r="A122" s="606"/>
      <c r="B122" s="744" t="s">
        <v>23</v>
      </c>
      <c r="C122" s="648"/>
      <c r="D122" s="134"/>
      <c r="E122" s="646"/>
      <c r="F122" s="661">
        <f t="shared" si="11"/>
        <v>0</v>
      </c>
      <c r="G122" s="661">
        <f t="shared" si="11"/>
        <v>0</v>
      </c>
      <c r="H122" s="661">
        <f t="shared" si="12"/>
        <v>0</v>
      </c>
      <c r="I122" s="661">
        <f t="shared" si="13"/>
        <v>0</v>
      </c>
      <c r="J122" s="757"/>
    </row>
    <row r="123" spans="1:10" hidden="1" outlineLevel="1" x14ac:dyDescent="0.25">
      <c r="A123" s="606"/>
      <c r="B123" s="744" t="s">
        <v>23</v>
      </c>
      <c r="C123" s="648"/>
      <c r="D123" s="134"/>
      <c r="E123" s="646"/>
      <c r="F123" s="661">
        <f t="shared" si="11"/>
        <v>0</v>
      </c>
      <c r="G123" s="661">
        <f t="shared" si="11"/>
        <v>0</v>
      </c>
      <c r="H123" s="661">
        <f t="shared" si="12"/>
        <v>0</v>
      </c>
      <c r="I123" s="661">
        <f t="shared" si="13"/>
        <v>0</v>
      </c>
      <c r="J123" s="757"/>
    </row>
    <row r="124" spans="1:10" outlineLevel="1" x14ac:dyDescent="0.25">
      <c r="A124" s="606"/>
      <c r="B124" s="752" t="s">
        <v>22</v>
      </c>
      <c r="C124" s="598"/>
      <c r="D124" s="810">
        <f>SUM(D119:D123)</f>
        <v>52780</v>
      </c>
      <c r="E124" s="661">
        <f>SUM(E119:E123)</f>
        <v>54099.5</v>
      </c>
      <c r="F124" s="661">
        <f t="shared" ref="F124:H124" si="14">SUM(F119:F123)</f>
        <v>55451.987499999996</v>
      </c>
      <c r="G124" s="661">
        <f t="shared" si="14"/>
        <v>56838.287187499984</v>
      </c>
      <c r="H124" s="661">
        <f t="shared" si="14"/>
        <v>58259.244367187486</v>
      </c>
      <c r="I124" s="661">
        <f>SUM(I119:I123)</f>
        <v>59715.725476367166</v>
      </c>
      <c r="J124" s="757">
        <f t="shared" si="7"/>
        <v>337144.74453105463</v>
      </c>
    </row>
    <row r="125" spans="1:10" ht="15" customHeight="1" outlineLevel="1" x14ac:dyDescent="0.25">
      <c r="A125" s="606"/>
      <c r="B125" s="744" t="s">
        <v>4</v>
      </c>
      <c r="C125" s="648"/>
      <c r="D125" s="134"/>
      <c r="E125" s="646"/>
      <c r="F125" s="661">
        <f t="shared" ref="F125:G127" si="15">E125*(1+$G$113)</f>
        <v>0</v>
      </c>
      <c r="G125" s="661">
        <f t="shared" si="15"/>
        <v>0</v>
      </c>
      <c r="H125" s="661">
        <f t="shared" ref="H125:H127" si="16">G125*(1+$H$113)</f>
        <v>0</v>
      </c>
      <c r="I125" s="661">
        <f t="shared" ref="I125:I127" si="17">H125*(1+$I$113)</f>
        <v>0</v>
      </c>
      <c r="J125" s="757">
        <f t="shared" si="7"/>
        <v>0</v>
      </c>
    </row>
    <row r="126" spans="1:10" ht="15" hidden="1" customHeight="1" outlineLevel="1" x14ac:dyDescent="0.25">
      <c r="A126" s="606"/>
      <c r="B126" s="744" t="s">
        <v>4</v>
      </c>
      <c r="C126" s="648"/>
      <c r="D126" s="134"/>
      <c r="E126" s="646"/>
      <c r="F126" s="661">
        <f t="shared" si="15"/>
        <v>0</v>
      </c>
      <c r="G126" s="661">
        <f t="shared" si="15"/>
        <v>0</v>
      </c>
      <c r="H126" s="661">
        <f t="shared" si="16"/>
        <v>0</v>
      </c>
      <c r="I126" s="661">
        <f t="shared" si="17"/>
        <v>0</v>
      </c>
      <c r="J126" s="757">
        <f t="shared" si="7"/>
        <v>0</v>
      </c>
    </row>
    <row r="127" spans="1:10" ht="15" hidden="1" customHeight="1" outlineLevel="1" x14ac:dyDescent="0.25">
      <c r="A127" s="606"/>
      <c r="B127" s="744" t="s">
        <v>4</v>
      </c>
      <c r="C127" s="648"/>
      <c r="D127" s="134"/>
      <c r="E127" s="646"/>
      <c r="F127" s="661">
        <f t="shared" si="15"/>
        <v>0</v>
      </c>
      <c r="G127" s="661">
        <f t="shared" si="15"/>
        <v>0</v>
      </c>
      <c r="H127" s="661">
        <f t="shared" si="16"/>
        <v>0</v>
      </c>
      <c r="I127" s="661">
        <f t="shared" si="17"/>
        <v>0</v>
      </c>
      <c r="J127" s="757">
        <f t="shared" si="7"/>
        <v>0</v>
      </c>
    </row>
    <row r="128" spans="1:10" s="602" customFormat="1" ht="15.75" outlineLevel="1" thickBot="1" x14ac:dyDescent="0.3">
      <c r="A128" s="622"/>
      <c r="B128" s="745" t="s">
        <v>21</v>
      </c>
      <c r="C128" s="649"/>
      <c r="D128" s="811">
        <f t="shared" ref="D128:J128" si="18">D114+D115+D124+D125+D127+D126</f>
        <v>52780</v>
      </c>
      <c r="E128" s="662">
        <f t="shared" si="18"/>
        <v>54099.5</v>
      </c>
      <c r="F128" s="662">
        <f t="shared" si="18"/>
        <v>55451.987499999996</v>
      </c>
      <c r="G128" s="662">
        <f t="shared" si="18"/>
        <v>56838.287187499984</v>
      </c>
      <c r="H128" s="662">
        <f t="shared" si="18"/>
        <v>58259.244367187486</v>
      </c>
      <c r="I128" s="662">
        <f t="shared" si="18"/>
        <v>59715.725476367166</v>
      </c>
      <c r="J128" s="758">
        <f t="shared" si="18"/>
        <v>337144.74453105463</v>
      </c>
    </row>
    <row r="129" spans="1:10" ht="15.75" hidden="1" outlineLevel="1" thickTop="1" x14ac:dyDescent="0.25">
      <c r="A129" s="606"/>
      <c r="B129" s="747"/>
      <c r="C129" s="663"/>
      <c r="D129" s="663"/>
      <c r="E129" s="663"/>
      <c r="F129" s="663"/>
      <c r="G129" s="663"/>
      <c r="H129" s="663"/>
      <c r="I129" s="663"/>
      <c r="J129" s="690"/>
    </row>
    <row r="130" spans="1:10" ht="15.75" hidden="1" thickTop="1" x14ac:dyDescent="0.25">
      <c r="A130" s="606"/>
      <c r="B130" s="747"/>
      <c r="C130" s="663"/>
      <c r="D130" s="663"/>
      <c r="E130" s="663"/>
      <c r="F130" s="663"/>
      <c r="G130" s="663"/>
      <c r="H130" s="663"/>
      <c r="I130" s="663"/>
      <c r="J130" s="690"/>
    </row>
    <row r="131" spans="1:10" s="602" customFormat="1" ht="15" hidden="1" customHeight="1" outlineLevel="1" x14ac:dyDescent="0.25">
      <c r="A131" s="622" t="s">
        <v>20</v>
      </c>
      <c r="B131" s="748" t="s">
        <v>19</v>
      </c>
      <c r="C131" s="749"/>
      <c r="D131" s="749"/>
      <c r="E131" s="749"/>
      <c r="F131" s="749"/>
      <c r="G131" s="749"/>
      <c r="H131" s="749"/>
      <c r="I131" s="749"/>
      <c r="J131" s="750"/>
    </row>
    <row r="132" spans="1:10" ht="15.75" hidden="1" outlineLevel="1" thickTop="1" x14ac:dyDescent="0.25">
      <c r="A132" s="606"/>
      <c r="B132" s="736" t="s">
        <v>18</v>
      </c>
      <c r="C132" s="639"/>
      <c r="D132" s="639"/>
      <c r="E132" s="639"/>
      <c r="F132" s="639"/>
      <c r="G132" s="639"/>
      <c r="H132" s="639"/>
      <c r="I132" s="639"/>
      <c r="J132" s="737"/>
    </row>
    <row r="133" spans="1:10" ht="15.75" hidden="1" outlineLevel="1" thickTop="1" x14ac:dyDescent="0.25">
      <c r="A133" s="606"/>
      <c r="B133" s="751" t="s">
        <v>17</v>
      </c>
      <c r="C133" s="653"/>
      <c r="D133" s="640" t="s">
        <v>16</v>
      </c>
      <c r="E133" s="654" t="s">
        <v>15</v>
      </c>
      <c r="F133" s="654" t="s">
        <v>14</v>
      </c>
      <c r="G133" s="654" t="s">
        <v>13</v>
      </c>
      <c r="H133" s="654" t="s">
        <v>12</v>
      </c>
      <c r="I133" s="654" t="s">
        <v>11</v>
      </c>
      <c r="J133" s="759" t="s">
        <v>10</v>
      </c>
    </row>
    <row r="134" spans="1:10" ht="15.75" hidden="1" outlineLevel="1" thickTop="1" x14ac:dyDescent="0.25">
      <c r="A134" s="606"/>
      <c r="B134" s="760" t="s">
        <v>9</v>
      </c>
      <c r="C134" s="664"/>
      <c r="D134" s="646"/>
      <c r="E134" s="646"/>
      <c r="F134" s="646"/>
      <c r="G134" s="646"/>
      <c r="H134" s="646"/>
      <c r="I134" s="646"/>
      <c r="J134" s="757">
        <f t="shared" ref="J134:J139" si="19">SUM(D134:I134)</f>
        <v>0</v>
      </c>
    </row>
    <row r="135" spans="1:10" ht="15.75" hidden="1" outlineLevel="1" thickTop="1" x14ac:dyDescent="0.25">
      <c r="A135" s="606"/>
      <c r="B135" s="760" t="s">
        <v>8</v>
      </c>
      <c r="C135" s="664"/>
      <c r="D135" s="646"/>
      <c r="E135" s="646"/>
      <c r="F135" s="646"/>
      <c r="G135" s="646"/>
      <c r="H135" s="646"/>
      <c r="I135" s="646"/>
      <c r="J135" s="757">
        <f t="shared" si="19"/>
        <v>0</v>
      </c>
    </row>
    <row r="136" spans="1:10" ht="15.75" hidden="1" outlineLevel="1" thickTop="1" x14ac:dyDescent="0.25">
      <c r="A136" s="606"/>
      <c r="B136" s="760" t="s">
        <v>7</v>
      </c>
      <c r="C136" s="664"/>
      <c r="D136" s="646"/>
      <c r="E136" s="646"/>
      <c r="F136" s="646"/>
      <c r="G136" s="646"/>
      <c r="H136" s="646"/>
      <c r="I136" s="646"/>
      <c r="J136" s="757">
        <f t="shared" si="19"/>
        <v>0</v>
      </c>
    </row>
    <row r="137" spans="1:10" ht="15.75" hidden="1" outlineLevel="1" thickTop="1" x14ac:dyDescent="0.25">
      <c r="A137" s="606"/>
      <c r="B137" s="760" t="s">
        <v>6</v>
      </c>
      <c r="C137" s="664"/>
      <c r="D137" s="646"/>
      <c r="E137" s="646"/>
      <c r="F137" s="646"/>
      <c r="G137" s="646"/>
      <c r="H137" s="646"/>
      <c r="I137" s="646"/>
      <c r="J137" s="757">
        <f t="shared" si="19"/>
        <v>0</v>
      </c>
    </row>
    <row r="138" spans="1:10" ht="15.75" hidden="1" outlineLevel="1" thickTop="1" x14ac:dyDescent="0.25">
      <c r="A138" s="606"/>
      <c r="B138" s="760" t="s">
        <v>5</v>
      </c>
      <c r="C138" s="664"/>
      <c r="D138" s="646"/>
      <c r="E138" s="646"/>
      <c r="F138" s="646"/>
      <c r="G138" s="646"/>
      <c r="H138" s="646"/>
      <c r="I138" s="646"/>
      <c r="J138" s="757">
        <f t="shared" si="19"/>
        <v>0</v>
      </c>
    </row>
    <row r="139" spans="1:10" ht="15.75" hidden="1" outlineLevel="1" thickTop="1" x14ac:dyDescent="0.25">
      <c r="A139" s="606"/>
      <c r="B139" s="744" t="s">
        <v>4</v>
      </c>
      <c r="C139" s="648"/>
      <c r="D139" s="646"/>
      <c r="E139" s="646"/>
      <c r="F139" s="646"/>
      <c r="G139" s="646"/>
      <c r="H139" s="646"/>
      <c r="I139" s="646"/>
      <c r="J139" s="757">
        <f t="shared" si="19"/>
        <v>0</v>
      </c>
    </row>
    <row r="140" spans="1:10" s="602" customFormat="1" ht="16.5" hidden="1" outlineLevel="1" thickTop="1" thickBot="1" x14ac:dyDescent="0.3">
      <c r="A140" s="622"/>
      <c r="B140" s="761" t="s">
        <v>3</v>
      </c>
      <c r="C140" s="665"/>
      <c r="D140" s="662">
        <f>SUM(D134:D139)</f>
        <v>0</v>
      </c>
      <c r="E140" s="662">
        <f t="shared" ref="E140:J140" si="20">SUM(E134:E139)</f>
        <v>0</v>
      </c>
      <c r="F140" s="662">
        <f t="shared" si="20"/>
        <v>0</v>
      </c>
      <c r="G140" s="662">
        <f t="shared" si="20"/>
        <v>0</v>
      </c>
      <c r="H140" s="662">
        <f t="shared" si="20"/>
        <v>0</v>
      </c>
      <c r="I140" s="662">
        <f t="shared" si="20"/>
        <v>0</v>
      </c>
      <c r="J140" s="758">
        <f t="shared" si="20"/>
        <v>0</v>
      </c>
    </row>
    <row r="141" spans="1:10" ht="15.75" hidden="1" outlineLevel="1" thickTop="1" x14ac:dyDescent="0.25">
      <c r="A141" s="606"/>
      <c r="B141" s="747"/>
      <c r="C141" s="663"/>
      <c r="D141" s="663"/>
      <c r="E141" s="663"/>
      <c r="F141" s="663"/>
      <c r="G141" s="663"/>
      <c r="H141" s="663"/>
      <c r="I141" s="663"/>
      <c r="J141" s="690"/>
    </row>
    <row r="142" spans="1:10" ht="15.75" hidden="1" collapsed="1" thickTop="1" x14ac:dyDescent="0.25">
      <c r="A142" s="606"/>
      <c r="B142" s="747"/>
      <c r="C142" s="663"/>
      <c r="D142" s="663"/>
      <c r="E142" s="663"/>
      <c r="F142" s="663"/>
      <c r="G142" s="663"/>
      <c r="H142" s="663"/>
      <c r="I142" s="663"/>
      <c r="J142" s="690"/>
    </row>
    <row r="143" spans="1:10" ht="15.75" hidden="1" thickTop="1" x14ac:dyDescent="0.25">
      <c r="A143" s="606"/>
      <c r="B143" s="762" t="s">
        <v>2</v>
      </c>
      <c r="C143" s="663"/>
      <c r="D143" s="663"/>
      <c r="E143" s="663"/>
      <c r="F143" s="663"/>
      <c r="G143" s="663"/>
      <c r="H143" s="663"/>
      <c r="I143" s="663"/>
      <c r="J143" s="690"/>
    </row>
    <row r="144" spans="1:10" ht="15.75" hidden="1" thickTop="1" x14ac:dyDescent="0.25">
      <c r="A144" s="606"/>
      <c r="B144" s="696"/>
      <c r="C144" s="663"/>
      <c r="D144" s="663"/>
      <c r="E144" s="663"/>
      <c r="F144" s="663"/>
      <c r="G144" s="663"/>
      <c r="H144" s="663"/>
      <c r="I144" s="663"/>
      <c r="J144" s="690"/>
    </row>
    <row r="145" spans="1:10" s="602" customFormat="1" ht="15.75" thickTop="1" x14ac:dyDescent="0.25">
      <c r="A145" s="622" t="s">
        <v>1</v>
      </c>
      <c r="B145" s="715" t="s">
        <v>0</v>
      </c>
      <c r="C145" s="706"/>
      <c r="D145" s="706"/>
      <c r="E145" s="706"/>
      <c r="F145" s="706"/>
      <c r="G145" s="706"/>
      <c r="H145" s="706"/>
      <c r="I145" s="706"/>
      <c r="J145" s="707"/>
    </row>
    <row r="146" spans="1:10" ht="38.25" customHeight="1" thickBot="1" x14ac:dyDescent="0.3">
      <c r="A146" s="606"/>
      <c r="B146" s="763" t="s">
        <v>326</v>
      </c>
      <c r="C146" s="764"/>
      <c r="D146" s="764"/>
      <c r="E146" s="764"/>
      <c r="F146" s="764"/>
      <c r="G146" s="764"/>
      <c r="H146" s="764"/>
      <c r="I146" s="764"/>
      <c r="J146" s="765"/>
    </row>
    <row r="147" spans="1:10" hidden="1" x14ac:dyDescent="0.25">
      <c r="A147" s="606"/>
      <c r="B147" s="606"/>
      <c r="C147" s="606"/>
      <c r="D147" s="606"/>
      <c r="E147" s="606"/>
      <c r="F147" s="606"/>
      <c r="G147" s="606"/>
      <c r="H147" s="606"/>
      <c r="I147" s="606"/>
      <c r="J147" s="606"/>
    </row>
    <row r="148" spans="1:10" hidden="1" x14ac:dyDescent="0.25">
      <c r="A148" s="606"/>
      <c r="B148" s="666"/>
      <c r="C148" s="606"/>
      <c r="D148" s="606"/>
      <c r="E148" s="606"/>
      <c r="F148" s="606"/>
      <c r="G148" s="606"/>
      <c r="H148" s="606"/>
      <c r="I148" s="606"/>
      <c r="J148" s="606"/>
    </row>
    <row r="149" spans="1:10" hidden="1" x14ac:dyDescent="0.25">
      <c r="A149" s="606"/>
      <c r="B149" s="666"/>
      <c r="C149" s="606"/>
      <c r="D149" s="666"/>
      <c r="E149" s="606"/>
      <c r="F149" s="666"/>
      <c r="G149" s="606"/>
      <c r="H149" s="606"/>
      <c r="I149" s="606"/>
      <c r="J149" s="606"/>
    </row>
    <row r="150" spans="1:10" x14ac:dyDescent="0.25">
      <c r="A150" s="606"/>
      <c r="B150" s="606"/>
      <c r="C150" s="606"/>
      <c r="D150" s="606"/>
      <c r="E150" s="606"/>
      <c r="F150" s="606"/>
      <c r="G150" s="606"/>
      <c r="H150" s="606"/>
      <c r="I150" s="606"/>
      <c r="J150" s="606"/>
    </row>
    <row r="151" spans="1:10" x14ac:dyDescent="0.25">
      <c r="A151" s="603"/>
      <c r="B151" s="606"/>
      <c r="C151" s="606"/>
      <c r="D151" s="606"/>
      <c r="E151" s="606"/>
      <c r="F151" s="606"/>
      <c r="G151" s="606"/>
      <c r="H151" s="606"/>
      <c r="I151" s="606"/>
      <c r="J151" s="606"/>
    </row>
    <row r="152" spans="1:10" x14ac:dyDescent="0.25">
      <c r="B152" s="606"/>
      <c r="C152" s="606"/>
      <c r="D152" s="606"/>
      <c r="E152" s="606"/>
      <c r="F152" s="606"/>
      <c r="G152" s="606"/>
      <c r="H152" s="606"/>
      <c r="I152" s="606"/>
      <c r="J152" s="606"/>
    </row>
    <row r="153" spans="1:10" x14ac:dyDescent="0.25">
      <c r="B153" s="606"/>
      <c r="C153" s="606"/>
      <c r="D153" s="606"/>
      <c r="E153" s="606"/>
      <c r="F153" s="606"/>
      <c r="G153" s="606"/>
      <c r="H153" s="606"/>
      <c r="I153" s="606"/>
      <c r="J153" s="606"/>
    </row>
    <row r="154" spans="1:10" x14ac:dyDescent="0.25">
      <c r="B154" s="606"/>
      <c r="C154" s="606"/>
      <c r="D154" s="606"/>
      <c r="E154" s="606"/>
      <c r="F154" s="606"/>
      <c r="G154" s="606"/>
      <c r="H154" s="606"/>
      <c r="I154" s="606"/>
      <c r="J154" s="606"/>
    </row>
    <row r="155" spans="1:10" x14ac:dyDescent="0.25">
      <c r="B155" s="667"/>
      <c r="C155" s="667"/>
      <c r="D155" s="667"/>
      <c r="E155" s="667"/>
      <c r="F155" s="667"/>
      <c r="G155" s="667"/>
      <c r="H155" s="667"/>
      <c r="I155" s="667"/>
      <c r="J155" s="667"/>
    </row>
    <row r="156" spans="1:10" x14ac:dyDescent="0.25">
      <c r="B156" s="667"/>
      <c r="C156" s="667"/>
      <c r="D156" s="667"/>
      <c r="E156" s="667"/>
      <c r="F156" s="667"/>
      <c r="G156" s="667"/>
      <c r="H156" s="667"/>
      <c r="I156" s="667"/>
      <c r="J156" s="667"/>
    </row>
    <row r="157" spans="1:10" x14ac:dyDescent="0.25">
      <c r="B157" s="667"/>
      <c r="C157" s="667"/>
      <c r="D157" s="667"/>
      <c r="E157" s="667"/>
      <c r="F157" s="667"/>
      <c r="G157" s="667"/>
      <c r="H157" s="667"/>
      <c r="I157" s="667"/>
      <c r="J157" s="667"/>
    </row>
    <row r="158" spans="1:10" x14ac:dyDescent="0.25">
      <c r="B158" s="667"/>
      <c r="C158" s="667"/>
      <c r="D158" s="667"/>
      <c r="E158" s="667"/>
      <c r="F158" s="667"/>
      <c r="G158" s="667"/>
      <c r="H158" s="667"/>
      <c r="I158" s="667"/>
      <c r="J158" s="667"/>
    </row>
    <row r="159" spans="1:10" x14ac:dyDescent="0.25">
      <c r="B159" s="667"/>
      <c r="C159" s="667"/>
      <c r="D159" s="667"/>
      <c r="E159" s="667"/>
      <c r="F159" s="667"/>
      <c r="G159" s="667"/>
      <c r="H159" s="667"/>
      <c r="I159" s="667"/>
      <c r="J159" s="667"/>
    </row>
    <row r="160" spans="1:10" x14ac:dyDescent="0.25">
      <c r="B160" s="667"/>
      <c r="C160" s="667"/>
      <c r="D160" s="667"/>
      <c r="E160" s="667"/>
      <c r="F160" s="667"/>
      <c r="G160" s="667"/>
      <c r="H160" s="667"/>
      <c r="I160" s="667"/>
      <c r="J160" s="667"/>
    </row>
    <row r="161" spans="2:10" x14ac:dyDescent="0.25">
      <c r="B161" s="667"/>
      <c r="C161" s="667"/>
      <c r="D161" s="667"/>
      <c r="E161" s="667"/>
      <c r="F161" s="667"/>
      <c r="G161" s="667"/>
      <c r="H161" s="667"/>
      <c r="I161" s="667"/>
      <c r="J161" s="667"/>
    </row>
    <row r="162" spans="2:10" x14ac:dyDescent="0.25">
      <c r="B162" s="667"/>
      <c r="C162" s="667"/>
      <c r="D162" s="667"/>
      <c r="E162" s="667"/>
      <c r="F162" s="667"/>
      <c r="G162" s="667"/>
      <c r="H162" s="667"/>
      <c r="I162" s="667"/>
      <c r="J162" s="667"/>
    </row>
    <row r="163" spans="2:10" x14ac:dyDescent="0.25">
      <c r="B163" s="667"/>
      <c r="C163" s="667"/>
      <c r="D163" s="667"/>
      <c r="E163" s="667"/>
      <c r="F163" s="667"/>
      <c r="G163" s="667"/>
      <c r="H163" s="667"/>
      <c r="I163" s="667"/>
      <c r="J163" s="667"/>
    </row>
    <row r="164" spans="2:10" x14ac:dyDescent="0.25">
      <c r="B164" s="667"/>
      <c r="C164" s="667"/>
      <c r="D164" s="667"/>
      <c r="E164" s="667"/>
      <c r="F164" s="667"/>
      <c r="G164" s="667"/>
      <c r="H164" s="667"/>
      <c r="I164" s="667"/>
      <c r="J164" s="667"/>
    </row>
    <row r="165" spans="2:10" x14ac:dyDescent="0.25">
      <c r="B165" s="667"/>
      <c r="C165" s="667"/>
      <c r="D165" s="667"/>
      <c r="E165" s="667"/>
      <c r="F165" s="667"/>
      <c r="G165" s="667"/>
      <c r="H165" s="667"/>
      <c r="I165" s="667"/>
      <c r="J165" s="667"/>
    </row>
    <row r="166" spans="2:10" x14ac:dyDescent="0.25">
      <c r="B166" s="667"/>
      <c r="C166" s="667"/>
      <c r="D166" s="667"/>
      <c r="E166" s="667"/>
      <c r="F166" s="667"/>
      <c r="G166" s="667"/>
      <c r="H166" s="667"/>
      <c r="I166" s="667"/>
      <c r="J166" s="667"/>
    </row>
    <row r="167" spans="2:10" x14ac:dyDescent="0.25">
      <c r="B167" s="667"/>
      <c r="C167" s="667"/>
      <c r="D167" s="667"/>
      <c r="E167" s="667"/>
      <c r="F167" s="667"/>
      <c r="G167" s="667"/>
      <c r="H167" s="667"/>
      <c r="I167" s="667"/>
      <c r="J167" s="667"/>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9:I99" name="Range7"/>
    <protectedRange sqref="D134:I139" name="Range5"/>
    <protectedRange sqref="D114:E115" name="Range1"/>
    <protectedRange sqref="D117:E118 F118:I118" name="Range2"/>
    <protectedRange sqref="D120:E121" name="Range3"/>
    <protectedRange sqref="B122:E123" name="Range4"/>
    <protectedRange sqref="B146:J146"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1:C101" name="Range8_1"/>
    <protectedRange sqref="D100:I101" name="Range7_1"/>
  </protectedRanges>
  <mergeCells count="118">
    <mergeCell ref="B136:C136"/>
    <mergeCell ref="B137:C137"/>
    <mergeCell ref="B138:C138"/>
    <mergeCell ref="B139:C139"/>
    <mergeCell ref="B140:C140"/>
    <mergeCell ref="B146:J146"/>
    <mergeCell ref="B127:C127"/>
    <mergeCell ref="B128:C128"/>
    <mergeCell ref="B131:J131"/>
    <mergeCell ref="B133:C133"/>
    <mergeCell ref="B134:C134"/>
    <mergeCell ref="B135:C135"/>
    <mergeCell ref="B121:C121"/>
    <mergeCell ref="B122:C122"/>
    <mergeCell ref="B123:C123"/>
    <mergeCell ref="B124:C124"/>
    <mergeCell ref="B125:C125"/>
    <mergeCell ref="B126:C126"/>
    <mergeCell ref="B115:C115"/>
    <mergeCell ref="B116:C116"/>
    <mergeCell ref="B117:C117"/>
    <mergeCell ref="B118:C118"/>
    <mergeCell ref="B119:C119"/>
    <mergeCell ref="B120:C120"/>
    <mergeCell ref="B107:G107"/>
    <mergeCell ref="B109:J109"/>
    <mergeCell ref="B110:J110"/>
    <mergeCell ref="B112:C112"/>
    <mergeCell ref="B113:C113"/>
    <mergeCell ref="B114:C114"/>
    <mergeCell ref="B100:C100"/>
    <mergeCell ref="B101:C101"/>
    <mergeCell ref="B102:C102"/>
    <mergeCell ref="B103:C103"/>
    <mergeCell ref="B105:J105"/>
    <mergeCell ref="B106:G106"/>
    <mergeCell ref="H106:I106"/>
    <mergeCell ref="B93:C93"/>
    <mergeCell ref="B94:C94"/>
    <mergeCell ref="B95:C95"/>
    <mergeCell ref="B96:C96"/>
    <mergeCell ref="B98:C98"/>
    <mergeCell ref="B99:C99"/>
    <mergeCell ref="B97:C97"/>
    <mergeCell ref="B83:J83"/>
    <mergeCell ref="B84:J84"/>
    <mergeCell ref="B88:J88"/>
    <mergeCell ref="B89:J89"/>
    <mergeCell ref="B91:C91"/>
    <mergeCell ref="B92:C92"/>
    <mergeCell ref="C72:E72"/>
    <mergeCell ref="F72:J72"/>
    <mergeCell ref="B74:J74"/>
    <mergeCell ref="B75:J75"/>
    <mergeCell ref="B78:J78"/>
    <mergeCell ref="B79:J79"/>
    <mergeCell ref="C69:E69"/>
    <mergeCell ref="F69:J69"/>
    <mergeCell ref="C70:E70"/>
    <mergeCell ref="F70:J70"/>
    <mergeCell ref="C71:E71"/>
    <mergeCell ref="F71:J71"/>
    <mergeCell ref="B65:J65"/>
    <mergeCell ref="C66:E66"/>
    <mergeCell ref="F66:J66"/>
    <mergeCell ref="C67:E67"/>
    <mergeCell ref="F67:J67"/>
    <mergeCell ref="C68:E68"/>
    <mergeCell ref="F68:J68"/>
    <mergeCell ref="B50:C50"/>
    <mergeCell ref="D50:J50"/>
    <mergeCell ref="B57:J57"/>
    <mergeCell ref="B58:J58"/>
    <mergeCell ref="B62:J62"/>
    <mergeCell ref="B63:J63"/>
    <mergeCell ref="B45:J45"/>
    <mergeCell ref="B47:J47"/>
    <mergeCell ref="B48:C48"/>
    <mergeCell ref="D48:J48"/>
    <mergeCell ref="B49:C49"/>
    <mergeCell ref="D49:J49"/>
    <mergeCell ref="B37:J37"/>
    <mergeCell ref="B38:J38"/>
    <mergeCell ref="B40:J40"/>
    <mergeCell ref="B42:J42"/>
    <mergeCell ref="B43:J43"/>
    <mergeCell ref="B44:J44"/>
    <mergeCell ref="B17:J17"/>
    <mergeCell ref="B22:C22"/>
    <mergeCell ref="D22:F22"/>
    <mergeCell ref="G22:J22"/>
    <mergeCell ref="B29:D29"/>
    <mergeCell ref="B36:G36"/>
    <mergeCell ref="I13:J13"/>
    <mergeCell ref="B14:C15"/>
    <mergeCell ref="D14:E15"/>
    <mergeCell ref="F14:H15"/>
    <mergeCell ref="B16:C16"/>
    <mergeCell ref="D16:J16"/>
    <mergeCell ref="B11:C12"/>
    <mergeCell ref="D11:E12"/>
    <mergeCell ref="F11:H11"/>
    <mergeCell ref="F12:H12"/>
    <mergeCell ref="B13:C13"/>
    <mergeCell ref="D13:E13"/>
    <mergeCell ref="F13:H13"/>
    <mergeCell ref="D4:H4"/>
    <mergeCell ref="B8:J8"/>
    <mergeCell ref="B10:C10"/>
    <mergeCell ref="D10:E10"/>
    <mergeCell ref="F10:H10"/>
    <mergeCell ref="I10:J10"/>
    <mergeCell ref="B1:C1"/>
    <mergeCell ref="D1:H1"/>
    <mergeCell ref="B2:C2"/>
    <mergeCell ref="D2:H2"/>
    <mergeCell ref="I2:J2"/>
    <mergeCell ref="D3:H3"/>
  </mergeCells>
  <dataValidations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67"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6</xdr:col>
                    <xdr:colOff>838200</xdr:colOff>
                    <xdr:row>35</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5</xdr:col>
                    <xdr:colOff>495300</xdr:colOff>
                    <xdr:row>34</xdr:row>
                    <xdr:rowOff>95250</xdr:rowOff>
                  </from>
                  <to>
                    <xdr:col>6</xdr:col>
                    <xdr:colOff>638175</xdr:colOff>
                    <xdr:row>35</xdr:row>
                    <xdr:rowOff>161925</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4</xdr:col>
                    <xdr:colOff>314325</xdr:colOff>
                    <xdr:row>22</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6</xdr:col>
                    <xdr:colOff>19050</xdr:colOff>
                    <xdr:row>22</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7</xdr:col>
                    <xdr:colOff>695325</xdr:colOff>
                    <xdr:row>22</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4</xdr:col>
                    <xdr:colOff>209550</xdr:colOff>
                    <xdr:row>22</xdr:row>
                    <xdr:rowOff>0</xdr:rowOff>
                  </from>
                  <to>
                    <xdr:col>5</xdr:col>
                    <xdr:colOff>752475</xdr:colOff>
                    <xdr:row>22</xdr:row>
                    <xdr:rowOff>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4</xdr:col>
                    <xdr:colOff>219075</xdr:colOff>
                    <xdr:row>22</xdr:row>
                    <xdr:rowOff>0</xdr:rowOff>
                  </from>
                  <to>
                    <xdr:col>5</xdr:col>
                    <xdr:colOff>742950</xdr:colOff>
                    <xdr:row>22</xdr:row>
                    <xdr:rowOff>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4</xdr:col>
                    <xdr:colOff>209550</xdr:colOff>
                    <xdr:row>22</xdr:row>
                    <xdr:rowOff>0</xdr:rowOff>
                  </from>
                  <to>
                    <xdr:col>5</xdr:col>
                    <xdr:colOff>742950</xdr:colOff>
                    <xdr:row>22</xdr:row>
                    <xdr:rowOff>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5</xdr:col>
                    <xdr:colOff>933450</xdr:colOff>
                    <xdr:row>22</xdr:row>
                    <xdr:rowOff>0</xdr:rowOff>
                  </from>
                  <to>
                    <xdr:col>7</xdr:col>
                    <xdr:colOff>504825</xdr:colOff>
                    <xdr:row>22</xdr:row>
                    <xdr:rowOff>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7</xdr:col>
                    <xdr:colOff>704850</xdr:colOff>
                    <xdr:row>22</xdr:row>
                    <xdr:rowOff>0</xdr:rowOff>
                  </from>
                  <to>
                    <xdr:col>9</xdr:col>
                    <xdr:colOff>171450</xdr:colOff>
                    <xdr:row>22</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4</xdr:col>
                    <xdr:colOff>209550</xdr:colOff>
                    <xdr:row>22</xdr:row>
                    <xdr:rowOff>0</xdr:rowOff>
                  </from>
                  <to>
                    <xdr:col>5</xdr:col>
                    <xdr:colOff>742950</xdr:colOff>
                    <xdr:row>22</xdr:row>
                    <xdr:rowOff>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7</xdr:col>
                    <xdr:colOff>714375</xdr:colOff>
                    <xdr:row>22</xdr:row>
                    <xdr:rowOff>0</xdr:rowOff>
                  </from>
                  <to>
                    <xdr:col>9</xdr:col>
                    <xdr:colOff>180975</xdr:colOff>
                    <xdr:row>22</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7</xdr:col>
                    <xdr:colOff>704850</xdr:colOff>
                    <xdr:row>22</xdr:row>
                    <xdr:rowOff>0</xdr:rowOff>
                  </from>
                  <to>
                    <xdr:col>9</xdr:col>
                    <xdr:colOff>161925</xdr:colOff>
                    <xdr:row>22</xdr:row>
                    <xdr:rowOff>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5</xdr:col>
                    <xdr:colOff>952500</xdr:colOff>
                    <xdr:row>22</xdr:row>
                    <xdr:rowOff>0</xdr:rowOff>
                  </from>
                  <to>
                    <xdr:col>7</xdr:col>
                    <xdr:colOff>504825</xdr:colOff>
                    <xdr:row>22</xdr:row>
                    <xdr:rowOff>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5</xdr:col>
                    <xdr:colOff>942975</xdr:colOff>
                    <xdr:row>22</xdr:row>
                    <xdr:rowOff>0</xdr:rowOff>
                  </from>
                  <to>
                    <xdr:col>7</xdr:col>
                    <xdr:colOff>504825</xdr:colOff>
                    <xdr:row>22</xdr:row>
                    <xdr:rowOff>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5</xdr:col>
                    <xdr:colOff>933450</xdr:colOff>
                    <xdr:row>22</xdr:row>
                    <xdr:rowOff>0</xdr:rowOff>
                  </from>
                  <to>
                    <xdr:col>7</xdr:col>
                    <xdr:colOff>514350</xdr:colOff>
                    <xdr:row>22</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5</xdr:col>
                    <xdr:colOff>266700</xdr:colOff>
                    <xdr:row>36</xdr:row>
                    <xdr:rowOff>0</xdr:rowOff>
                  </from>
                  <to>
                    <xdr:col>6</xdr:col>
                    <xdr:colOff>923925</xdr:colOff>
                    <xdr:row>39</xdr:row>
                    <xdr:rowOff>142875</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7</xdr:col>
                    <xdr:colOff>66675</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8</xdr:col>
                    <xdr:colOff>142875</xdr:colOff>
                    <xdr:row>104</xdr:row>
                    <xdr:rowOff>9525</xdr:rowOff>
                  </from>
                  <to>
                    <xdr:col>9</xdr:col>
                    <xdr:colOff>171450</xdr:colOff>
                    <xdr:row>104</xdr:row>
                    <xdr:rowOff>219075</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6</xdr:col>
                    <xdr:colOff>762000</xdr:colOff>
                    <xdr:row>104</xdr:row>
                    <xdr:rowOff>9525</xdr:rowOff>
                  </from>
                  <to>
                    <xdr:col>7</xdr:col>
                    <xdr:colOff>904875</xdr:colOff>
                    <xdr:row>104</xdr:row>
                    <xdr:rowOff>209550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39"/>
  <sheetViews>
    <sheetView view="pageBreakPreview" topLeftCell="A20" zoomScale="75" zoomScaleNormal="100" zoomScaleSheetLayoutView="75" workbookViewId="0">
      <selection activeCell="E58" sqref="E58:I58"/>
    </sheetView>
  </sheetViews>
  <sheetFormatPr defaultRowHeight="15.75" x14ac:dyDescent="0.25"/>
  <cols>
    <col min="1" max="2" width="18.125" style="320" customWidth="1"/>
    <col min="3" max="8" width="17.625" style="320" customWidth="1"/>
    <col min="9" max="9" width="18.25" style="320" customWidth="1"/>
    <col min="10" max="16384" width="9" style="305"/>
  </cols>
  <sheetData>
    <row r="1" spans="1:9" ht="19.5" thickBot="1" x14ac:dyDescent="0.35">
      <c r="A1" s="331" t="s">
        <v>277</v>
      </c>
      <c r="B1" s="332"/>
      <c r="C1" s="333" t="s">
        <v>204</v>
      </c>
      <c r="D1" s="334"/>
      <c r="E1" s="334"/>
      <c r="F1" s="334"/>
      <c r="G1" s="335"/>
      <c r="H1" s="73" t="s">
        <v>203</v>
      </c>
      <c r="I1" s="74">
        <v>43282</v>
      </c>
    </row>
    <row r="2" spans="1:9" ht="18" thickTop="1" x14ac:dyDescent="0.3">
      <c r="A2" s="336" t="str">
        <f>CONCATENATE(B3,B4,"_",B5,B6)</f>
        <v>19GOT_TS1</v>
      </c>
      <c r="B2" s="337"/>
      <c r="C2" s="338" t="s">
        <v>224</v>
      </c>
      <c r="D2" s="339"/>
      <c r="E2" s="339"/>
      <c r="F2" s="339"/>
      <c r="G2" s="340"/>
      <c r="H2" s="341" t="s">
        <v>196</v>
      </c>
      <c r="I2" s="342"/>
    </row>
    <row r="3" spans="1:9" ht="18" x14ac:dyDescent="0.3">
      <c r="A3" s="75" t="s">
        <v>195</v>
      </c>
      <c r="B3" s="61">
        <v>19</v>
      </c>
      <c r="C3" s="338" t="s">
        <v>276</v>
      </c>
      <c r="D3" s="339"/>
      <c r="E3" s="339"/>
      <c r="F3" s="339"/>
      <c r="G3" s="340"/>
      <c r="H3" s="22">
        <v>43281</v>
      </c>
      <c r="I3" s="76"/>
    </row>
    <row r="4" spans="1:9" ht="17.25" x14ac:dyDescent="0.3">
      <c r="A4" s="75" t="s">
        <v>192</v>
      </c>
      <c r="B4" s="61" t="s">
        <v>184</v>
      </c>
      <c r="C4" s="322" t="s">
        <v>226</v>
      </c>
      <c r="D4" s="323"/>
      <c r="E4" s="323"/>
      <c r="F4" s="323"/>
      <c r="G4" s="324"/>
      <c r="H4" s="21"/>
      <c r="I4" s="77"/>
    </row>
    <row r="5" spans="1:9" ht="15.75" hidden="1" customHeight="1" x14ac:dyDescent="0.25">
      <c r="A5" s="312" t="s">
        <v>188</v>
      </c>
      <c r="B5" s="313" t="s">
        <v>113</v>
      </c>
      <c r="C5" s="7"/>
      <c r="D5" s="7"/>
      <c r="E5" s="7"/>
      <c r="F5" s="7"/>
      <c r="G5" s="7"/>
      <c r="H5" s="7"/>
      <c r="I5" s="78"/>
    </row>
    <row r="6" spans="1:9" ht="15.75" hidden="1" customHeight="1" x14ac:dyDescent="0.25">
      <c r="A6" s="312" t="s">
        <v>185</v>
      </c>
      <c r="B6" s="30">
        <v>1</v>
      </c>
      <c r="C6" s="16"/>
      <c r="D6" s="16"/>
      <c r="E6" s="16"/>
      <c r="F6" s="16"/>
      <c r="G6" s="16"/>
      <c r="H6" s="16"/>
      <c r="I6" s="79"/>
    </row>
    <row r="7" spans="1:9" ht="26.25" hidden="1" customHeight="1" x14ac:dyDescent="0.4">
      <c r="A7" s="80" t="s">
        <v>182</v>
      </c>
      <c r="B7" s="81"/>
      <c r="C7" s="81"/>
      <c r="D7" s="81"/>
      <c r="E7" s="81"/>
      <c r="F7" s="81"/>
      <c r="G7" s="81"/>
      <c r="H7" s="81"/>
      <c r="I7" s="82"/>
    </row>
    <row r="8" spans="1:9" ht="15.75" hidden="1" customHeight="1" x14ac:dyDescent="0.25">
      <c r="A8" s="325" t="s">
        <v>180</v>
      </c>
      <c r="B8" s="326"/>
      <c r="C8" s="326"/>
      <c r="D8" s="326"/>
      <c r="E8" s="326"/>
      <c r="F8" s="326"/>
      <c r="G8" s="326"/>
      <c r="H8" s="326"/>
      <c r="I8" s="327"/>
    </row>
    <row r="9" spans="1:9" ht="15.75" hidden="1" customHeight="1" x14ac:dyDescent="0.25">
      <c r="A9" s="83"/>
      <c r="B9" s="7"/>
      <c r="C9" s="7"/>
      <c r="D9" s="7"/>
      <c r="E9" s="7"/>
      <c r="F9" s="7"/>
      <c r="G9" s="7"/>
      <c r="H9" s="7"/>
      <c r="I9" s="78"/>
    </row>
    <row r="10" spans="1:9" x14ac:dyDescent="0.25">
      <c r="A10" s="328" t="s">
        <v>177</v>
      </c>
      <c r="B10" s="329"/>
      <c r="C10" s="329" t="s">
        <v>176</v>
      </c>
      <c r="D10" s="329"/>
      <c r="E10" s="329" t="s">
        <v>175</v>
      </c>
      <c r="F10" s="329"/>
      <c r="G10" s="329"/>
      <c r="H10" s="329" t="s">
        <v>174</v>
      </c>
      <c r="I10" s="330"/>
    </row>
    <row r="11" spans="1:9" ht="15.75" customHeight="1" x14ac:dyDescent="0.25">
      <c r="A11" s="361" t="s">
        <v>278</v>
      </c>
      <c r="B11" s="351"/>
      <c r="C11" s="351" t="s">
        <v>62</v>
      </c>
      <c r="D11" s="351"/>
      <c r="E11" s="362" t="s">
        <v>171</v>
      </c>
      <c r="F11" s="362"/>
      <c r="G11" s="362"/>
      <c r="H11" s="309" t="s">
        <v>165</v>
      </c>
      <c r="I11" s="84">
        <f>+C65</f>
        <v>22814</v>
      </c>
    </row>
    <row r="12" spans="1:9" x14ac:dyDescent="0.25">
      <c r="A12" s="361"/>
      <c r="B12" s="351"/>
      <c r="C12" s="351"/>
      <c r="D12" s="351"/>
      <c r="E12" s="363" t="s">
        <v>170</v>
      </c>
      <c r="F12" s="363"/>
      <c r="G12" s="363"/>
      <c r="H12" s="309" t="s">
        <v>164</v>
      </c>
      <c r="I12" s="84">
        <f>IF($J$100&gt;0,SUM($D$64:$I$64)*(SUM($D$100:$I$100)/(SUM($D$100:$I$100,$D$112:$I$112))),)</f>
        <v>0</v>
      </c>
    </row>
    <row r="13" spans="1:9" x14ac:dyDescent="0.25">
      <c r="A13" s="328" t="s">
        <v>169</v>
      </c>
      <c r="B13" s="329"/>
      <c r="C13" s="329" t="s">
        <v>168</v>
      </c>
      <c r="D13" s="364"/>
      <c r="E13" s="365" t="s">
        <v>227</v>
      </c>
      <c r="F13" s="366"/>
      <c r="G13" s="367"/>
      <c r="H13" s="343" t="s">
        <v>167</v>
      </c>
      <c r="I13" s="330"/>
    </row>
    <row r="14" spans="1:9" ht="15.75" customHeight="1" x14ac:dyDescent="0.25">
      <c r="A14" s="344">
        <v>43466</v>
      </c>
      <c r="B14" s="345"/>
      <c r="C14" s="345" t="s">
        <v>166</v>
      </c>
      <c r="D14" s="348"/>
      <c r="E14" s="350">
        <f>+I11</f>
        <v>22814</v>
      </c>
      <c r="F14" s="351"/>
      <c r="G14" s="352"/>
      <c r="H14" s="137" t="s">
        <v>165</v>
      </c>
      <c r="I14" s="84">
        <f>IF($I$2=$AC$2,IF($J$112&gt;0,$D$64*($D$112/($D$100+$D$112)),),)+IF($I$2=$AC$3,IF($J$112&gt;0,$E$64*($E$112/($E$100+$E$112)),),)</f>
        <v>0</v>
      </c>
    </row>
    <row r="15" spans="1:9" x14ac:dyDescent="0.25">
      <c r="A15" s="346"/>
      <c r="B15" s="347"/>
      <c r="C15" s="347"/>
      <c r="D15" s="349"/>
      <c r="E15" s="353"/>
      <c r="F15" s="354"/>
      <c r="G15" s="355"/>
      <c r="H15" s="138" t="s">
        <v>164</v>
      </c>
      <c r="I15" s="85">
        <f>IF($J$112&gt;0,SUM($D$64:$I$64)*(SUM($D$112:$I$112)/(SUM($D$100:$I$100,$D$112:$I$112))),)</f>
        <v>0</v>
      </c>
    </row>
    <row r="16" spans="1:9" ht="15.75" customHeight="1" x14ac:dyDescent="0.25">
      <c r="A16" s="356" t="s">
        <v>163</v>
      </c>
      <c r="B16" s="357"/>
      <c r="C16" s="358" t="s">
        <v>226</v>
      </c>
      <c r="D16" s="359"/>
      <c r="E16" s="359"/>
      <c r="F16" s="359"/>
      <c r="G16" s="359"/>
      <c r="H16" s="359"/>
      <c r="I16" s="360"/>
    </row>
    <row r="17" spans="1:9" ht="98.25" customHeight="1" x14ac:dyDescent="0.25">
      <c r="A17" s="374" t="s">
        <v>314</v>
      </c>
      <c r="B17" s="375"/>
      <c r="C17" s="376"/>
      <c r="D17" s="376"/>
      <c r="E17" s="376"/>
      <c r="F17" s="376"/>
      <c r="G17" s="376"/>
      <c r="H17" s="376"/>
      <c r="I17" s="377"/>
    </row>
    <row r="18" spans="1:9" ht="24.75" hidden="1" customHeight="1" x14ac:dyDescent="0.25">
      <c r="A18" s="307"/>
      <c r="B18" s="16"/>
      <c r="C18" s="16"/>
      <c r="D18" s="16"/>
      <c r="E18" s="16"/>
      <c r="F18" s="16"/>
      <c r="G18" s="16"/>
      <c r="H18" s="16"/>
      <c r="I18" s="79"/>
    </row>
    <row r="19" spans="1:9" ht="16.5" hidden="1" customHeight="1" x14ac:dyDescent="0.25">
      <c r="A19" s="87" t="s">
        <v>162</v>
      </c>
      <c r="B19" s="7"/>
      <c r="C19" s="7"/>
      <c r="D19" s="7"/>
      <c r="E19" s="7"/>
      <c r="F19" s="7"/>
      <c r="G19" s="7"/>
      <c r="H19" s="7"/>
      <c r="I19" s="78"/>
    </row>
    <row r="20" spans="1:9" s="314" customFormat="1" x14ac:dyDescent="0.25">
      <c r="A20" s="91" t="s">
        <v>228</v>
      </c>
      <c r="B20" s="65"/>
      <c r="C20" s="64" t="s">
        <v>157</v>
      </c>
      <c r="D20" s="66"/>
      <c r="E20" s="65"/>
      <c r="F20" s="64" t="s">
        <v>156</v>
      </c>
      <c r="G20" s="67"/>
      <c r="H20" s="66"/>
      <c r="I20" s="92"/>
    </row>
    <row r="21" spans="1:9" ht="37.5" customHeight="1" x14ac:dyDescent="0.25">
      <c r="A21" s="378" t="s">
        <v>279</v>
      </c>
      <c r="B21" s="379"/>
      <c r="C21" s="380" t="s">
        <v>280</v>
      </c>
      <c r="D21" s="381"/>
      <c r="E21" s="379"/>
      <c r="F21" s="380" t="s">
        <v>281</v>
      </c>
      <c r="G21" s="381"/>
      <c r="H21" s="381"/>
      <c r="I21" s="382"/>
    </row>
    <row r="22" spans="1:9" hidden="1" x14ac:dyDescent="0.25">
      <c r="A22" s="98" t="s">
        <v>132</v>
      </c>
      <c r="B22" s="7"/>
      <c r="C22" s="7"/>
      <c r="D22" s="7"/>
      <c r="E22" s="7"/>
      <c r="F22" s="7"/>
      <c r="G22" s="7"/>
      <c r="H22" s="7"/>
      <c r="I22" s="78"/>
    </row>
    <row r="23" spans="1:9" hidden="1" x14ac:dyDescent="0.25">
      <c r="A23" s="97"/>
      <c r="B23" s="7"/>
      <c r="C23" s="7"/>
      <c r="D23" s="7"/>
      <c r="E23" s="7"/>
      <c r="F23" s="7"/>
      <c r="G23" s="7"/>
      <c r="H23" s="7"/>
      <c r="I23" s="78"/>
    </row>
    <row r="24" spans="1:9" ht="15.75" hidden="1" customHeight="1" x14ac:dyDescent="0.25">
      <c r="A24" s="371" t="s">
        <v>130</v>
      </c>
      <c r="B24" s="372"/>
      <c r="C24" s="372"/>
      <c r="D24" s="372"/>
      <c r="E24" s="372"/>
      <c r="F24" s="372"/>
      <c r="G24" s="315"/>
      <c r="H24" s="315"/>
      <c r="I24" s="316"/>
    </row>
    <row r="25" spans="1:9" ht="15.75" hidden="1" customHeight="1" x14ac:dyDescent="0.25">
      <c r="A25" s="383" t="s">
        <v>129</v>
      </c>
      <c r="B25" s="384"/>
      <c r="C25" s="384"/>
      <c r="D25" s="384"/>
      <c r="E25" s="384"/>
      <c r="F25" s="384"/>
      <c r="G25" s="384"/>
      <c r="H25" s="384"/>
      <c r="I25" s="385"/>
    </row>
    <row r="26" spans="1:9" ht="15.75" customHeight="1" x14ac:dyDescent="0.25">
      <c r="A26" s="368" t="s">
        <v>282</v>
      </c>
      <c r="B26" s="369"/>
      <c r="C26" s="369"/>
      <c r="D26" s="369"/>
      <c r="E26" s="369"/>
      <c r="F26" s="369"/>
      <c r="G26" s="369"/>
      <c r="H26" s="369"/>
      <c r="I26" s="370"/>
    </row>
    <row r="27" spans="1:9" ht="15.75" customHeight="1" x14ac:dyDescent="0.25">
      <c r="A27" s="371" t="s">
        <v>127</v>
      </c>
      <c r="B27" s="372"/>
      <c r="C27" s="372"/>
      <c r="D27" s="372"/>
      <c r="E27" s="372"/>
      <c r="F27" s="372"/>
      <c r="G27" s="372"/>
      <c r="H27" s="372"/>
      <c r="I27" s="373"/>
    </row>
    <row r="28" spans="1:9" ht="15.75" customHeight="1" x14ac:dyDescent="0.25">
      <c r="A28" s="371" t="s">
        <v>125</v>
      </c>
      <c r="B28" s="372"/>
      <c r="C28" s="372"/>
      <c r="D28" s="372"/>
      <c r="E28" s="372"/>
      <c r="F28" s="372"/>
      <c r="G28" s="372"/>
      <c r="H28" s="372"/>
      <c r="I28" s="373"/>
    </row>
    <row r="29" spans="1:9" ht="15.75" customHeight="1" x14ac:dyDescent="0.25">
      <c r="A29" s="368" t="s">
        <v>283</v>
      </c>
      <c r="B29" s="369"/>
      <c r="C29" s="369"/>
      <c r="D29" s="369"/>
      <c r="E29" s="369"/>
      <c r="F29" s="369"/>
      <c r="G29" s="369"/>
      <c r="H29" s="369"/>
      <c r="I29" s="370"/>
    </row>
    <row r="30" spans="1:9" ht="15.75" customHeight="1" x14ac:dyDescent="0.25">
      <c r="A30" s="371" t="s">
        <v>122</v>
      </c>
      <c r="B30" s="372"/>
      <c r="C30" s="372"/>
      <c r="D30" s="372"/>
      <c r="E30" s="372"/>
      <c r="F30" s="372"/>
      <c r="G30" s="372"/>
      <c r="H30" s="372"/>
      <c r="I30" s="373"/>
    </row>
    <row r="31" spans="1:9" ht="15.75" customHeight="1" x14ac:dyDescent="0.25">
      <c r="A31" s="368" t="s">
        <v>284</v>
      </c>
      <c r="B31" s="369"/>
      <c r="C31" s="369"/>
      <c r="D31" s="369"/>
      <c r="E31" s="369"/>
      <c r="F31" s="369"/>
      <c r="G31" s="369"/>
      <c r="H31" s="369"/>
      <c r="I31" s="370"/>
    </row>
    <row r="32" spans="1:9" x14ac:dyDescent="0.25">
      <c r="A32" s="100"/>
      <c r="B32" s="14"/>
      <c r="C32" s="14"/>
      <c r="D32" s="14"/>
      <c r="E32" s="14"/>
      <c r="F32" s="14"/>
      <c r="G32" s="14"/>
      <c r="H32" s="14"/>
      <c r="I32" s="101"/>
    </row>
    <row r="33" spans="1:9" ht="15.75" customHeight="1" x14ac:dyDescent="0.25">
      <c r="A33" s="371" t="s">
        <v>118</v>
      </c>
      <c r="B33" s="372"/>
      <c r="C33" s="372"/>
      <c r="D33" s="372"/>
      <c r="E33" s="372"/>
      <c r="F33" s="372"/>
      <c r="G33" s="372"/>
      <c r="H33" s="372"/>
      <c r="I33" s="373"/>
    </row>
    <row r="34" spans="1:9" ht="15.75" customHeight="1" x14ac:dyDescent="0.25">
      <c r="A34" s="390" t="s">
        <v>95</v>
      </c>
      <c r="B34" s="391"/>
      <c r="C34" s="392" t="s">
        <v>285</v>
      </c>
      <c r="D34" s="392"/>
      <c r="E34" s="392"/>
      <c r="F34" s="392"/>
      <c r="G34" s="392"/>
      <c r="H34" s="392"/>
      <c r="I34" s="393"/>
    </row>
    <row r="35" spans="1:9" ht="15.75" customHeight="1" x14ac:dyDescent="0.25">
      <c r="A35" s="390" t="s">
        <v>92</v>
      </c>
      <c r="B35" s="391"/>
      <c r="C35" s="392" t="s">
        <v>286</v>
      </c>
      <c r="D35" s="392"/>
      <c r="E35" s="392"/>
      <c r="F35" s="392"/>
      <c r="G35" s="392"/>
      <c r="H35" s="392"/>
      <c r="I35" s="393"/>
    </row>
    <row r="36" spans="1:9" ht="15.75" customHeight="1" x14ac:dyDescent="0.25">
      <c r="A36" s="390" t="s">
        <v>91</v>
      </c>
      <c r="B36" s="391"/>
      <c r="C36" s="392" t="s">
        <v>287</v>
      </c>
      <c r="D36" s="392"/>
      <c r="E36" s="392"/>
      <c r="F36" s="392"/>
      <c r="G36" s="392"/>
      <c r="H36" s="392"/>
      <c r="I36" s="393"/>
    </row>
    <row r="37" spans="1:9" hidden="1" x14ac:dyDescent="0.25">
      <c r="A37" s="317"/>
      <c r="B37" s="315"/>
      <c r="C37" s="315"/>
      <c r="D37" s="315"/>
      <c r="E37" s="315"/>
      <c r="F37" s="315"/>
      <c r="G37" s="315"/>
      <c r="H37" s="315"/>
      <c r="I37" s="316"/>
    </row>
    <row r="38" spans="1:9" ht="26.25" hidden="1" x14ac:dyDescent="0.4">
      <c r="A38" s="80" t="s">
        <v>101</v>
      </c>
      <c r="B38" s="81"/>
      <c r="C38" s="81"/>
      <c r="D38" s="81"/>
      <c r="E38" s="81"/>
      <c r="F38" s="81"/>
      <c r="G38" s="81"/>
      <c r="H38" s="81"/>
      <c r="I38" s="82"/>
    </row>
    <row r="39" spans="1:9" ht="26.25" hidden="1" x14ac:dyDescent="0.4">
      <c r="A39" s="96"/>
      <c r="B39" s="81"/>
      <c r="C39" s="81"/>
      <c r="D39" s="81"/>
      <c r="E39" s="81"/>
      <c r="F39" s="81"/>
      <c r="G39" s="81"/>
      <c r="H39" s="81"/>
      <c r="I39" s="82"/>
    </row>
    <row r="40" spans="1:9" hidden="1" x14ac:dyDescent="0.25">
      <c r="A40" s="83"/>
      <c r="B40" s="7"/>
      <c r="C40" s="7"/>
      <c r="D40" s="7"/>
      <c r="E40" s="7"/>
      <c r="F40" s="7"/>
      <c r="G40" s="7"/>
      <c r="H40" s="7"/>
      <c r="I40" s="78"/>
    </row>
    <row r="41" spans="1:9" hidden="1" x14ac:dyDescent="0.25">
      <c r="A41" s="87" t="s">
        <v>97</v>
      </c>
      <c r="B41" s="7"/>
      <c r="C41" s="7"/>
      <c r="D41" s="7"/>
      <c r="E41" s="7"/>
      <c r="F41" s="7"/>
      <c r="G41" s="7"/>
      <c r="H41" s="7"/>
      <c r="I41" s="78"/>
    </row>
    <row r="42" spans="1:9" hidden="1" x14ac:dyDescent="0.25">
      <c r="A42" s="103"/>
      <c r="B42" s="7"/>
      <c r="C42" s="7"/>
      <c r="D42" s="7"/>
      <c r="E42" s="7"/>
      <c r="F42" s="7"/>
      <c r="G42" s="7"/>
      <c r="H42" s="7"/>
      <c r="I42" s="78"/>
    </row>
    <row r="43" spans="1:9" ht="15.75" customHeight="1" x14ac:dyDescent="0.25">
      <c r="A43" s="371" t="s">
        <v>93</v>
      </c>
      <c r="B43" s="372"/>
      <c r="C43" s="372"/>
      <c r="D43" s="372"/>
      <c r="E43" s="372"/>
      <c r="F43" s="372"/>
      <c r="G43" s="372"/>
      <c r="H43" s="372"/>
      <c r="I43" s="373"/>
    </row>
    <row r="44" spans="1:9" hidden="1" x14ac:dyDescent="0.25">
      <c r="A44" s="368"/>
      <c r="B44" s="369"/>
      <c r="C44" s="369"/>
      <c r="D44" s="369"/>
      <c r="E44" s="369"/>
      <c r="F44" s="369"/>
      <c r="G44" s="369"/>
      <c r="H44" s="369"/>
      <c r="I44" s="370"/>
    </row>
    <row r="45" spans="1:9" hidden="1" x14ac:dyDescent="0.25">
      <c r="A45" s="317"/>
      <c r="B45" s="315"/>
      <c r="C45" s="315"/>
      <c r="D45" s="315"/>
      <c r="E45" s="315"/>
      <c r="F45" s="315"/>
      <c r="G45" s="315"/>
      <c r="H45" s="315"/>
      <c r="I45" s="316"/>
    </row>
    <row r="46" spans="1:9" hidden="1" x14ac:dyDescent="0.25">
      <c r="A46" s="87" t="s">
        <v>89</v>
      </c>
      <c r="B46" s="7"/>
      <c r="C46" s="7"/>
      <c r="D46" s="7"/>
      <c r="E46" s="7"/>
      <c r="F46" s="7"/>
      <c r="G46" s="7"/>
      <c r="H46" s="7"/>
      <c r="I46" s="78"/>
    </row>
    <row r="47" spans="1:9" hidden="1" x14ac:dyDescent="0.25">
      <c r="A47" s="103"/>
      <c r="B47" s="7"/>
      <c r="C47" s="7"/>
      <c r="D47" s="7"/>
      <c r="E47" s="7"/>
      <c r="F47" s="7"/>
      <c r="G47" s="7"/>
      <c r="H47" s="7"/>
      <c r="I47" s="78"/>
    </row>
    <row r="48" spans="1:9" ht="15.75" customHeight="1" x14ac:dyDescent="0.25">
      <c r="A48" s="371" t="s">
        <v>85</v>
      </c>
      <c r="B48" s="372"/>
      <c r="C48" s="372"/>
      <c r="D48" s="372"/>
      <c r="E48" s="372"/>
      <c r="F48" s="372"/>
      <c r="G48" s="372"/>
      <c r="H48" s="372"/>
      <c r="I48" s="373"/>
    </row>
    <row r="49" spans="1:9" ht="15.75" customHeight="1" x14ac:dyDescent="0.25">
      <c r="A49" s="368" t="s">
        <v>288</v>
      </c>
      <c r="B49" s="369"/>
      <c r="C49" s="369"/>
      <c r="D49" s="369"/>
      <c r="E49" s="369"/>
      <c r="F49" s="369"/>
      <c r="G49" s="369"/>
      <c r="H49" s="369"/>
      <c r="I49" s="370"/>
    </row>
    <row r="50" spans="1:9" hidden="1" x14ac:dyDescent="0.25">
      <c r="A50" s="103"/>
      <c r="B50" s="7"/>
      <c r="C50" s="7"/>
      <c r="D50" s="7"/>
      <c r="E50" s="7"/>
      <c r="F50" s="7"/>
      <c r="G50" s="7"/>
      <c r="H50" s="7"/>
      <c r="I50" s="78"/>
    </row>
    <row r="51" spans="1:9" ht="15.75" customHeight="1" x14ac:dyDescent="0.25">
      <c r="A51" s="371" t="s">
        <v>80</v>
      </c>
      <c r="B51" s="372"/>
      <c r="C51" s="372"/>
      <c r="D51" s="372"/>
      <c r="E51" s="372"/>
      <c r="F51" s="372"/>
      <c r="G51" s="372"/>
      <c r="H51" s="372"/>
      <c r="I51" s="373"/>
    </row>
    <row r="52" spans="1:9" x14ac:dyDescent="0.25">
      <c r="A52" s="104"/>
      <c r="B52" s="386" t="s">
        <v>78</v>
      </c>
      <c r="C52" s="386"/>
      <c r="D52" s="386"/>
      <c r="E52" s="387">
        <v>43466</v>
      </c>
      <c r="F52" s="388"/>
      <c r="G52" s="388"/>
      <c r="H52" s="388"/>
      <c r="I52" s="389"/>
    </row>
    <row r="53" spans="1:9" ht="15.75" customHeight="1" x14ac:dyDescent="0.25">
      <c r="A53" s="104"/>
      <c r="B53" s="386" t="s">
        <v>76</v>
      </c>
      <c r="C53" s="386"/>
      <c r="D53" s="386"/>
      <c r="E53" s="388" t="s">
        <v>289</v>
      </c>
      <c r="F53" s="388"/>
      <c r="G53" s="388"/>
      <c r="H53" s="388"/>
      <c r="I53" s="389"/>
    </row>
    <row r="54" spans="1:9" ht="15.75" customHeight="1" x14ac:dyDescent="0.25">
      <c r="A54" s="104"/>
      <c r="B54" s="386" t="s">
        <v>74</v>
      </c>
      <c r="C54" s="386"/>
      <c r="D54" s="386"/>
      <c r="E54" s="388" t="s">
        <v>290</v>
      </c>
      <c r="F54" s="388"/>
      <c r="G54" s="388"/>
      <c r="H54" s="388"/>
      <c r="I54" s="389"/>
    </row>
    <row r="55" spans="1:9" ht="15.75" customHeight="1" x14ac:dyDescent="0.25">
      <c r="A55" s="104"/>
      <c r="B55" s="386" t="s">
        <v>72</v>
      </c>
      <c r="C55" s="386"/>
      <c r="D55" s="386"/>
      <c r="E55" s="388" t="s">
        <v>291</v>
      </c>
      <c r="F55" s="388"/>
      <c r="G55" s="388"/>
      <c r="H55" s="388"/>
      <c r="I55" s="389"/>
    </row>
    <row r="56" spans="1:9" ht="15.75" customHeight="1" x14ac:dyDescent="0.25">
      <c r="A56" s="104"/>
      <c r="B56" s="386" t="s">
        <v>70</v>
      </c>
      <c r="C56" s="386"/>
      <c r="D56" s="386"/>
      <c r="E56" s="388" t="s">
        <v>292</v>
      </c>
      <c r="F56" s="388"/>
      <c r="G56" s="388"/>
      <c r="H56" s="388"/>
      <c r="I56" s="389"/>
    </row>
    <row r="57" spans="1:9" ht="15.75" customHeight="1" x14ac:dyDescent="0.25">
      <c r="A57" s="104"/>
      <c r="B57" s="386" t="s">
        <v>68</v>
      </c>
      <c r="C57" s="386"/>
      <c r="D57" s="386"/>
      <c r="E57" s="388" t="s">
        <v>293</v>
      </c>
      <c r="F57" s="388"/>
      <c r="G57" s="388"/>
      <c r="H57" s="388"/>
      <c r="I57" s="389"/>
    </row>
    <row r="58" spans="1:9" ht="15.75" customHeight="1" x14ac:dyDescent="0.25">
      <c r="A58" s="104"/>
      <c r="B58" s="386" t="s">
        <v>66</v>
      </c>
      <c r="C58" s="386"/>
      <c r="D58" s="386"/>
      <c r="E58" s="388" t="s">
        <v>294</v>
      </c>
      <c r="F58" s="388"/>
      <c r="G58" s="388"/>
      <c r="H58" s="388"/>
      <c r="I58" s="389"/>
    </row>
    <row r="59" spans="1:9" hidden="1" x14ac:dyDescent="0.25">
      <c r="A59" s="83"/>
      <c r="B59" s="7"/>
      <c r="C59" s="7"/>
      <c r="D59" s="7"/>
      <c r="E59" s="7"/>
      <c r="F59" s="7"/>
      <c r="G59" s="7"/>
      <c r="H59" s="7"/>
      <c r="I59" s="78"/>
    </row>
    <row r="60" spans="1:9" ht="15.75" customHeight="1" x14ac:dyDescent="0.25">
      <c r="A60" s="402" t="s">
        <v>63</v>
      </c>
      <c r="B60" s="403"/>
      <c r="C60" s="403"/>
      <c r="D60" s="403"/>
      <c r="E60" s="403"/>
      <c r="F60" s="403"/>
      <c r="G60" s="403"/>
      <c r="H60" s="403"/>
      <c r="I60" s="404"/>
    </row>
    <row r="61" spans="1:9" ht="15.75" customHeight="1" x14ac:dyDescent="0.25">
      <c r="A61" s="368" t="s">
        <v>295</v>
      </c>
      <c r="B61" s="369"/>
      <c r="C61" s="369"/>
      <c r="D61" s="369"/>
      <c r="E61" s="369"/>
      <c r="F61" s="369"/>
      <c r="G61" s="369"/>
      <c r="H61" s="369"/>
      <c r="I61" s="370"/>
    </row>
    <row r="62" spans="1:9" x14ac:dyDescent="0.25">
      <c r="A62" s="106" t="s">
        <v>296</v>
      </c>
      <c r="B62" s="36"/>
      <c r="C62" s="36"/>
      <c r="D62" s="36"/>
      <c r="E62" s="36"/>
      <c r="F62" s="36"/>
      <c r="G62" s="36"/>
      <c r="H62" s="36"/>
      <c r="I62" s="107"/>
    </row>
    <row r="63" spans="1:9" x14ac:dyDescent="0.25">
      <c r="A63" s="396" t="s">
        <v>230</v>
      </c>
      <c r="B63" s="397"/>
      <c r="C63" s="128" t="str">
        <f t="shared" ref="C63:H63" si="0">C$84</f>
        <v>FY19</v>
      </c>
      <c r="D63" s="310" t="str">
        <f t="shared" si="0"/>
        <v>FY20</v>
      </c>
      <c r="E63" s="310" t="str">
        <f t="shared" si="0"/>
        <v>FY21</v>
      </c>
      <c r="F63" s="310" t="str">
        <f t="shared" si="0"/>
        <v>FY22</v>
      </c>
      <c r="G63" s="310" t="str">
        <f t="shared" si="0"/>
        <v>FY23</v>
      </c>
      <c r="H63" s="310" t="str">
        <f t="shared" si="0"/>
        <v>FY24</v>
      </c>
      <c r="I63" s="311" t="s">
        <v>10</v>
      </c>
    </row>
    <row r="64" spans="1:9" ht="15.75" customHeight="1" x14ac:dyDescent="0.25">
      <c r="A64" s="398" t="s">
        <v>297</v>
      </c>
      <c r="B64" s="399"/>
      <c r="C64" s="38">
        <f>((C100+C112)-SUM(C74))*0.6</f>
        <v>34221</v>
      </c>
      <c r="D64" s="38">
        <f>(D100+D112)-SUM(D74)</f>
        <v>75000</v>
      </c>
      <c r="E64" s="38">
        <f ca="1">(E100+E112)-SUM(E74)</f>
        <v>76800</v>
      </c>
      <c r="F64" s="38">
        <f ca="1">(F100+F112)-SUM(F74)</f>
        <v>78600</v>
      </c>
      <c r="G64" s="38">
        <f ca="1">(G100+G112)-SUM(G74)</f>
        <v>80400</v>
      </c>
      <c r="H64" s="38">
        <f ca="1">(H100+H112)-SUM(H74)</f>
        <v>82200</v>
      </c>
      <c r="I64" s="109">
        <f ca="1">SUM(C64:H64)</f>
        <v>428380</v>
      </c>
    </row>
    <row r="65" spans="1:9" ht="15.75" customHeight="1" x14ac:dyDescent="0.25">
      <c r="A65" s="318" t="s">
        <v>298</v>
      </c>
      <c r="B65" s="319"/>
      <c r="C65" s="127">
        <f>((C100+C112)-SUM(C74))*0.4</f>
        <v>22814</v>
      </c>
      <c r="D65" s="38"/>
      <c r="E65" s="38"/>
      <c r="F65" s="38"/>
      <c r="G65" s="38"/>
      <c r="H65" s="38"/>
      <c r="I65" s="109"/>
    </row>
    <row r="66" spans="1:9" ht="15.75" hidden="1" customHeight="1" x14ac:dyDescent="0.25">
      <c r="A66" s="394" t="s">
        <v>51</v>
      </c>
      <c r="B66" s="395"/>
      <c r="C66" s="40">
        <v>0</v>
      </c>
      <c r="D66" s="40">
        <v>0</v>
      </c>
      <c r="E66" s="40">
        <v>0</v>
      </c>
      <c r="F66" s="40">
        <v>0</v>
      </c>
      <c r="G66" s="40">
        <v>0</v>
      </c>
      <c r="H66" s="40">
        <v>0</v>
      </c>
      <c r="I66" s="109">
        <f>SUM(C66:H66)</f>
        <v>0</v>
      </c>
    </row>
    <row r="67" spans="1:9" ht="15.75" hidden="1" customHeight="1" x14ac:dyDescent="0.25">
      <c r="A67" s="394" t="s">
        <v>50</v>
      </c>
      <c r="B67" s="395"/>
      <c r="C67" s="40">
        <v>0</v>
      </c>
      <c r="D67" s="40">
        <v>0</v>
      </c>
      <c r="E67" s="40">
        <v>0</v>
      </c>
      <c r="F67" s="40">
        <v>0</v>
      </c>
      <c r="G67" s="40">
        <v>0</v>
      </c>
      <c r="H67" s="40">
        <v>0</v>
      </c>
      <c r="I67" s="109">
        <f>SUM(C67:H67)</f>
        <v>0</v>
      </c>
    </row>
    <row r="68" spans="1:9" ht="15.75" hidden="1" customHeight="1" x14ac:dyDescent="0.25">
      <c r="A68" s="394" t="s">
        <v>49</v>
      </c>
      <c r="B68" s="395"/>
      <c r="C68" s="40">
        <v>0</v>
      </c>
      <c r="D68" s="40">
        <v>0</v>
      </c>
      <c r="E68" s="40">
        <v>0</v>
      </c>
      <c r="F68" s="40">
        <v>0</v>
      </c>
      <c r="G68" s="40">
        <v>0</v>
      </c>
      <c r="H68" s="40">
        <v>0</v>
      </c>
      <c r="I68" s="109">
        <f>SUM(C68:H68)</f>
        <v>0</v>
      </c>
    </row>
    <row r="69" spans="1:9" ht="15.75" hidden="1" customHeight="1" x14ac:dyDescent="0.25">
      <c r="A69" s="394" t="s">
        <v>48</v>
      </c>
      <c r="B69" s="395"/>
      <c r="C69" s="40">
        <v>0</v>
      </c>
      <c r="D69" s="40">
        <v>0</v>
      </c>
      <c r="E69" s="40">
        <v>0</v>
      </c>
      <c r="F69" s="40">
        <v>0</v>
      </c>
      <c r="G69" s="40">
        <v>0</v>
      </c>
      <c r="H69" s="40">
        <v>0</v>
      </c>
      <c r="I69" s="109">
        <f>SUM(C69:H69)</f>
        <v>0</v>
      </c>
    </row>
    <row r="70" spans="1:9" x14ac:dyDescent="0.25">
      <c r="A70" s="396" t="s">
        <v>47</v>
      </c>
      <c r="B70" s="397"/>
      <c r="C70" s="38"/>
      <c r="D70" s="38"/>
      <c r="E70" s="38"/>
      <c r="F70" s="38"/>
      <c r="G70" s="38"/>
      <c r="H70" s="38"/>
      <c r="I70" s="110"/>
    </row>
    <row r="71" spans="1:9" x14ac:dyDescent="0.25">
      <c r="A71" s="398" t="s">
        <v>46</v>
      </c>
      <c r="B71" s="399"/>
      <c r="C71" s="38">
        <v>0</v>
      </c>
      <c r="D71" s="38"/>
      <c r="E71" s="38"/>
      <c r="F71" s="38"/>
      <c r="G71" s="38"/>
      <c r="H71" s="38"/>
      <c r="I71" s="109">
        <f>SUM(C71:H71)</f>
        <v>0</v>
      </c>
    </row>
    <row r="72" spans="1:9" x14ac:dyDescent="0.25">
      <c r="A72" s="398" t="s">
        <v>45</v>
      </c>
      <c r="B72" s="399"/>
      <c r="C72" s="38">
        <f>35380*0.1</f>
        <v>3538</v>
      </c>
      <c r="D72" s="38"/>
      <c r="E72" s="38"/>
      <c r="F72" s="38"/>
      <c r="G72" s="38"/>
      <c r="H72" s="38"/>
      <c r="I72" s="109">
        <f>SUM(C72:H72)</f>
        <v>3538</v>
      </c>
    </row>
    <row r="73" spans="1:9" x14ac:dyDescent="0.25">
      <c r="A73" s="400" t="s">
        <v>275</v>
      </c>
      <c r="B73" s="401"/>
      <c r="C73" s="38">
        <f>35380*0.15</f>
        <v>5307</v>
      </c>
      <c r="D73" s="38"/>
      <c r="E73" s="38"/>
      <c r="F73" s="38"/>
      <c r="G73" s="38"/>
      <c r="H73" s="38"/>
      <c r="I73" s="109">
        <f>SUM(C73:H73)</f>
        <v>5307</v>
      </c>
    </row>
    <row r="74" spans="1:9" x14ac:dyDescent="0.25">
      <c r="A74" s="396" t="s">
        <v>43</v>
      </c>
      <c r="B74" s="397"/>
      <c r="C74" s="38">
        <f t="shared" ref="C74:H74" si="1">SUM(C71:C73)</f>
        <v>8845</v>
      </c>
      <c r="D74" s="38">
        <f t="shared" si="1"/>
        <v>0</v>
      </c>
      <c r="E74" s="38">
        <f t="shared" si="1"/>
        <v>0</v>
      </c>
      <c r="F74" s="38">
        <f t="shared" si="1"/>
        <v>0</v>
      </c>
      <c r="G74" s="38">
        <f t="shared" si="1"/>
        <v>0</v>
      </c>
      <c r="H74" s="38">
        <f t="shared" si="1"/>
        <v>0</v>
      </c>
      <c r="I74" s="109">
        <f>SUM(C74:H74)</f>
        <v>8845</v>
      </c>
    </row>
    <row r="75" spans="1:9" ht="16.5" thickBot="1" x14ac:dyDescent="0.3">
      <c r="A75" s="417" t="s">
        <v>42</v>
      </c>
      <c r="B75" s="418"/>
      <c r="C75" s="45">
        <f t="shared" ref="C75:I75" si="2">SUM(C64:C69)+C74</f>
        <v>65880</v>
      </c>
      <c r="D75" s="45">
        <f t="shared" si="2"/>
        <v>75000</v>
      </c>
      <c r="E75" s="45">
        <f t="shared" ca="1" si="2"/>
        <v>76800</v>
      </c>
      <c r="F75" s="45">
        <f t="shared" ca="1" si="2"/>
        <v>78600</v>
      </c>
      <c r="G75" s="45">
        <f t="shared" ca="1" si="2"/>
        <v>80400</v>
      </c>
      <c r="H75" s="45">
        <f t="shared" ca="1" si="2"/>
        <v>82200</v>
      </c>
      <c r="I75" s="111">
        <f t="shared" ca="1" si="2"/>
        <v>428380</v>
      </c>
    </row>
    <row r="76" spans="1:9" ht="16.5" hidden="1" thickTop="1" x14ac:dyDescent="0.25">
      <c r="A76" s="112"/>
      <c r="B76" s="7"/>
      <c r="C76" s="7"/>
      <c r="D76" s="7"/>
      <c r="E76" s="7"/>
      <c r="F76" s="7"/>
      <c r="G76" s="7"/>
      <c r="H76" s="7"/>
      <c r="I76" s="78"/>
    </row>
    <row r="77" spans="1:9" ht="15.75" customHeight="1" thickTop="1" x14ac:dyDescent="0.25">
      <c r="A77" s="405" t="s">
        <v>41</v>
      </c>
      <c r="B77" s="406"/>
      <c r="C77" s="406"/>
      <c r="D77" s="406"/>
      <c r="E77" s="406"/>
      <c r="F77" s="406"/>
      <c r="G77" s="406"/>
      <c r="H77" s="406"/>
      <c r="I77" s="407"/>
    </row>
    <row r="78" spans="1:9" ht="15.75" customHeight="1" x14ac:dyDescent="0.25">
      <c r="A78" s="408" t="s">
        <v>39</v>
      </c>
      <c r="B78" s="409"/>
      <c r="C78" s="409"/>
      <c r="D78" s="409"/>
      <c r="E78" s="409"/>
      <c r="F78" s="409"/>
      <c r="G78" s="419"/>
      <c r="H78" s="420"/>
      <c r="I78" s="316"/>
    </row>
    <row r="79" spans="1:9" ht="15.75" hidden="1" customHeight="1" x14ac:dyDescent="0.25">
      <c r="A79" s="408" t="s">
        <v>37</v>
      </c>
      <c r="B79" s="409"/>
      <c r="C79" s="409"/>
      <c r="D79" s="409"/>
      <c r="E79" s="409"/>
      <c r="F79" s="409"/>
      <c r="G79" s="315"/>
      <c r="H79" s="315"/>
      <c r="I79" s="316"/>
    </row>
    <row r="80" spans="1:9" hidden="1" x14ac:dyDescent="0.25">
      <c r="A80" s="83"/>
      <c r="B80" s="7"/>
      <c r="C80" s="7"/>
      <c r="D80" s="7"/>
      <c r="E80" s="7"/>
      <c r="F80" s="7"/>
      <c r="G80" s="7"/>
      <c r="H80" s="7"/>
      <c r="I80" s="78"/>
    </row>
    <row r="81" spans="1:9" ht="15.75" hidden="1" customHeight="1" x14ac:dyDescent="0.25">
      <c r="A81" s="405" t="s">
        <v>35</v>
      </c>
      <c r="B81" s="406"/>
      <c r="C81" s="406"/>
      <c r="D81" s="406"/>
      <c r="E81" s="406"/>
      <c r="F81" s="406"/>
      <c r="G81" s="406"/>
      <c r="H81" s="406"/>
      <c r="I81" s="407"/>
    </row>
    <row r="82" spans="1:9" ht="15.75" hidden="1" customHeight="1" x14ac:dyDescent="0.25">
      <c r="A82" s="408" t="s">
        <v>34</v>
      </c>
      <c r="B82" s="409"/>
      <c r="C82" s="409"/>
      <c r="D82" s="409"/>
      <c r="E82" s="409"/>
      <c r="F82" s="409"/>
      <c r="G82" s="409"/>
      <c r="H82" s="409"/>
      <c r="I82" s="410"/>
    </row>
    <row r="83" spans="1:9" hidden="1" x14ac:dyDescent="0.25">
      <c r="A83" s="106" t="s">
        <v>18</v>
      </c>
      <c r="B83" s="36"/>
      <c r="C83" s="36"/>
      <c r="D83" s="36"/>
      <c r="E83" s="36"/>
      <c r="F83" s="36"/>
      <c r="G83" s="36"/>
      <c r="H83" s="36"/>
      <c r="I83" s="107"/>
    </row>
    <row r="84" spans="1:9" ht="16.5" thickBot="1" x14ac:dyDescent="0.3">
      <c r="A84" s="411" t="s">
        <v>33</v>
      </c>
      <c r="B84" s="412"/>
      <c r="C84" s="310" t="s">
        <v>16</v>
      </c>
      <c r="D84" s="47" t="s">
        <v>15</v>
      </c>
      <c r="E84" s="47" t="s">
        <v>14</v>
      </c>
      <c r="F84" s="47" t="s">
        <v>13</v>
      </c>
      <c r="G84" s="47" t="s">
        <v>12</v>
      </c>
      <c r="H84" s="47" t="s">
        <v>11</v>
      </c>
      <c r="I84" s="311" t="s">
        <v>10</v>
      </c>
    </row>
    <row r="85" spans="1:9" ht="16.5" thickBot="1" x14ac:dyDescent="0.3">
      <c r="A85" s="413" t="s">
        <v>32</v>
      </c>
      <c r="B85" s="414"/>
      <c r="C85" s="39"/>
      <c r="D85" s="8">
        <v>2.5000000000000001E-2</v>
      </c>
      <c r="E85" s="8">
        <v>2.5000000000000001E-2</v>
      </c>
      <c r="F85" s="8">
        <f ca="1">$F85</f>
        <v>2.5000000000000001E-2</v>
      </c>
      <c r="G85" s="8">
        <f ca="1">$F85</f>
        <v>2.5000000000000001E-2</v>
      </c>
      <c r="H85" s="8">
        <f ca="1">$F85</f>
        <v>2.5000000000000001E-2</v>
      </c>
      <c r="I85" s="113"/>
    </row>
    <row r="86" spans="1:9" x14ac:dyDescent="0.25">
      <c r="A86" s="413" t="s">
        <v>31</v>
      </c>
      <c r="B86" s="414"/>
      <c r="C86" s="48"/>
      <c r="D86" s="38"/>
      <c r="E86" s="38">
        <f ca="1">D86*(1+$G$85)</f>
        <v>0</v>
      </c>
      <c r="F86" s="38">
        <f ca="1">E86*(1+$G$85)</f>
        <v>0</v>
      </c>
      <c r="G86" s="38">
        <f ca="1">F86*(1+$H$85)</f>
        <v>0</v>
      </c>
      <c r="H86" s="38">
        <f ca="1">G86*(1+$I$85)</f>
        <v>0</v>
      </c>
      <c r="I86" s="109">
        <f ca="1">SUM(C86:H86)</f>
        <v>0</v>
      </c>
    </row>
    <row r="87" spans="1:9" x14ac:dyDescent="0.25">
      <c r="A87" s="415" t="s">
        <v>30</v>
      </c>
      <c r="B87" s="416"/>
      <c r="C87" s="48"/>
      <c r="D87" s="38"/>
      <c r="E87" s="38">
        <f ca="1">D87*(1+$G$85)</f>
        <v>0</v>
      </c>
      <c r="F87" s="38">
        <f ca="1">E87*(1+$G$85)</f>
        <v>0</v>
      </c>
      <c r="G87" s="38">
        <f ca="1">F87*(1+$H$85)</f>
        <v>0</v>
      </c>
      <c r="H87" s="38">
        <f ca="1">G87*(1+$I$85)</f>
        <v>0</v>
      </c>
      <c r="I87" s="109">
        <f ca="1">SUM(C87:H87)</f>
        <v>0</v>
      </c>
    </row>
    <row r="88" spans="1:9" x14ac:dyDescent="0.25">
      <c r="A88" s="413" t="s">
        <v>29</v>
      </c>
      <c r="B88" s="414"/>
      <c r="C88" s="50"/>
      <c r="D88" s="50"/>
      <c r="E88" s="51"/>
      <c r="F88" s="51"/>
      <c r="G88" s="51"/>
      <c r="H88" s="51"/>
      <c r="I88" s="109"/>
    </row>
    <row r="89" spans="1:9" x14ac:dyDescent="0.25">
      <c r="A89" s="413" t="s">
        <v>28</v>
      </c>
      <c r="B89" s="414"/>
      <c r="C89" s="38">
        <v>540</v>
      </c>
      <c r="D89" s="38">
        <v>600</v>
      </c>
      <c r="E89" s="38">
        <f>D89</f>
        <v>600</v>
      </c>
      <c r="F89" s="38">
        <f>E89</f>
        <v>600</v>
      </c>
      <c r="G89" s="38">
        <f>F89</f>
        <v>600</v>
      </c>
      <c r="H89" s="38">
        <f>G89</f>
        <v>600</v>
      </c>
      <c r="I89" s="109"/>
    </row>
    <row r="90" spans="1:9" x14ac:dyDescent="0.25">
      <c r="A90" s="413" t="s">
        <v>27</v>
      </c>
      <c r="B90" s="414"/>
      <c r="C90" s="38">
        <v>122</v>
      </c>
      <c r="D90" s="38">
        <v>125</v>
      </c>
      <c r="E90" s="38">
        <f>ROUND(D90*(1+E85),0)</f>
        <v>128</v>
      </c>
      <c r="F90" s="38">
        <f ca="1">ROUND(E90*(1+F85),0)</f>
        <v>131</v>
      </c>
      <c r="G90" s="38">
        <f ca="1">ROUND(F90*(1+G85),0)</f>
        <v>134</v>
      </c>
      <c r="H90" s="38">
        <f ca="1">ROUND(G90*(1+H85),0)</f>
        <v>137</v>
      </c>
      <c r="I90" s="109"/>
    </row>
    <row r="91" spans="1:9" x14ac:dyDescent="0.25">
      <c r="A91" s="413" t="s">
        <v>26</v>
      </c>
      <c r="B91" s="414"/>
      <c r="C91" s="38">
        <f t="shared" ref="C91:H91" si="3">C89*C90</f>
        <v>65880</v>
      </c>
      <c r="D91" s="38">
        <f t="shared" si="3"/>
        <v>75000</v>
      </c>
      <c r="E91" s="38">
        <f t="shared" si="3"/>
        <v>76800</v>
      </c>
      <c r="F91" s="38">
        <f t="shared" ca="1" si="3"/>
        <v>78600</v>
      </c>
      <c r="G91" s="38">
        <f t="shared" ca="1" si="3"/>
        <v>80400</v>
      </c>
      <c r="H91" s="38">
        <f t="shared" ca="1" si="3"/>
        <v>82200</v>
      </c>
      <c r="I91" s="109">
        <f ca="1">SUM(C91:H91)</f>
        <v>428380</v>
      </c>
    </row>
    <row r="92" spans="1:9" x14ac:dyDescent="0.25">
      <c r="A92" s="413" t="s">
        <v>25</v>
      </c>
      <c r="B92" s="414"/>
      <c r="C92" s="38"/>
      <c r="D92" s="38"/>
      <c r="E92" s="38">
        <f t="shared" ref="E92:F95" ca="1" si="4">D92*(1+$G$85)</f>
        <v>0</v>
      </c>
      <c r="F92" s="38">
        <f t="shared" ca="1" si="4"/>
        <v>0</v>
      </c>
      <c r="G92" s="38">
        <f ca="1">F92*(1+$H$85)</f>
        <v>0</v>
      </c>
      <c r="H92" s="38">
        <f ca="1">G92*(1+$I$85)</f>
        <v>0</v>
      </c>
      <c r="I92" s="109"/>
    </row>
    <row r="93" spans="1:9" x14ac:dyDescent="0.25">
      <c r="A93" s="413" t="s">
        <v>24</v>
      </c>
      <c r="B93" s="414"/>
      <c r="C93" s="38"/>
      <c r="D93" s="38"/>
      <c r="E93" s="38">
        <f t="shared" ca="1" si="4"/>
        <v>0</v>
      </c>
      <c r="F93" s="38">
        <f t="shared" ca="1" si="4"/>
        <v>0</v>
      </c>
      <c r="G93" s="38">
        <f ca="1">F93*(1+$H$85)</f>
        <v>0</v>
      </c>
      <c r="H93" s="38">
        <f ca="1">G93*(1+$I$85)</f>
        <v>0</v>
      </c>
      <c r="I93" s="109"/>
    </row>
    <row r="94" spans="1:9" x14ac:dyDescent="0.25">
      <c r="A94" s="400" t="s">
        <v>23</v>
      </c>
      <c r="B94" s="401"/>
      <c r="C94" s="38"/>
      <c r="D94" s="38"/>
      <c r="E94" s="38">
        <f t="shared" ca="1" si="4"/>
        <v>0</v>
      </c>
      <c r="F94" s="38">
        <f t="shared" ca="1" si="4"/>
        <v>0</v>
      </c>
      <c r="G94" s="38">
        <f ca="1">F94*(1+$H$85)</f>
        <v>0</v>
      </c>
      <c r="H94" s="38">
        <f ca="1">G94*(1+$I$85)</f>
        <v>0</v>
      </c>
      <c r="I94" s="109"/>
    </row>
    <row r="95" spans="1:9" x14ac:dyDescent="0.25">
      <c r="A95" s="400" t="s">
        <v>23</v>
      </c>
      <c r="B95" s="401"/>
      <c r="C95" s="38"/>
      <c r="D95" s="38"/>
      <c r="E95" s="38">
        <f t="shared" ca="1" si="4"/>
        <v>0</v>
      </c>
      <c r="F95" s="38">
        <f t="shared" ca="1" si="4"/>
        <v>0</v>
      </c>
      <c r="G95" s="38">
        <f ca="1">F95*(1+$H$85)</f>
        <v>0</v>
      </c>
      <c r="H95" s="38">
        <f ca="1">G95*(1+$I$85)</f>
        <v>0</v>
      </c>
      <c r="I95" s="109"/>
    </row>
    <row r="96" spans="1:9" x14ac:dyDescent="0.25">
      <c r="A96" s="413" t="s">
        <v>22</v>
      </c>
      <c r="B96" s="414"/>
      <c r="C96" s="38">
        <f t="shared" ref="C96:H96" si="5">SUM(C91:C95)</f>
        <v>65880</v>
      </c>
      <c r="D96" s="38">
        <f t="shared" si="5"/>
        <v>75000</v>
      </c>
      <c r="E96" s="38">
        <f t="shared" ca="1" si="5"/>
        <v>76800</v>
      </c>
      <c r="F96" s="38">
        <f t="shared" ca="1" si="5"/>
        <v>78600</v>
      </c>
      <c r="G96" s="38">
        <f t="shared" ca="1" si="5"/>
        <v>80400</v>
      </c>
      <c r="H96" s="38">
        <f t="shared" ca="1" si="5"/>
        <v>82200</v>
      </c>
      <c r="I96" s="109">
        <f ca="1">SUM(C96:H96)</f>
        <v>428380</v>
      </c>
    </row>
    <row r="97" spans="1:9" x14ac:dyDescent="0.25">
      <c r="A97" s="400" t="s">
        <v>4</v>
      </c>
      <c r="B97" s="401"/>
      <c r="C97" s="38"/>
      <c r="D97" s="38"/>
      <c r="E97" s="38">
        <f t="shared" ref="E97:F99" ca="1" si="6">D97*(1+$G$85)</f>
        <v>0</v>
      </c>
      <c r="F97" s="38">
        <f t="shared" ca="1" si="6"/>
        <v>0</v>
      </c>
      <c r="G97" s="38">
        <f ca="1">F97*(1+$H$85)</f>
        <v>0</v>
      </c>
      <c r="H97" s="38">
        <f ca="1">G97*(1+$I$85)</f>
        <v>0</v>
      </c>
      <c r="I97" s="109">
        <f ca="1">SUM(C97:H97)</f>
        <v>0</v>
      </c>
    </row>
    <row r="98" spans="1:9" x14ac:dyDescent="0.25">
      <c r="A98" s="400" t="s">
        <v>4</v>
      </c>
      <c r="B98" s="401"/>
      <c r="C98" s="38"/>
      <c r="D98" s="38"/>
      <c r="E98" s="38">
        <f t="shared" ca="1" si="6"/>
        <v>0</v>
      </c>
      <c r="F98" s="38">
        <f t="shared" ca="1" si="6"/>
        <v>0</v>
      </c>
      <c r="G98" s="38">
        <f ca="1">F98*(1+$H$85)</f>
        <v>0</v>
      </c>
      <c r="H98" s="38">
        <f ca="1">G98*(1+$I$85)</f>
        <v>0</v>
      </c>
      <c r="I98" s="109">
        <f ca="1">SUM(C98:H98)</f>
        <v>0</v>
      </c>
    </row>
    <row r="99" spans="1:9" x14ac:dyDescent="0.25">
      <c r="A99" s="400" t="s">
        <v>4</v>
      </c>
      <c r="B99" s="401"/>
      <c r="C99" s="38"/>
      <c r="D99" s="38"/>
      <c r="E99" s="38">
        <f t="shared" ca="1" si="6"/>
        <v>0</v>
      </c>
      <c r="F99" s="38">
        <f t="shared" ca="1" si="6"/>
        <v>0</v>
      </c>
      <c r="G99" s="38">
        <f ca="1">F99*(1+$H$85)</f>
        <v>0</v>
      </c>
      <c r="H99" s="38">
        <f ca="1">G99*(1+$I$85)</f>
        <v>0</v>
      </c>
      <c r="I99" s="109">
        <f ca="1">SUM(C99:H99)</f>
        <v>0</v>
      </c>
    </row>
    <row r="100" spans="1:9" ht="16.5" thickBot="1" x14ac:dyDescent="0.3">
      <c r="A100" s="417" t="s">
        <v>21</v>
      </c>
      <c r="B100" s="418"/>
      <c r="C100" s="52">
        <f t="shared" ref="C100:I100" si="7">C86+C87+C96+C97+C99+C98</f>
        <v>65880</v>
      </c>
      <c r="D100" s="52">
        <f t="shared" si="7"/>
        <v>75000</v>
      </c>
      <c r="E100" s="52">
        <f t="shared" ca="1" si="7"/>
        <v>76800</v>
      </c>
      <c r="F100" s="52">
        <f t="shared" ca="1" si="7"/>
        <v>78600</v>
      </c>
      <c r="G100" s="52">
        <f t="shared" ca="1" si="7"/>
        <v>80400</v>
      </c>
      <c r="H100" s="52">
        <f t="shared" ca="1" si="7"/>
        <v>82200</v>
      </c>
      <c r="I100" s="308">
        <f t="shared" ca="1" si="7"/>
        <v>428380</v>
      </c>
    </row>
    <row r="101" spans="1:9" ht="16.5" hidden="1" thickTop="1" x14ac:dyDescent="0.25">
      <c r="A101" s="112"/>
      <c r="B101" s="7"/>
      <c r="C101" s="7"/>
      <c r="D101" s="7"/>
      <c r="E101" s="7"/>
      <c r="F101" s="7"/>
      <c r="G101" s="7"/>
      <c r="H101" s="7"/>
      <c r="I101" s="78"/>
    </row>
    <row r="102" spans="1:9" ht="16.5" hidden="1" thickTop="1" x14ac:dyDescent="0.25">
      <c r="A102" s="112"/>
      <c r="B102" s="7"/>
      <c r="C102" s="7"/>
      <c r="D102" s="7"/>
      <c r="E102" s="7"/>
      <c r="F102" s="7"/>
      <c r="G102" s="7"/>
      <c r="H102" s="7"/>
      <c r="I102" s="78"/>
    </row>
    <row r="103" spans="1:9" ht="15.75" hidden="1" customHeight="1" x14ac:dyDescent="0.25">
      <c r="A103" s="405" t="s">
        <v>19</v>
      </c>
      <c r="B103" s="406"/>
      <c r="C103" s="406"/>
      <c r="D103" s="406"/>
      <c r="E103" s="406"/>
      <c r="F103" s="406"/>
      <c r="G103" s="406"/>
      <c r="H103" s="406"/>
      <c r="I103" s="407"/>
    </row>
    <row r="104" spans="1:9" ht="16.5" hidden="1" thickTop="1" x14ac:dyDescent="0.25">
      <c r="A104" s="106" t="s">
        <v>18</v>
      </c>
      <c r="B104" s="36"/>
      <c r="C104" s="36"/>
      <c r="D104" s="36"/>
      <c r="E104" s="36"/>
      <c r="F104" s="36"/>
      <c r="G104" s="36"/>
      <c r="H104" s="36"/>
      <c r="I104" s="107"/>
    </row>
    <row r="105" spans="1:9" ht="16.5" hidden="1" thickTop="1" x14ac:dyDescent="0.25">
      <c r="A105" s="411" t="s">
        <v>17</v>
      </c>
      <c r="B105" s="412"/>
      <c r="C105" s="310" t="s">
        <v>16</v>
      </c>
      <c r="D105" s="47" t="s">
        <v>15</v>
      </c>
      <c r="E105" s="47" t="s">
        <v>14</v>
      </c>
      <c r="F105" s="47" t="s">
        <v>13</v>
      </c>
      <c r="G105" s="47" t="s">
        <v>12</v>
      </c>
      <c r="H105" s="47" t="s">
        <v>11</v>
      </c>
      <c r="I105" s="117" t="s">
        <v>10</v>
      </c>
    </row>
    <row r="106" spans="1:9" ht="16.5" hidden="1" thickTop="1" x14ac:dyDescent="0.25">
      <c r="A106" s="421" t="s">
        <v>9</v>
      </c>
      <c r="B106" s="422"/>
      <c r="C106" s="48"/>
      <c r="D106" s="48"/>
      <c r="E106" s="48"/>
      <c r="F106" s="48"/>
      <c r="G106" s="48"/>
      <c r="H106" s="48"/>
      <c r="I106" s="114">
        <f t="shared" ref="I106:I111" si="8">SUM(C106:H106)</f>
        <v>0</v>
      </c>
    </row>
    <row r="107" spans="1:9" ht="16.5" hidden="1" thickTop="1" x14ac:dyDescent="0.25">
      <c r="A107" s="421" t="s">
        <v>8</v>
      </c>
      <c r="B107" s="422"/>
      <c r="C107" s="48"/>
      <c r="D107" s="48"/>
      <c r="E107" s="48"/>
      <c r="F107" s="48"/>
      <c r="G107" s="48"/>
      <c r="H107" s="48"/>
      <c r="I107" s="114">
        <f t="shared" si="8"/>
        <v>0</v>
      </c>
    </row>
    <row r="108" spans="1:9" ht="16.5" hidden="1" thickTop="1" x14ac:dyDescent="0.25">
      <c r="A108" s="421" t="s">
        <v>7</v>
      </c>
      <c r="B108" s="422"/>
      <c r="C108" s="306"/>
      <c r="D108" s="48"/>
      <c r="E108" s="306"/>
      <c r="F108" s="306"/>
      <c r="G108" s="306"/>
      <c r="H108" s="306"/>
      <c r="I108" s="114">
        <f t="shared" si="8"/>
        <v>0</v>
      </c>
    </row>
    <row r="109" spans="1:9" ht="16.5" hidden="1" thickTop="1" x14ac:dyDescent="0.25">
      <c r="A109" s="421" t="s">
        <v>6</v>
      </c>
      <c r="B109" s="422"/>
      <c r="C109" s="306"/>
      <c r="D109" s="48"/>
      <c r="E109" s="306"/>
      <c r="F109" s="306"/>
      <c r="G109" s="306"/>
      <c r="H109" s="306"/>
      <c r="I109" s="114">
        <f t="shared" si="8"/>
        <v>0</v>
      </c>
    </row>
    <row r="110" spans="1:9" ht="16.5" hidden="1" thickTop="1" x14ac:dyDescent="0.25">
      <c r="A110" s="421" t="s">
        <v>5</v>
      </c>
      <c r="B110" s="422"/>
      <c r="C110" s="48"/>
      <c r="D110" s="48"/>
      <c r="E110" s="48"/>
      <c r="F110" s="48"/>
      <c r="G110" s="48"/>
      <c r="H110" s="48"/>
      <c r="I110" s="114">
        <f t="shared" si="8"/>
        <v>0</v>
      </c>
    </row>
    <row r="111" spans="1:9" ht="16.5" hidden="1" thickTop="1" x14ac:dyDescent="0.25">
      <c r="A111" s="400" t="s">
        <v>4</v>
      </c>
      <c r="B111" s="401"/>
      <c r="C111" s="48"/>
      <c r="D111" s="48"/>
      <c r="E111" s="48"/>
      <c r="F111" s="48"/>
      <c r="G111" s="48"/>
      <c r="H111" s="48"/>
      <c r="I111" s="114">
        <f t="shared" si="8"/>
        <v>0</v>
      </c>
    </row>
    <row r="112" spans="1:9" ht="17.25" hidden="1" thickTop="1" thickBot="1" x14ac:dyDescent="0.3">
      <c r="A112" s="423" t="s">
        <v>3</v>
      </c>
      <c r="B112" s="424"/>
      <c r="C112" s="52">
        <f t="shared" ref="C112:I112" si="9">SUM(C106:C111)</f>
        <v>0</v>
      </c>
      <c r="D112" s="52">
        <f t="shared" si="9"/>
        <v>0</v>
      </c>
      <c r="E112" s="52">
        <f t="shared" si="9"/>
        <v>0</v>
      </c>
      <c r="F112" s="52">
        <f t="shared" si="9"/>
        <v>0</v>
      </c>
      <c r="G112" s="52">
        <f t="shared" si="9"/>
        <v>0</v>
      </c>
      <c r="H112" s="52">
        <f t="shared" si="9"/>
        <v>0</v>
      </c>
      <c r="I112" s="308">
        <f t="shared" si="9"/>
        <v>0</v>
      </c>
    </row>
    <row r="113" spans="1:9" ht="16.5" hidden="1" thickTop="1" x14ac:dyDescent="0.25">
      <c r="A113" s="112"/>
      <c r="B113" s="7"/>
      <c r="C113" s="7"/>
      <c r="D113" s="7"/>
      <c r="E113" s="7"/>
      <c r="F113" s="7"/>
      <c r="G113" s="7"/>
      <c r="H113" s="7"/>
      <c r="I113" s="78"/>
    </row>
    <row r="114" spans="1:9" ht="16.5" hidden="1" thickTop="1" x14ac:dyDescent="0.25">
      <c r="A114" s="112"/>
      <c r="B114" s="7"/>
      <c r="C114" s="7"/>
      <c r="D114" s="7"/>
      <c r="E114" s="7"/>
      <c r="F114" s="7"/>
      <c r="G114" s="7"/>
      <c r="H114" s="7"/>
      <c r="I114" s="78"/>
    </row>
    <row r="115" spans="1:9" ht="16.5" hidden="1" thickTop="1" x14ac:dyDescent="0.25">
      <c r="A115" s="118" t="s">
        <v>2</v>
      </c>
      <c r="B115" s="7"/>
      <c r="C115" s="7"/>
      <c r="D115" s="7"/>
      <c r="E115" s="7"/>
      <c r="F115" s="7"/>
      <c r="G115" s="7"/>
      <c r="H115" s="7"/>
      <c r="I115" s="78"/>
    </row>
    <row r="116" spans="1:9" ht="16.5" hidden="1" thickTop="1" x14ac:dyDescent="0.25">
      <c r="A116" s="83"/>
      <c r="B116" s="7"/>
      <c r="C116" s="7"/>
      <c r="D116" s="7"/>
      <c r="E116" s="7"/>
      <c r="F116" s="7"/>
      <c r="G116" s="7"/>
      <c r="H116" s="7"/>
      <c r="I116" s="78"/>
    </row>
    <row r="117" spans="1:9" ht="16.5" thickTop="1" x14ac:dyDescent="0.25">
      <c r="A117" s="98" t="s">
        <v>0</v>
      </c>
      <c r="B117" s="119"/>
      <c r="C117" s="119"/>
      <c r="D117" s="119"/>
      <c r="E117" s="119"/>
      <c r="F117" s="119"/>
      <c r="G117" s="119"/>
      <c r="H117" s="119"/>
      <c r="I117" s="120"/>
    </row>
    <row r="118" spans="1:9" ht="54" customHeight="1" thickBot="1" x14ac:dyDescent="0.3">
      <c r="A118" s="425" t="s">
        <v>299</v>
      </c>
      <c r="B118" s="426"/>
      <c r="C118" s="426"/>
      <c r="D118" s="426"/>
      <c r="E118" s="426"/>
      <c r="F118" s="426"/>
      <c r="G118" s="426"/>
      <c r="H118" s="426"/>
      <c r="I118" s="427"/>
    </row>
    <row r="119" spans="1:9" ht="54" customHeight="1" x14ac:dyDescent="0.25">
      <c r="A119" s="2"/>
      <c r="B119" s="2"/>
      <c r="C119" s="2"/>
      <c r="D119" s="2"/>
      <c r="E119" s="2"/>
      <c r="F119" s="2"/>
      <c r="G119" s="2"/>
      <c r="H119" s="2"/>
      <c r="I119" s="2"/>
    </row>
    <row r="120" spans="1:9" ht="54" customHeight="1" x14ac:dyDescent="0.25">
      <c r="A120" s="4"/>
      <c r="B120" s="2"/>
      <c r="C120" s="2"/>
      <c r="D120" s="2"/>
      <c r="E120" s="2"/>
      <c r="F120" s="2"/>
      <c r="G120" s="2"/>
      <c r="H120" s="2"/>
      <c r="I120" s="2"/>
    </row>
    <row r="121" spans="1:9" x14ac:dyDescent="0.25">
      <c r="A121" s="4"/>
      <c r="B121" s="2"/>
      <c r="C121" s="4"/>
      <c r="D121" s="2"/>
      <c r="E121" s="4"/>
      <c r="F121" s="2"/>
      <c r="G121" s="2"/>
      <c r="H121" s="2"/>
      <c r="I121" s="2"/>
    </row>
    <row r="122" spans="1:9" x14ac:dyDescent="0.25">
      <c r="A122" s="2"/>
      <c r="B122" s="2"/>
      <c r="C122" s="2"/>
      <c r="D122" s="2"/>
      <c r="E122" s="2"/>
      <c r="F122" s="2"/>
      <c r="G122" s="2"/>
      <c r="H122" s="2"/>
      <c r="I122" s="2"/>
    </row>
    <row r="123" spans="1:9" x14ac:dyDescent="0.25">
      <c r="A123" s="2"/>
      <c r="B123" s="2"/>
      <c r="C123" s="2"/>
      <c r="D123" s="2"/>
      <c r="E123" s="2"/>
      <c r="F123" s="2"/>
      <c r="G123" s="2"/>
      <c r="H123" s="2"/>
      <c r="I123" s="2"/>
    </row>
    <row r="124" spans="1:9" x14ac:dyDescent="0.25">
      <c r="A124" s="2"/>
      <c r="B124" s="2"/>
      <c r="C124" s="2"/>
      <c r="D124" s="2"/>
      <c r="E124" s="2"/>
      <c r="F124" s="2"/>
      <c r="G124" s="2"/>
      <c r="H124" s="2"/>
      <c r="I124" s="2"/>
    </row>
    <row r="125" spans="1:9" x14ac:dyDescent="0.25">
      <c r="A125" s="2"/>
      <c r="B125" s="2"/>
      <c r="C125" s="2"/>
      <c r="D125" s="2"/>
      <c r="E125" s="2"/>
      <c r="F125" s="2"/>
      <c r="G125" s="2"/>
      <c r="H125" s="2"/>
      <c r="I125" s="2"/>
    </row>
    <row r="126" spans="1:9" x14ac:dyDescent="0.25">
      <c r="A126" s="2"/>
      <c r="B126" s="2"/>
      <c r="C126" s="2"/>
      <c r="D126" s="2"/>
      <c r="E126" s="2"/>
      <c r="F126" s="2"/>
      <c r="G126" s="2"/>
      <c r="H126" s="2"/>
      <c r="I126" s="2"/>
    </row>
    <row r="127" spans="1:9" x14ac:dyDescent="0.25">
      <c r="A127" s="54"/>
      <c r="B127" s="54"/>
      <c r="C127" s="54"/>
      <c r="D127" s="54"/>
      <c r="E127" s="54"/>
      <c r="F127" s="54"/>
      <c r="G127" s="54"/>
      <c r="H127" s="54"/>
      <c r="I127" s="54"/>
    </row>
    <row r="128" spans="1:9" x14ac:dyDescent="0.25">
      <c r="A128" s="54"/>
      <c r="B128" s="54"/>
      <c r="C128" s="54"/>
      <c r="D128" s="54"/>
      <c r="E128" s="54"/>
      <c r="F128" s="54"/>
      <c r="G128" s="54"/>
      <c r="H128" s="54"/>
      <c r="I128" s="54"/>
    </row>
    <row r="129" spans="1:9" x14ac:dyDescent="0.25">
      <c r="A129" s="54"/>
      <c r="B129" s="54"/>
      <c r="C129" s="54"/>
      <c r="D129" s="54"/>
      <c r="E129" s="54"/>
      <c r="F129" s="54"/>
      <c r="G129" s="54"/>
      <c r="H129" s="54"/>
      <c r="I129" s="54"/>
    </row>
    <row r="130" spans="1:9" x14ac:dyDescent="0.25">
      <c r="A130" s="54"/>
      <c r="B130" s="54"/>
      <c r="C130" s="54"/>
      <c r="D130" s="54"/>
      <c r="E130" s="54"/>
      <c r="F130" s="54"/>
      <c r="G130" s="54"/>
      <c r="H130" s="54"/>
      <c r="I130" s="54"/>
    </row>
    <row r="131" spans="1:9" x14ac:dyDescent="0.25">
      <c r="A131" s="54"/>
      <c r="B131" s="54"/>
      <c r="C131" s="54"/>
      <c r="D131" s="54"/>
      <c r="E131" s="54"/>
      <c r="F131" s="54"/>
      <c r="G131" s="54"/>
      <c r="H131" s="54"/>
      <c r="I131" s="54"/>
    </row>
    <row r="132" spans="1:9" x14ac:dyDescent="0.25">
      <c r="A132" s="54"/>
      <c r="B132" s="54"/>
      <c r="C132" s="54"/>
      <c r="D132" s="54"/>
      <c r="E132" s="54"/>
      <c r="F132" s="54"/>
      <c r="G132" s="54"/>
      <c r="H132" s="54"/>
      <c r="I132" s="54"/>
    </row>
    <row r="133" spans="1:9" x14ac:dyDescent="0.25">
      <c r="A133" s="54"/>
      <c r="B133" s="54"/>
      <c r="C133" s="54"/>
      <c r="D133" s="54"/>
      <c r="E133" s="54"/>
      <c r="F133" s="54"/>
      <c r="G133" s="54"/>
      <c r="H133" s="54"/>
      <c r="I133" s="54"/>
    </row>
    <row r="134" spans="1:9" x14ac:dyDescent="0.25">
      <c r="A134" s="54"/>
      <c r="B134" s="54"/>
      <c r="C134" s="54"/>
      <c r="D134" s="54"/>
      <c r="E134" s="54"/>
      <c r="F134" s="54"/>
      <c r="G134" s="54"/>
      <c r="H134" s="54"/>
      <c r="I134" s="54"/>
    </row>
    <row r="135" spans="1:9" x14ac:dyDescent="0.25">
      <c r="A135" s="54"/>
      <c r="B135" s="54"/>
      <c r="C135" s="54"/>
      <c r="D135" s="54"/>
      <c r="E135" s="54"/>
      <c r="F135" s="54"/>
      <c r="G135" s="54"/>
      <c r="H135" s="54"/>
      <c r="I135" s="54"/>
    </row>
    <row r="136" spans="1:9" x14ac:dyDescent="0.25">
      <c r="A136" s="54"/>
      <c r="B136" s="54"/>
      <c r="C136" s="54"/>
      <c r="D136" s="54"/>
      <c r="E136" s="54"/>
      <c r="F136" s="54"/>
      <c r="G136" s="54"/>
      <c r="H136" s="54"/>
      <c r="I136" s="54"/>
    </row>
    <row r="137" spans="1:9" x14ac:dyDescent="0.25">
      <c r="A137" s="54"/>
      <c r="B137" s="54"/>
      <c r="C137" s="54"/>
      <c r="D137" s="54"/>
      <c r="E137" s="54"/>
      <c r="F137" s="54"/>
      <c r="G137" s="54"/>
      <c r="H137" s="54"/>
      <c r="I137" s="54"/>
    </row>
    <row r="138" spans="1:9" x14ac:dyDescent="0.25">
      <c r="A138" s="54"/>
      <c r="B138" s="54"/>
      <c r="C138" s="54"/>
      <c r="D138" s="54"/>
      <c r="E138" s="54"/>
      <c r="F138" s="54"/>
      <c r="G138" s="54"/>
      <c r="H138" s="54"/>
      <c r="I138" s="54"/>
    </row>
    <row r="139" spans="1:9" x14ac:dyDescent="0.25">
      <c r="A139" s="54"/>
      <c r="B139" s="54"/>
      <c r="C139" s="54"/>
      <c r="D139" s="54"/>
      <c r="E139" s="54"/>
      <c r="F139" s="54"/>
      <c r="G139" s="54"/>
      <c r="H139" s="54"/>
      <c r="I139" s="54"/>
    </row>
  </sheetData>
  <protectedRanges>
    <protectedRange sqref="A11:G12" name="Range22"/>
    <protectedRange sqref="A17:I17" name="Range20"/>
    <protectedRange sqref="A26:I26" name="Range18"/>
    <protectedRange sqref="A31:I31" name="Range16"/>
    <protectedRange sqref="A44:I44" name="Range14"/>
    <protectedRange sqref="E52:I58" name="Range12"/>
    <protectedRange sqref="A73:H73 C71:C72" name="Range8"/>
    <protectedRange sqref="D71:H72" name="Range7"/>
    <protectedRange sqref="C106:H111" name="Range5"/>
    <protectedRange sqref="C86:D87" name="Range1"/>
    <protectedRange sqref="C89:D90" name="Range2"/>
    <protectedRange sqref="C92:D93" name="Range3"/>
    <protectedRange sqref="A94:D95" name="Range4"/>
    <protectedRange sqref="A118:I118" name="Range6"/>
    <protectedRange sqref="A61:I61" name="Range11"/>
    <protectedRange sqref="A49:I49" name="Range13"/>
    <protectedRange sqref="A34:I36" name="Range15"/>
    <protectedRange sqref="A29:I29" name="Range17"/>
    <protectedRange sqref="A21:I21" name="Range19"/>
    <protectedRange sqref="A14:G15" name="Range21"/>
    <protectedRange sqref="B3:B6" name="Range23"/>
  </protectedRanges>
  <mergeCells count="110">
    <mergeCell ref="A109:B109"/>
    <mergeCell ref="A110:B110"/>
    <mergeCell ref="A111:B111"/>
    <mergeCell ref="A112:B112"/>
    <mergeCell ref="A118:I118"/>
    <mergeCell ref="A100:B100"/>
    <mergeCell ref="A103:I103"/>
    <mergeCell ref="A105:B105"/>
    <mergeCell ref="A106:B106"/>
    <mergeCell ref="A107:B107"/>
    <mergeCell ref="A108:B108"/>
    <mergeCell ref="A94:B94"/>
    <mergeCell ref="A95:B95"/>
    <mergeCell ref="A96:B96"/>
    <mergeCell ref="A97:B97"/>
    <mergeCell ref="A98:B98"/>
    <mergeCell ref="A99:B99"/>
    <mergeCell ref="A88:B88"/>
    <mergeCell ref="A89:B89"/>
    <mergeCell ref="A90:B90"/>
    <mergeCell ref="A91:B91"/>
    <mergeCell ref="A92:B92"/>
    <mergeCell ref="A93:B93"/>
    <mergeCell ref="A81:I81"/>
    <mergeCell ref="A82:I82"/>
    <mergeCell ref="A84:B84"/>
    <mergeCell ref="A85:B85"/>
    <mergeCell ref="A86:B86"/>
    <mergeCell ref="A87:B87"/>
    <mergeCell ref="A74:B74"/>
    <mergeCell ref="A75:B75"/>
    <mergeCell ref="A77:I77"/>
    <mergeCell ref="A78:F78"/>
    <mergeCell ref="G78:H78"/>
    <mergeCell ref="A79:F79"/>
    <mergeCell ref="A68:B68"/>
    <mergeCell ref="A69:B69"/>
    <mergeCell ref="A70:B70"/>
    <mergeCell ref="A71:B71"/>
    <mergeCell ref="A72:B72"/>
    <mergeCell ref="A73:B73"/>
    <mergeCell ref="A60:I60"/>
    <mergeCell ref="A61:I61"/>
    <mergeCell ref="A63:B63"/>
    <mergeCell ref="A64:B64"/>
    <mergeCell ref="A66:B66"/>
    <mergeCell ref="A67:B67"/>
    <mergeCell ref="B56:D56"/>
    <mergeCell ref="E56:I56"/>
    <mergeCell ref="B57:D57"/>
    <mergeCell ref="E57:I57"/>
    <mergeCell ref="B58:D58"/>
    <mergeCell ref="E58:I58"/>
    <mergeCell ref="B53:D53"/>
    <mergeCell ref="E53:I53"/>
    <mergeCell ref="B54:D54"/>
    <mergeCell ref="E54:I54"/>
    <mergeCell ref="B55:D55"/>
    <mergeCell ref="E55:I55"/>
    <mergeCell ref="A43:I43"/>
    <mergeCell ref="A44:I44"/>
    <mergeCell ref="A48:I48"/>
    <mergeCell ref="A49:I49"/>
    <mergeCell ref="A51:I51"/>
    <mergeCell ref="B52:D52"/>
    <mergeCell ref="E52:I52"/>
    <mergeCell ref="A33:I33"/>
    <mergeCell ref="A34:B34"/>
    <mergeCell ref="C34:I34"/>
    <mergeCell ref="A35:B35"/>
    <mergeCell ref="C35:I35"/>
    <mergeCell ref="A36:B36"/>
    <mergeCell ref="C36:I36"/>
    <mergeCell ref="A26:I26"/>
    <mergeCell ref="A27:I27"/>
    <mergeCell ref="A28:I28"/>
    <mergeCell ref="A29:I29"/>
    <mergeCell ref="A30:I30"/>
    <mergeCell ref="A31:I31"/>
    <mergeCell ref="A17:I17"/>
    <mergeCell ref="A21:B21"/>
    <mergeCell ref="C21:E21"/>
    <mergeCell ref="F21:I21"/>
    <mergeCell ref="A24:F24"/>
    <mergeCell ref="A25:I25"/>
    <mergeCell ref="H13:I13"/>
    <mergeCell ref="A14:B15"/>
    <mergeCell ref="C14:D15"/>
    <mergeCell ref="E14:G15"/>
    <mergeCell ref="A16:B16"/>
    <mergeCell ref="C16:I16"/>
    <mergeCell ref="A11:B12"/>
    <mergeCell ref="C11:D12"/>
    <mergeCell ref="E11:G11"/>
    <mergeCell ref="E12:G12"/>
    <mergeCell ref="A13:B13"/>
    <mergeCell ref="C13:D13"/>
    <mergeCell ref="E13:G13"/>
    <mergeCell ref="C4:G4"/>
    <mergeCell ref="A8:I8"/>
    <mergeCell ref="A10:B10"/>
    <mergeCell ref="C10:D10"/>
    <mergeCell ref="E10:G10"/>
    <mergeCell ref="H10:I10"/>
    <mergeCell ref="A1:B1"/>
    <mergeCell ref="C1:G1"/>
    <mergeCell ref="A2:B2"/>
    <mergeCell ref="C2:G2"/>
    <mergeCell ref="H2:I2"/>
    <mergeCell ref="C3:G3"/>
  </mergeCells>
  <dataValidations count="6">
    <dataValidation type="list" allowBlank="1" showInputMessage="1" showErrorMessage="1" sqref="B3">
      <formula1>$X$3:$X$12</formula1>
    </dataValidation>
    <dataValidation type="list" allowBlank="1" showInputMessage="1" showErrorMessage="1" sqref="B6">
      <formula1>$AA$3:$AA$17</formula1>
    </dataValidation>
    <dataValidation type="list" allowBlank="1" showInputMessage="1" showErrorMessage="1" sqref="B5">
      <formula1>$Z$3:$Z$9</formula1>
    </dataValidation>
    <dataValidation type="list" allowBlank="1" showInputMessage="1" showErrorMessage="1" sqref="H2:I2">
      <formula1>$AC$2:$AC$6</formula1>
    </dataValidation>
    <dataValidation type="list" allowBlank="1" showInputMessage="1" showErrorMessage="1" sqref="A34:B36">
      <formula1>$AA$32:$AA$51</formula1>
    </dataValidation>
    <dataValidation type="list" allowBlank="1" showInputMessage="1" showErrorMessage="1" sqref="B4">
      <formula1>$Y$3:$Y$10</formula1>
    </dataValidation>
  </dataValidations>
  <pageMargins left="0.25" right="0.25" top="0.75" bottom="0.75" header="0.3" footer="0.3"/>
  <pageSetup scale="57" orientation="portrait" r:id="rId1"/>
  <headerFooter>
    <oddHeader>&amp;L&amp;"-,Regular"&amp;11FY 2019 Durham Work Plan&amp;R&amp;"+,Regular"&amp;11&amp;A</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9"/>
  <sheetViews>
    <sheetView zoomScaleNormal="100" workbookViewId="0">
      <selection activeCell="A17" sqref="A17:I17"/>
    </sheetView>
  </sheetViews>
  <sheetFormatPr defaultRowHeight="15.75" x14ac:dyDescent="0.25"/>
  <cols>
    <col min="1" max="2" width="18.125" style="320" customWidth="1"/>
    <col min="3" max="8" width="18.875" style="320" customWidth="1"/>
    <col min="9" max="9" width="22.25" style="320" customWidth="1"/>
    <col min="10" max="16384" width="9" style="305"/>
  </cols>
  <sheetData>
    <row r="1" spans="1:9" ht="19.5" thickBot="1" x14ac:dyDescent="0.35">
      <c r="A1" s="331" t="s">
        <v>277</v>
      </c>
      <c r="B1" s="332"/>
      <c r="C1" s="333" t="s">
        <v>204</v>
      </c>
      <c r="D1" s="334"/>
      <c r="E1" s="334"/>
      <c r="F1" s="334"/>
      <c r="G1" s="335"/>
      <c r="H1" s="73" t="s">
        <v>203</v>
      </c>
      <c r="I1" s="74">
        <v>43282</v>
      </c>
    </row>
    <row r="2" spans="1:9" ht="18" thickTop="1" x14ac:dyDescent="0.3">
      <c r="A2" s="336" t="str">
        <f>CONCATENATE(B3,B4,"_",B5,B6)</f>
        <v>19GOT_TS3</v>
      </c>
      <c r="B2" s="337"/>
      <c r="C2" s="338" t="s">
        <v>224</v>
      </c>
      <c r="D2" s="339"/>
      <c r="E2" s="339"/>
      <c r="F2" s="339"/>
      <c r="G2" s="340"/>
      <c r="H2" s="341" t="s">
        <v>196</v>
      </c>
      <c r="I2" s="342"/>
    </row>
    <row r="3" spans="1:9" ht="18" x14ac:dyDescent="0.3">
      <c r="A3" s="75" t="s">
        <v>195</v>
      </c>
      <c r="B3" s="61">
        <v>19</v>
      </c>
      <c r="C3" s="338" t="s">
        <v>276</v>
      </c>
      <c r="D3" s="339"/>
      <c r="E3" s="339"/>
      <c r="F3" s="339"/>
      <c r="G3" s="340"/>
      <c r="H3" s="22">
        <v>43281</v>
      </c>
      <c r="I3" s="76"/>
    </row>
    <row r="4" spans="1:9" ht="17.25" x14ac:dyDescent="0.3">
      <c r="A4" s="75" t="s">
        <v>192</v>
      </c>
      <c r="B4" s="61" t="s">
        <v>184</v>
      </c>
      <c r="C4" s="322" t="s">
        <v>226</v>
      </c>
      <c r="D4" s="323"/>
      <c r="E4" s="323"/>
      <c r="F4" s="323"/>
      <c r="G4" s="324"/>
      <c r="H4" s="21"/>
      <c r="I4" s="77"/>
    </row>
    <row r="5" spans="1:9" hidden="1" x14ac:dyDescent="0.25">
      <c r="A5" s="75" t="s">
        <v>188</v>
      </c>
      <c r="B5" s="61" t="s">
        <v>113</v>
      </c>
      <c r="C5" s="7"/>
      <c r="D5" s="7"/>
      <c r="E5" s="7"/>
      <c r="F5" s="7"/>
      <c r="G5" s="7"/>
      <c r="H5" s="7"/>
      <c r="I5" s="78"/>
    </row>
    <row r="6" spans="1:9" hidden="1" x14ac:dyDescent="0.25">
      <c r="A6" s="75" t="s">
        <v>185</v>
      </c>
      <c r="B6" s="62">
        <v>3</v>
      </c>
      <c r="C6" s="16"/>
      <c r="D6" s="16"/>
      <c r="E6" s="16"/>
      <c r="F6" s="16"/>
      <c r="G6" s="16"/>
      <c r="H6" s="16"/>
      <c r="I6" s="79"/>
    </row>
    <row r="7" spans="1:9" ht="26.25" hidden="1" x14ac:dyDescent="0.4">
      <c r="A7" s="80" t="s">
        <v>182</v>
      </c>
      <c r="B7" s="81"/>
      <c r="C7" s="81"/>
      <c r="D7" s="81"/>
      <c r="E7" s="81"/>
      <c r="F7" s="81"/>
      <c r="G7" s="81"/>
      <c r="H7" s="81"/>
      <c r="I7" s="82"/>
    </row>
    <row r="8" spans="1:9" ht="15.75" hidden="1" customHeight="1" x14ac:dyDescent="0.25">
      <c r="A8" s="325" t="s">
        <v>180</v>
      </c>
      <c r="B8" s="326"/>
      <c r="C8" s="326"/>
      <c r="D8" s="326"/>
      <c r="E8" s="326"/>
      <c r="F8" s="326"/>
      <c r="G8" s="326"/>
      <c r="H8" s="326"/>
      <c r="I8" s="327"/>
    </row>
    <row r="9" spans="1:9" hidden="1" x14ac:dyDescent="0.25">
      <c r="A9" s="83"/>
      <c r="B9" s="7"/>
      <c r="C9" s="7"/>
      <c r="D9" s="7"/>
      <c r="E9" s="7"/>
      <c r="F9" s="7"/>
      <c r="G9" s="7"/>
      <c r="H9" s="7"/>
      <c r="I9" s="78"/>
    </row>
    <row r="10" spans="1:9" x14ac:dyDescent="0.25">
      <c r="A10" s="328" t="s">
        <v>177</v>
      </c>
      <c r="B10" s="329"/>
      <c r="C10" s="329" t="s">
        <v>176</v>
      </c>
      <c r="D10" s="329"/>
      <c r="E10" s="329" t="s">
        <v>175</v>
      </c>
      <c r="F10" s="329"/>
      <c r="G10" s="329"/>
      <c r="H10" s="329" t="s">
        <v>174</v>
      </c>
      <c r="I10" s="330"/>
    </row>
    <row r="11" spans="1:9" ht="15.75" customHeight="1" x14ac:dyDescent="0.25">
      <c r="A11" s="361" t="s">
        <v>300</v>
      </c>
      <c r="B11" s="351"/>
      <c r="C11" s="351" t="s">
        <v>62</v>
      </c>
      <c r="D11" s="351"/>
      <c r="E11" s="362" t="s">
        <v>171</v>
      </c>
      <c r="F11" s="362"/>
      <c r="G11" s="362"/>
      <c r="H11" s="309" t="s">
        <v>165</v>
      </c>
      <c r="I11" s="84">
        <f>+C65</f>
        <v>4897.7240000000002</v>
      </c>
    </row>
    <row r="12" spans="1:9" x14ac:dyDescent="0.25">
      <c r="A12" s="361"/>
      <c r="B12" s="351"/>
      <c r="C12" s="351"/>
      <c r="D12" s="351"/>
      <c r="E12" s="362" t="s">
        <v>170</v>
      </c>
      <c r="F12" s="362"/>
      <c r="G12" s="362"/>
      <c r="H12" s="309" t="s">
        <v>164</v>
      </c>
      <c r="I12" s="84">
        <f>IF($J$100&gt;0,SUM($D$64:$I$64)*(SUM($D$100:$I$100)/(SUM($D$100:$I$100,$D$112:$I$112))),)</f>
        <v>0</v>
      </c>
    </row>
    <row r="13" spans="1:9" x14ac:dyDescent="0.25">
      <c r="A13" s="328" t="s">
        <v>169</v>
      </c>
      <c r="B13" s="329"/>
      <c r="C13" s="329" t="s">
        <v>168</v>
      </c>
      <c r="D13" s="329"/>
      <c r="E13" s="435" t="s">
        <v>227</v>
      </c>
      <c r="F13" s="435"/>
      <c r="G13" s="435"/>
      <c r="H13" s="329" t="s">
        <v>167</v>
      </c>
      <c r="I13" s="330"/>
    </row>
    <row r="14" spans="1:9" ht="15.75" customHeight="1" x14ac:dyDescent="0.25">
      <c r="A14" s="344">
        <v>43466</v>
      </c>
      <c r="B14" s="345"/>
      <c r="C14" s="345" t="s">
        <v>166</v>
      </c>
      <c r="D14" s="345"/>
      <c r="E14" s="428">
        <f>+I11</f>
        <v>4897.7240000000002</v>
      </c>
      <c r="F14" s="429"/>
      <c r="G14" s="429"/>
      <c r="H14" s="309" t="s">
        <v>165</v>
      </c>
      <c r="I14" s="84">
        <f>IF($I$2=$AC$2,IF($J$112&gt;0,$D$64*($D$112/($D$100+$D$112)),),)+IF($I$2=$AC$3,IF($J$112&gt;0,$E$64*($E$112/($E$100+$E$112)),),)</f>
        <v>0</v>
      </c>
    </row>
    <row r="15" spans="1:9" x14ac:dyDescent="0.25">
      <c r="A15" s="346"/>
      <c r="B15" s="347"/>
      <c r="C15" s="347"/>
      <c r="D15" s="347"/>
      <c r="E15" s="430"/>
      <c r="F15" s="430"/>
      <c r="G15" s="430"/>
      <c r="H15" s="72" t="s">
        <v>164</v>
      </c>
      <c r="I15" s="85">
        <f>IF($J$112&gt;0,SUM($D$64:$I$64)*(SUM($D$112:$I$112)/(SUM($D$100:$I$100,$D$112:$I$112))),)</f>
        <v>0</v>
      </c>
    </row>
    <row r="16" spans="1:9" ht="15.75" customHeight="1" x14ac:dyDescent="0.25">
      <c r="A16" s="431" t="s">
        <v>163</v>
      </c>
      <c r="B16" s="432"/>
      <c r="C16" s="433" t="s">
        <v>226</v>
      </c>
      <c r="D16" s="433"/>
      <c r="E16" s="433"/>
      <c r="F16" s="433"/>
      <c r="G16" s="433"/>
      <c r="H16" s="433"/>
      <c r="I16" s="434"/>
    </row>
    <row r="17" spans="1:9" ht="169.5" customHeight="1" x14ac:dyDescent="0.25">
      <c r="A17" s="374" t="s">
        <v>313</v>
      </c>
      <c r="B17" s="375"/>
      <c r="C17" s="376"/>
      <c r="D17" s="376"/>
      <c r="E17" s="376"/>
      <c r="F17" s="376"/>
      <c r="G17" s="376"/>
      <c r="H17" s="376"/>
      <c r="I17" s="377"/>
    </row>
    <row r="18" spans="1:9" ht="24.75" hidden="1" customHeight="1" x14ac:dyDescent="0.25">
      <c r="A18" s="307"/>
      <c r="B18" s="16"/>
      <c r="C18" s="16"/>
      <c r="D18" s="16"/>
      <c r="E18" s="16"/>
      <c r="F18" s="16"/>
      <c r="G18" s="16"/>
      <c r="H18" s="16"/>
      <c r="I18" s="79"/>
    </row>
    <row r="19" spans="1:9" ht="16.5" hidden="1" customHeight="1" x14ac:dyDescent="0.25">
      <c r="A19" s="87" t="s">
        <v>162</v>
      </c>
      <c r="B19" s="7"/>
      <c r="C19" s="7"/>
      <c r="D19" s="7"/>
      <c r="E19" s="7"/>
      <c r="F19" s="7"/>
      <c r="G19" s="7"/>
      <c r="H19" s="7"/>
      <c r="I19" s="78"/>
    </row>
    <row r="20" spans="1:9" s="314" customFormat="1" x14ac:dyDescent="0.25">
      <c r="A20" s="91" t="s">
        <v>228</v>
      </c>
      <c r="B20" s="65"/>
      <c r="C20" s="64" t="s">
        <v>157</v>
      </c>
      <c r="D20" s="66"/>
      <c r="E20" s="65"/>
      <c r="F20" s="64" t="s">
        <v>156</v>
      </c>
      <c r="G20" s="67"/>
      <c r="H20" s="66"/>
      <c r="I20" s="92"/>
    </row>
    <row r="21" spans="1:9" ht="37.5" customHeight="1" x14ac:dyDescent="0.25">
      <c r="A21" s="378" t="s">
        <v>279</v>
      </c>
      <c r="B21" s="379"/>
      <c r="C21" s="380" t="s">
        <v>301</v>
      </c>
      <c r="D21" s="381"/>
      <c r="E21" s="379"/>
      <c r="F21" s="380" t="s">
        <v>302</v>
      </c>
      <c r="G21" s="381"/>
      <c r="H21" s="381"/>
      <c r="I21" s="382"/>
    </row>
    <row r="22" spans="1:9" hidden="1" x14ac:dyDescent="0.25">
      <c r="A22" s="98" t="s">
        <v>132</v>
      </c>
      <c r="B22" s="7"/>
      <c r="C22" s="7"/>
      <c r="D22" s="7"/>
      <c r="E22" s="7"/>
      <c r="F22" s="7"/>
      <c r="G22" s="7"/>
      <c r="H22" s="7"/>
      <c r="I22" s="78"/>
    </row>
    <row r="23" spans="1:9" hidden="1" x14ac:dyDescent="0.25">
      <c r="A23" s="97"/>
      <c r="B23" s="7"/>
      <c r="C23" s="7"/>
      <c r="D23" s="7"/>
      <c r="E23" s="7"/>
      <c r="F23" s="7"/>
      <c r="G23" s="7"/>
      <c r="H23" s="7"/>
      <c r="I23" s="78"/>
    </row>
    <row r="24" spans="1:9" ht="15.75" hidden="1" customHeight="1" x14ac:dyDescent="0.25">
      <c r="A24" s="371" t="s">
        <v>130</v>
      </c>
      <c r="B24" s="372"/>
      <c r="C24" s="372"/>
      <c r="D24" s="372"/>
      <c r="E24" s="372"/>
      <c r="F24" s="372"/>
      <c r="G24" s="315"/>
      <c r="H24" s="315"/>
      <c r="I24" s="316"/>
    </row>
    <row r="25" spans="1:9" ht="15.75" hidden="1" customHeight="1" x14ac:dyDescent="0.25">
      <c r="A25" s="383" t="s">
        <v>129</v>
      </c>
      <c r="B25" s="384"/>
      <c r="C25" s="384"/>
      <c r="D25" s="384"/>
      <c r="E25" s="384"/>
      <c r="F25" s="384"/>
      <c r="G25" s="384"/>
      <c r="H25" s="384"/>
      <c r="I25" s="385"/>
    </row>
    <row r="26" spans="1:9" ht="15.75" customHeight="1" x14ac:dyDescent="0.25">
      <c r="A26" s="368" t="s">
        <v>303</v>
      </c>
      <c r="B26" s="369"/>
      <c r="C26" s="369"/>
      <c r="D26" s="369"/>
      <c r="E26" s="369"/>
      <c r="F26" s="369"/>
      <c r="G26" s="369"/>
      <c r="H26" s="369"/>
      <c r="I26" s="370"/>
    </row>
    <row r="27" spans="1:9" ht="15.75" customHeight="1" x14ac:dyDescent="0.25">
      <c r="A27" s="371" t="s">
        <v>127</v>
      </c>
      <c r="B27" s="372"/>
      <c r="C27" s="372"/>
      <c r="D27" s="372"/>
      <c r="E27" s="372"/>
      <c r="F27" s="372"/>
      <c r="G27" s="372"/>
      <c r="H27" s="372"/>
      <c r="I27" s="373"/>
    </row>
    <row r="28" spans="1:9" ht="15.75" customHeight="1" x14ac:dyDescent="0.25">
      <c r="A28" s="371" t="s">
        <v>125</v>
      </c>
      <c r="B28" s="372"/>
      <c r="C28" s="372"/>
      <c r="D28" s="372"/>
      <c r="E28" s="372"/>
      <c r="F28" s="372"/>
      <c r="G28" s="372"/>
      <c r="H28" s="372"/>
      <c r="I28" s="373"/>
    </row>
    <row r="29" spans="1:9" ht="15.75" customHeight="1" x14ac:dyDescent="0.25">
      <c r="A29" s="368" t="s">
        <v>283</v>
      </c>
      <c r="B29" s="369"/>
      <c r="C29" s="369"/>
      <c r="D29" s="369"/>
      <c r="E29" s="369"/>
      <c r="F29" s="369"/>
      <c r="G29" s="369"/>
      <c r="H29" s="369"/>
      <c r="I29" s="370"/>
    </row>
    <row r="30" spans="1:9" ht="15.75" customHeight="1" x14ac:dyDescent="0.25">
      <c r="A30" s="371" t="s">
        <v>122</v>
      </c>
      <c r="B30" s="372"/>
      <c r="C30" s="372"/>
      <c r="D30" s="372"/>
      <c r="E30" s="372"/>
      <c r="F30" s="372"/>
      <c r="G30" s="372"/>
      <c r="H30" s="372"/>
      <c r="I30" s="373"/>
    </row>
    <row r="31" spans="1:9" ht="15.75" customHeight="1" x14ac:dyDescent="0.25">
      <c r="A31" s="368" t="s">
        <v>304</v>
      </c>
      <c r="B31" s="369"/>
      <c r="C31" s="369"/>
      <c r="D31" s="369"/>
      <c r="E31" s="369"/>
      <c r="F31" s="369"/>
      <c r="G31" s="369"/>
      <c r="H31" s="369"/>
      <c r="I31" s="370"/>
    </row>
    <row r="32" spans="1:9" x14ac:dyDescent="0.25">
      <c r="A32" s="100"/>
      <c r="B32" s="14"/>
      <c r="C32" s="14"/>
      <c r="D32" s="14"/>
      <c r="E32" s="14"/>
      <c r="F32" s="14"/>
      <c r="G32" s="14"/>
      <c r="H32" s="14"/>
      <c r="I32" s="101"/>
    </row>
    <row r="33" spans="1:9" ht="15.75" customHeight="1" x14ac:dyDescent="0.25">
      <c r="A33" s="371" t="s">
        <v>118</v>
      </c>
      <c r="B33" s="372"/>
      <c r="C33" s="372"/>
      <c r="D33" s="372"/>
      <c r="E33" s="372"/>
      <c r="F33" s="372"/>
      <c r="G33" s="372"/>
      <c r="H33" s="372"/>
      <c r="I33" s="373"/>
    </row>
    <row r="34" spans="1:9" ht="15.75" customHeight="1" x14ac:dyDescent="0.25">
      <c r="A34" s="390" t="s">
        <v>95</v>
      </c>
      <c r="B34" s="391"/>
      <c r="C34" s="392" t="s">
        <v>305</v>
      </c>
      <c r="D34" s="392"/>
      <c r="E34" s="392"/>
      <c r="F34" s="392"/>
      <c r="G34" s="392"/>
      <c r="H34" s="392"/>
      <c r="I34" s="393"/>
    </row>
    <row r="35" spans="1:9" ht="15.75" customHeight="1" x14ac:dyDescent="0.25">
      <c r="A35" s="390" t="s">
        <v>92</v>
      </c>
      <c r="B35" s="391"/>
      <c r="C35" s="392" t="s">
        <v>306</v>
      </c>
      <c r="D35" s="392"/>
      <c r="E35" s="392"/>
      <c r="F35" s="392"/>
      <c r="G35" s="392"/>
      <c r="H35" s="392"/>
      <c r="I35" s="393"/>
    </row>
    <row r="36" spans="1:9" ht="15.75" customHeight="1" x14ac:dyDescent="0.25">
      <c r="A36" s="390" t="s">
        <v>91</v>
      </c>
      <c r="B36" s="391"/>
      <c r="C36" s="392" t="s">
        <v>287</v>
      </c>
      <c r="D36" s="392"/>
      <c r="E36" s="392"/>
      <c r="F36" s="392"/>
      <c r="G36" s="392"/>
      <c r="H36" s="392"/>
      <c r="I36" s="393"/>
    </row>
    <row r="37" spans="1:9" hidden="1" x14ac:dyDescent="0.25">
      <c r="A37" s="317"/>
      <c r="B37" s="315"/>
      <c r="C37" s="315"/>
      <c r="D37" s="315"/>
      <c r="E37" s="315"/>
      <c r="F37" s="315"/>
      <c r="G37" s="315"/>
      <c r="H37" s="315"/>
      <c r="I37" s="316"/>
    </row>
    <row r="38" spans="1:9" ht="26.25" hidden="1" x14ac:dyDescent="0.4">
      <c r="A38" s="80" t="s">
        <v>101</v>
      </c>
      <c r="B38" s="81"/>
      <c r="C38" s="81"/>
      <c r="D38" s="81"/>
      <c r="E38" s="81"/>
      <c r="F38" s="81"/>
      <c r="G38" s="81"/>
      <c r="H38" s="81"/>
      <c r="I38" s="82"/>
    </row>
    <row r="39" spans="1:9" ht="26.25" hidden="1" x14ac:dyDescent="0.4">
      <c r="A39" s="96"/>
      <c r="B39" s="81"/>
      <c r="C39" s="81"/>
      <c r="D39" s="81"/>
      <c r="E39" s="81"/>
      <c r="F39" s="81"/>
      <c r="G39" s="81"/>
      <c r="H39" s="81"/>
      <c r="I39" s="82"/>
    </row>
    <row r="40" spans="1:9" hidden="1" x14ac:dyDescent="0.25">
      <c r="A40" s="83"/>
      <c r="B40" s="7"/>
      <c r="C40" s="7"/>
      <c r="D40" s="7"/>
      <c r="E40" s="7"/>
      <c r="F40" s="7"/>
      <c r="G40" s="7"/>
      <c r="H40" s="7"/>
      <c r="I40" s="78"/>
    </row>
    <row r="41" spans="1:9" hidden="1" x14ac:dyDescent="0.25">
      <c r="A41" s="87" t="s">
        <v>97</v>
      </c>
      <c r="B41" s="7"/>
      <c r="C41" s="7"/>
      <c r="D41" s="7"/>
      <c r="E41" s="7"/>
      <c r="F41" s="7"/>
      <c r="G41" s="7"/>
      <c r="H41" s="7"/>
      <c r="I41" s="78"/>
    </row>
    <row r="42" spans="1:9" hidden="1" x14ac:dyDescent="0.25">
      <c r="A42" s="103"/>
      <c r="B42" s="7"/>
      <c r="C42" s="7"/>
      <c r="D42" s="7"/>
      <c r="E42" s="7"/>
      <c r="F42" s="7"/>
      <c r="G42" s="7"/>
      <c r="H42" s="7"/>
      <c r="I42" s="78"/>
    </row>
    <row r="43" spans="1:9" ht="15.75" customHeight="1" x14ac:dyDescent="0.25">
      <c r="A43" s="371" t="s">
        <v>93</v>
      </c>
      <c r="B43" s="372"/>
      <c r="C43" s="372"/>
      <c r="D43" s="372"/>
      <c r="E43" s="372"/>
      <c r="F43" s="372"/>
      <c r="G43" s="372"/>
      <c r="H43" s="372"/>
      <c r="I43" s="373"/>
    </row>
    <row r="44" spans="1:9" hidden="1" x14ac:dyDescent="0.25">
      <c r="A44" s="368"/>
      <c r="B44" s="369"/>
      <c r="C44" s="369"/>
      <c r="D44" s="369"/>
      <c r="E44" s="369"/>
      <c r="F44" s="369"/>
      <c r="G44" s="369"/>
      <c r="H44" s="369"/>
      <c r="I44" s="370"/>
    </row>
    <row r="45" spans="1:9" hidden="1" x14ac:dyDescent="0.25">
      <c r="A45" s="317"/>
      <c r="B45" s="315"/>
      <c r="C45" s="315"/>
      <c r="D45" s="315"/>
      <c r="E45" s="315"/>
      <c r="F45" s="315"/>
      <c r="G45" s="315"/>
      <c r="H45" s="315"/>
      <c r="I45" s="316"/>
    </row>
    <row r="46" spans="1:9" hidden="1" x14ac:dyDescent="0.25">
      <c r="A46" s="87" t="s">
        <v>89</v>
      </c>
      <c r="B46" s="7"/>
      <c r="C46" s="7"/>
      <c r="D46" s="7"/>
      <c r="E46" s="7"/>
      <c r="F46" s="7"/>
      <c r="G46" s="7"/>
      <c r="H46" s="7"/>
      <c r="I46" s="78"/>
    </row>
    <row r="47" spans="1:9" hidden="1" x14ac:dyDescent="0.25">
      <c r="A47" s="103"/>
      <c r="B47" s="7"/>
      <c r="C47" s="7"/>
      <c r="D47" s="7"/>
      <c r="E47" s="7"/>
      <c r="F47" s="7"/>
      <c r="G47" s="7"/>
      <c r="H47" s="7"/>
      <c r="I47" s="78"/>
    </row>
    <row r="48" spans="1:9" ht="15.75" customHeight="1" x14ac:dyDescent="0.25">
      <c r="A48" s="371" t="s">
        <v>85</v>
      </c>
      <c r="B48" s="372"/>
      <c r="C48" s="372"/>
      <c r="D48" s="372"/>
      <c r="E48" s="372"/>
      <c r="F48" s="372"/>
      <c r="G48" s="372"/>
      <c r="H48" s="372"/>
      <c r="I48" s="373"/>
    </row>
    <row r="49" spans="1:9" ht="15.75" customHeight="1" x14ac:dyDescent="0.25">
      <c r="A49" s="368" t="s">
        <v>307</v>
      </c>
      <c r="B49" s="369"/>
      <c r="C49" s="369"/>
      <c r="D49" s="369"/>
      <c r="E49" s="369"/>
      <c r="F49" s="369"/>
      <c r="G49" s="369"/>
      <c r="H49" s="369"/>
      <c r="I49" s="370"/>
    </row>
    <row r="50" spans="1:9" hidden="1" x14ac:dyDescent="0.25">
      <c r="A50" s="103"/>
      <c r="B50" s="7"/>
      <c r="C50" s="7"/>
      <c r="D50" s="7"/>
      <c r="E50" s="7"/>
      <c r="F50" s="7"/>
      <c r="G50" s="7"/>
      <c r="H50" s="7"/>
      <c r="I50" s="78"/>
    </row>
    <row r="51" spans="1:9" ht="15.75" customHeight="1" x14ac:dyDescent="0.25">
      <c r="A51" s="371" t="s">
        <v>80</v>
      </c>
      <c r="B51" s="372"/>
      <c r="C51" s="372"/>
      <c r="D51" s="372"/>
      <c r="E51" s="372"/>
      <c r="F51" s="372"/>
      <c r="G51" s="372"/>
      <c r="H51" s="372"/>
      <c r="I51" s="373"/>
    </row>
    <row r="52" spans="1:9" x14ac:dyDescent="0.25">
      <c r="A52" s="104"/>
      <c r="B52" s="386" t="s">
        <v>78</v>
      </c>
      <c r="C52" s="386"/>
      <c r="D52" s="386"/>
      <c r="E52" s="387">
        <v>43466</v>
      </c>
      <c r="F52" s="388"/>
      <c r="G52" s="388"/>
      <c r="H52" s="388"/>
      <c r="I52" s="389"/>
    </row>
    <row r="53" spans="1:9" ht="15.75" customHeight="1" x14ac:dyDescent="0.25">
      <c r="A53" s="104"/>
      <c r="B53" s="386" t="s">
        <v>76</v>
      </c>
      <c r="C53" s="386"/>
      <c r="D53" s="386"/>
      <c r="E53" s="388" t="s">
        <v>308</v>
      </c>
      <c r="F53" s="388"/>
      <c r="G53" s="388"/>
      <c r="H53" s="388"/>
      <c r="I53" s="389"/>
    </row>
    <row r="54" spans="1:9" ht="15.75" customHeight="1" x14ac:dyDescent="0.25">
      <c r="A54" s="104"/>
      <c r="B54" s="386" t="s">
        <v>74</v>
      </c>
      <c r="C54" s="386"/>
      <c r="D54" s="386"/>
      <c r="E54" s="388" t="s">
        <v>290</v>
      </c>
      <c r="F54" s="388"/>
      <c r="G54" s="388"/>
      <c r="H54" s="388"/>
      <c r="I54" s="389"/>
    </row>
    <row r="55" spans="1:9" ht="15.75" customHeight="1" x14ac:dyDescent="0.25">
      <c r="A55" s="104"/>
      <c r="B55" s="386" t="s">
        <v>72</v>
      </c>
      <c r="C55" s="386"/>
      <c r="D55" s="386"/>
      <c r="E55" s="388" t="s">
        <v>291</v>
      </c>
      <c r="F55" s="388"/>
      <c r="G55" s="388"/>
      <c r="H55" s="388"/>
      <c r="I55" s="389"/>
    </row>
    <row r="56" spans="1:9" ht="15.75" customHeight="1" x14ac:dyDescent="0.25">
      <c r="A56" s="104"/>
      <c r="B56" s="386" t="s">
        <v>70</v>
      </c>
      <c r="C56" s="386"/>
      <c r="D56" s="386"/>
      <c r="E56" s="388" t="s">
        <v>292</v>
      </c>
      <c r="F56" s="388"/>
      <c r="G56" s="388"/>
      <c r="H56" s="388"/>
      <c r="I56" s="389"/>
    </row>
    <row r="57" spans="1:9" ht="15.75" customHeight="1" x14ac:dyDescent="0.25">
      <c r="A57" s="104"/>
      <c r="B57" s="386" t="s">
        <v>68</v>
      </c>
      <c r="C57" s="386"/>
      <c r="D57" s="386"/>
      <c r="E57" s="388" t="s">
        <v>293</v>
      </c>
      <c r="F57" s="388"/>
      <c r="G57" s="388"/>
      <c r="H57" s="388"/>
      <c r="I57" s="389"/>
    </row>
    <row r="58" spans="1:9" ht="15.75" customHeight="1" x14ac:dyDescent="0.25">
      <c r="A58" s="104"/>
      <c r="B58" s="386" t="s">
        <v>66</v>
      </c>
      <c r="C58" s="386"/>
      <c r="D58" s="386"/>
      <c r="E58" s="388" t="s">
        <v>309</v>
      </c>
      <c r="F58" s="388"/>
      <c r="G58" s="388"/>
      <c r="H58" s="388"/>
      <c r="I58" s="389"/>
    </row>
    <row r="59" spans="1:9" hidden="1" x14ac:dyDescent="0.25">
      <c r="A59" s="83"/>
      <c r="B59" s="7"/>
      <c r="C59" s="7"/>
      <c r="D59" s="7"/>
      <c r="E59" s="7"/>
      <c r="F59" s="7"/>
      <c r="G59" s="7"/>
      <c r="H59" s="7"/>
      <c r="I59" s="78"/>
    </row>
    <row r="60" spans="1:9" ht="15.75" customHeight="1" x14ac:dyDescent="0.25">
      <c r="A60" s="402" t="s">
        <v>63</v>
      </c>
      <c r="B60" s="403"/>
      <c r="C60" s="403"/>
      <c r="D60" s="403"/>
      <c r="E60" s="403"/>
      <c r="F60" s="403"/>
      <c r="G60" s="403"/>
      <c r="H60" s="403"/>
      <c r="I60" s="404"/>
    </row>
    <row r="61" spans="1:9" ht="15.75" customHeight="1" x14ac:dyDescent="0.25">
      <c r="A61" s="368" t="s">
        <v>310</v>
      </c>
      <c r="B61" s="369"/>
      <c r="C61" s="369"/>
      <c r="D61" s="369"/>
      <c r="E61" s="369"/>
      <c r="F61" s="369"/>
      <c r="G61" s="369"/>
      <c r="H61" s="369"/>
      <c r="I61" s="370"/>
    </row>
    <row r="62" spans="1:9" x14ac:dyDescent="0.25">
      <c r="A62" s="106" t="s">
        <v>296</v>
      </c>
      <c r="B62" s="36"/>
      <c r="C62" s="36"/>
      <c r="D62" s="36"/>
      <c r="E62" s="36"/>
      <c r="F62" s="36"/>
      <c r="G62" s="36"/>
      <c r="H62" s="36"/>
      <c r="I62" s="107"/>
    </row>
    <row r="63" spans="1:9" x14ac:dyDescent="0.25">
      <c r="A63" s="396" t="s">
        <v>230</v>
      </c>
      <c r="B63" s="397"/>
      <c r="C63" s="128" t="str">
        <f t="shared" ref="C63:H63" si="0">C$84</f>
        <v>FY19</v>
      </c>
      <c r="D63" s="310" t="str">
        <f t="shared" si="0"/>
        <v>FY20</v>
      </c>
      <c r="E63" s="310" t="str">
        <f t="shared" si="0"/>
        <v>FY21</v>
      </c>
      <c r="F63" s="310" t="str">
        <f t="shared" si="0"/>
        <v>FY22</v>
      </c>
      <c r="G63" s="310" t="str">
        <f t="shared" si="0"/>
        <v>FY23</v>
      </c>
      <c r="H63" s="310" t="str">
        <f t="shared" si="0"/>
        <v>FY24</v>
      </c>
      <c r="I63" s="311" t="s">
        <v>10</v>
      </c>
    </row>
    <row r="64" spans="1:9" ht="15.75" customHeight="1" x14ac:dyDescent="0.25">
      <c r="A64" s="398" t="s">
        <v>297</v>
      </c>
      <c r="B64" s="399"/>
      <c r="C64" s="38">
        <f>((C100+C112)-SUM(C74))*0.6</f>
        <v>7346.5859999999993</v>
      </c>
      <c r="D64" s="38">
        <f>(D100+D112)-SUM(D74)</f>
        <v>28786.25</v>
      </c>
      <c r="E64" s="38">
        <f ca="1">(E100+E112)-SUM(E74)</f>
        <v>29477.119999999999</v>
      </c>
      <c r="F64" s="38">
        <f ca="1">(F100+F112)-SUM(F74)</f>
        <v>30167.989999999998</v>
      </c>
      <c r="G64" s="38">
        <f ca="1">(G100+G112)-SUM(G74)</f>
        <v>30858.86</v>
      </c>
      <c r="H64" s="38">
        <f ca="1">(H100+H112)-SUM(H74)</f>
        <v>31549.73</v>
      </c>
      <c r="I64" s="109">
        <f ca="1">SUM(C64:H64)</f>
        <v>159600.76999999999</v>
      </c>
    </row>
    <row r="65" spans="1:9" ht="15.75" customHeight="1" x14ac:dyDescent="0.25">
      <c r="A65" s="318" t="s">
        <v>298</v>
      </c>
      <c r="B65" s="319"/>
      <c r="C65" s="127">
        <f>((C100+C112)-SUM(C74))*0.4</f>
        <v>4897.7240000000002</v>
      </c>
      <c r="D65" s="38"/>
      <c r="E65" s="38"/>
      <c r="F65" s="38"/>
      <c r="G65" s="38"/>
      <c r="H65" s="38"/>
      <c r="I65" s="109"/>
    </row>
    <row r="66" spans="1:9" ht="15.75" hidden="1" customHeight="1" x14ac:dyDescent="0.25">
      <c r="A66" s="394" t="s">
        <v>51</v>
      </c>
      <c r="B66" s="395"/>
      <c r="C66" s="40">
        <v>0</v>
      </c>
      <c r="D66" s="40">
        <v>0</v>
      </c>
      <c r="E66" s="40">
        <v>0</v>
      </c>
      <c r="F66" s="40">
        <v>0</v>
      </c>
      <c r="G66" s="40">
        <v>0</v>
      </c>
      <c r="H66" s="40">
        <v>0</v>
      </c>
      <c r="I66" s="109">
        <f>SUM(C66:H66)</f>
        <v>0</v>
      </c>
    </row>
    <row r="67" spans="1:9" ht="15.75" hidden="1" customHeight="1" x14ac:dyDescent="0.25">
      <c r="A67" s="394" t="s">
        <v>50</v>
      </c>
      <c r="B67" s="395"/>
      <c r="C67" s="40">
        <v>0</v>
      </c>
      <c r="D67" s="40">
        <v>0</v>
      </c>
      <c r="E67" s="40">
        <v>0</v>
      </c>
      <c r="F67" s="40">
        <v>0</v>
      </c>
      <c r="G67" s="40">
        <v>0</v>
      </c>
      <c r="H67" s="40">
        <v>0</v>
      </c>
      <c r="I67" s="109">
        <f>SUM(C67:H67)</f>
        <v>0</v>
      </c>
    </row>
    <row r="68" spans="1:9" ht="15.75" hidden="1" customHeight="1" x14ac:dyDescent="0.25">
      <c r="A68" s="394" t="s">
        <v>49</v>
      </c>
      <c r="B68" s="395"/>
      <c r="C68" s="40">
        <v>0</v>
      </c>
      <c r="D68" s="40">
        <v>0</v>
      </c>
      <c r="E68" s="40">
        <v>0</v>
      </c>
      <c r="F68" s="40">
        <v>0</v>
      </c>
      <c r="G68" s="40">
        <v>0</v>
      </c>
      <c r="H68" s="40">
        <v>0</v>
      </c>
      <c r="I68" s="109">
        <f>SUM(C68:H68)</f>
        <v>0</v>
      </c>
    </row>
    <row r="69" spans="1:9" ht="15.75" hidden="1" customHeight="1" x14ac:dyDescent="0.25">
      <c r="A69" s="394" t="s">
        <v>48</v>
      </c>
      <c r="B69" s="395"/>
      <c r="C69" s="40">
        <v>0</v>
      </c>
      <c r="D69" s="40">
        <v>0</v>
      </c>
      <c r="E69" s="40">
        <v>0</v>
      </c>
      <c r="F69" s="40">
        <v>0</v>
      </c>
      <c r="G69" s="40">
        <v>0</v>
      </c>
      <c r="H69" s="40">
        <v>0</v>
      </c>
      <c r="I69" s="109">
        <f>SUM(C69:H69)</f>
        <v>0</v>
      </c>
    </row>
    <row r="70" spans="1:9" x14ac:dyDescent="0.25">
      <c r="A70" s="396" t="s">
        <v>47</v>
      </c>
      <c r="B70" s="397"/>
      <c r="C70" s="41"/>
      <c r="D70" s="41"/>
      <c r="E70" s="42"/>
      <c r="F70" s="42"/>
      <c r="G70" s="42"/>
      <c r="H70" s="42"/>
      <c r="I70" s="110"/>
    </row>
    <row r="71" spans="1:9" x14ac:dyDescent="0.25">
      <c r="A71" s="398" t="s">
        <v>46</v>
      </c>
      <c r="B71" s="399"/>
      <c r="C71" s="38">
        <f>14087*0.1</f>
        <v>1408.7</v>
      </c>
      <c r="D71" s="38"/>
      <c r="E71" s="38"/>
      <c r="F71" s="38"/>
      <c r="G71" s="38"/>
      <c r="H71" s="38"/>
      <c r="I71" s="109">
        <f>SUM(C71:H71)</f>
        <v>1408.7</v>
      </c>
    </row>
    <row r="72" spans="1:9" x14ac:dyDescent="0.25">
      <c r="A72" s="398" t="s">
        <v>45</v>
      </c>
      <c r="B72" s="399"/>
      <c r="C72" s="38"/>
      <c r="D72" s="38"/>
      <c r="E72" s="38"/>
      <c r="F72" s="38"/>
      <c r="G72" s="38"/>
      <c r="H72" s="38"/>
      <c r="I72" s="109">
        <f>SUM(C72:H72)</f>
        <v>0</v>
      </c>
    </row>
    <row r="73" spans="1:9" x14ac:dyDescent="0.25">
      <c r="A73" s="400" t="s">
        <v>311</v>
      </c>
      <c r="B73" s="401"/>
      <c r="C73" s="38">
        <f>14087*0.15</f>
        <v>2113.0499999999997</v>
      </c>
      <c r="D73" s="38"/>
      <c r="E73" s="38"/>
      <c r="F73" s="38"/>
      <c r="G73" s="38"/>
      <c r="H73" s="38"/>
      <c r="I73" s="109">
        <f>SUM(C73:H73)</f>
        <v>2113.0499999999997</v>
      </c>
    </row>
    <row r="74" spans="1:9" x14ac:dyDescent="0.25">
      <c r="A74" s="396" t="s">
        <v>43</v>
      </c>
      <c r="B74" s="397"/>
      <c r="C74" s="38">
        <f t="shared" ref="C74:H74" si="1">SUM(C71:C73)</f>
        <v>3521.75</v>
      </c>
      <c r="D74" s="38">
        <f t="shared" si="1"/>
        <v>0</v>
      </c>
      <c r="E74" s="38">
        <f t="shared" si="1"/>
        <v>0</v>
      </c>
      <c r="F74" s="38">
        <f t="shared" si="1"/>
        <v>0</v>
      </c>
      <c r="G74" s="38">
        <f t="shared" si="1"/>
        <v>0</v>
      </c>
      <c r="H74" s="38">
        <f t="shared" si="1"/>
        <v>0</v>
      </c>
      <c r="I74" s="109">
        <f>SUM(C74:H74)</f>
        <v>3521.75</v>
      </c>
    </row>
    <row r="75" spans="1:9" ht="16.5" thickBot="1" x14ac:dyDescent="0.3">
      <c r="A75" s="417" t="s">
        <v>42</v>
      </c>
      <c r="B75" s="418"/>
      <c r="C75" s="45">
        <f t="shared" ref="C75:I75" si="2">SUM(C64:C69)+C74</f>
        <v>15766.06</v>
      </c>
      <c r="D75" s="45">
        <f t="shared" si="2"/>
        <v>28786.25</v>
      </c>
      <c r="E75" s="45">
        <f t="shared" ca="1" si="2"/>
        <v>29477.119999999999</v>
      </c>
      <c r="F75" s="45">
        <f t="shared" ca="1" si="2"/>
        <v>30167.989999999998</v>
      </c>
      <c r="G75" s="45">
        <f t="shared" ca="1" si="2"/>
        <v>30858.86</v>
      </c>
      <c r="H75" s="45">
        <f t="shared" ca="1" si="2"/>
        <v>31549.73</v>
      </c>
      <c r="I75" s="111">
        <f t="shared" ca="1" si="2"/>
        <v>159600.76999999999</v>
      </c>
    </row>
    <row r="76" spans="1:9" ht="16.5" hidden="1" thickTop="1" x14ac:dyDescent="0.25">
      <c r="A76" s="112"/>
      <c r="B76" s="7"/>
      <c r="C76" s="7"/>
      <c r="D76" s="7"/>
      <c r="E76" s="7"/>
      <c r="F76" s="7"/>
      <c r="G76" s="7"/>
      <c r="H76" s="7"/>
      <c r="I76" s="78"/>
    </row>
    <row r="77" spans="1:9" ht="15.75" customHeight="1" thickTop="1" x14ac:dyDescent="0.25">
      <c r="A77" s="405" t="s">
        <v>41</v>
      </c>
      <c r="B77" s="406"/>
      <c r="C77" s="406"/>
      <c r="D77" s="406"/>
      <c r="E77" s="406"/>
      <c r="F77" s="406"/>
      <c r="G77" s="406"/>
      <c r="H77" s="406"/>
      <c r="I77" s="407"/>
    </row>
    <row r="78" spans="1:9" ht="15.75" customHeight="1" x14ac:dyDescent="0.25">
      <c r="A78" s="408" t="s">
        <v>39</v>
      </c>
      <c r="B78" s="409"/>
      <c r="C78" s="409"/>
      <c r="D78" s="409"/>
      <c r="E78" s="409"/>
      <c r="F78" s="409"/>
      <c r="G78" s="419"/>
      <c r="H78" s="420"/>
      <c r="I78" s="316"/>
    </row>
    <row r="79" spans="1:9" ht="15.75" hidden="1" customHeight="1" x14ac:dyDescent="0.25">
      <c r="A79" s="408" t="s">
        <v>37</v>
      </c>
      <c r="B79" s="409"/>
      <c r="C79" s="409"/>
      <c r="D79" s="409"/>
      <c r="E79" s="409"/>
      <c r="F79" s="409"/>
      <c r="G79" s="315"/>
      <c r="H79" s="315"/>
      <c r="I79" s="316"/>
    </row>
    <row r="80" spans="1:9" hidden="1" x14ac:dyDescent="0.25">
      <c r="A80" s="83"/>
      <c r="B80" s="7"/>
      <c r="C80" s="7"/>
      <c r="D80" s="7"/>
      <c r="E80" s="7"/>
      <c r="F80" s="7"/>
      <c r="G80" s="7"/>
      <c r="H80" s="7"/>
      <c r="I80" s="78"/>
    </row>
    <row r="81" spans="1:9" ht="15.75" hidden="1" customHeight="1" x14ac:dyDescent="0.25">
      <c r="A81" s="405" t="s">
        <v>35</v>
      </c>
      <c r="B81" s="406"/>
      <c r="C81" s="406"/>
      <c r="D81" s="406"/>
      <c r="E81" s="406"/>
      <c r="F81" s="406"/>
      <c r="G81" s="406"/>
      <c r="H81" s="406"/>
      <c r="I81" s="407"/>
    </row>
    <row r="82" spans="1:9" ht="15.75" hidden="1" customHeight="1" x14ac:dyDescent="0.25">
      <c r="A82" s="408" t="s">
        <v>34</v>
      </c>
      <c r="B82" s="409"/>
      <c r="C82" s="409"/>
      <c r="D82" s="409"/>
      <c r="E82" s="409"/>
      <c r="F82" s="409"/>
      <c r="G82" s="409"/>
      <c r="H82" s="409"/>
      <c r="I82" s="410"/>
    </row>
    <row r="83" spans="1:9" hidden="1" x14ac:dyDescent="0.25">
      <c r="A83" s="106" t="s">
        <v>18</v>
      </c>
      <c r="B83" s="36"/>
      <c r="C83" s="36"/>
      <c r="D83" s="36"/>
      <c r="E83" s="36"/>
      <c r="F83" s="36"/>
      <c r="G83" s="36"/>
      <c r="H83" s="36"/>
      <c r="I83" s="107"/>
    </row>
    <row r="84" spans="1:9" ht="16.5" thickBot="1" x14ac:dyDescent="0.3">
      <c r="A84" s="411" t="s">
        <v>33</v>
      </c>
      <c r="B84" s="412"/>
      <c r="C84" s="310" t="s">
        <v>16</v>
      </c>
      <c r="D84" s="47" t="s">
        <v>15</v>
      </c>
      <c r="E84" s="47" t="s">
        <v>14</v>
      </c>
      <c r="F84" s="47" t="s">
        <v>13</v>
      </c>
      <c r="G84" s="47" t="s">
        <v>12</v>
      </c>
      <c r="H84" s="47" t="s">
        <v>11</v>
      </c>
      <c r="I84" s="311" t="s">
        <v>10</v>
      </c>
    </row>
    <row r="85" spans="1:9" ht="16.5" thickBot="1" x14ac:dyDescent="0.3">
      <c r="A85" s="413" t="s">
        <v>32</v>
      </c>
      <c r="B85" s="414"/>
      <c r="C85" s="39"/>
      <c r="D85" s="8">
        <v>2.5000000000000001E-2</v>
      </c>
      <c r="E85" s="8">
        <v>2.5000000000000001E-2</v>
      </c>
      <c r="F85" s="8">
        <f ca="1">$F85</f>
        <v>2.5000000000000001E-2</v>
      </c>
      <c r="G85" s="8">
        <f ca="1">$F85</f>
        <v>2.5000000000000001E-2</v>
      </c>
      <c r="H85" s="8">
        <f ca="1">$F85</f>
        <v>2.5000000000000001E-2</v>
      </c>
      <c r="I85" s="113"/>
    </row>
    <row r="86" spans="1:9" x14ac:dyDescent="0.25">
      <c r="A86" s="413" t="s">
        <v>31</v>
      </c>
      <c r="B86" s="414"/>
      <c r="C86" s="48"/>
      <c r="D86" s="38"/>
      <c r="E86" s="38">
        <f ca="1">D86*(1+$G$85)</f>
        <v>0</v>
      </c>
      <c r="F86" s="38">
        <f ca="1">E86*(1+$G$85)</f>
        <v>0</v>
      </c>
      <c r="G86" s="38">
        <f ca="1">F86*(1+$H$85)</f>
        <v>0</v>
      </c>
      <c r="H86" s="38">
        <f ca="1">G86*(1+$I$85)</f>
        <v>0</v>
      </c>
      <c r="I86" s="109">
        <f ca="1">SUM(C86:H86)</f>
        <v>0</v>
      </c>
    </row>
    <row r="87" spans="1:9" x14ac:dyDescent="0.25">
      <c r="A87" s="415" t="s">
        <v>30</v>
      </c>
      <c r="B87" s="416"/>
      <c r="C87" s="48"/>
      <c r="D87" s="38"/>
      <c r="E87" s="38">
        <f ca="1">D87*(1+$G$85)</f>
        <v>0</v>
      </c>
      <c r="F87" s="38">
        <f ca="1">E87*(1+$G$85)</f>
        <v>0</v>
      </c>
      <c r="G87" s="38">
        <f ca="1">F87*(1+$H$85)</f>
        <v>0</v>
      </c>
      <c r="H87" s="38">
        <f ca="1">G87*(1+$I$85)</f>
        <v>0</v>
      </c>
      <c r="I87" s="109">
        <f ca="1">SUM(C87:H87)</f>
        <v>0</v>
      </c>
    </row>
    <row r="88" spans="1:9" x14ac:dyDescent="0.25">
      <c r="A88" s="413" t="s">
        <v>29</v>
      </c>
      <c r="B88" s="414"/>
      <c r="C88" s="50"/>
      <c r="D88" s="50"/>
      <c r="E88" s="51"/>
      <c r="F88" s="51"/>
      <c r="G88" s="51"/>
      <c r="H88" s="51"/>
      <c r="I88" s="109"/>
    </row>
    <row r="89" spans="1:9" x14ac:dyDescent="0.25">
      <c r="A89" s="413" t="s">
        <v>28</v>
      </c>
      <c r="B89" s="414"/>
      <c r="C89" s="38">
        <v>129.22999999999999</v>
      </c>
      <c r="D89" s="38">
        <v>230.29</v>
      </c>
      <c r="E89" s="38">
        <f>D89</f>
        <v>230.29</v>
      </c>
      <c r="F89" s="38">
        <f>E89</f>
        <v>230.29</v>
      </c>
      <c r="G89" s="38">
        <f>F89</f>
        <v>230.29</v>
      </c>
      <c r="H89" s="38">
        <f>G89</f>
        <v>230.29</v>
      </c>
      <c r="I89" s="109"/>
    </row>
    <row r="90" spans="1:9" x14ac:dyDescent="0.25">
      <c r="A90" s="413" t="s">
        <v>27</v>
      </c>
      <c r="B90" s="414"/>
      <c r="C90" s="38">
        <v>122</v>
      </c>
      <c r="D90" s="38">
        <v>125</v>
      </c>
      <c r="E90" s="38">
        <f>ROUND(D90*(1+E85),0)</f>
        <v>128</v>
      </c>
      <c r="F90" s="38">
        <f ca="1">ROUND(E90*(1+F85),0)</f>
        <v>131</v>
      </c>
      <c r="G90" s="38">
        <f ca="1">ROUND(F90*(1+G85),0)</f>
        <v>134</v>
      </c>
      <c r="H90" s="38">
        <f ca="1">ROUND(G90*(1+H85),0)</f>
        <v>137</v>
      </c>
      <c r="I90" s="109"/>
    </row>
    <row r="91" spans="1:9" x14ac:dyDescent="0.25">
      <c r="A91" s="413" t="s">
        <v>26</v>
      </c>
      <c r="B91" s="414"/>
      <c r="C91" s="38">
        <f t="shared" ref="C91:H91" si="3">C89*C90</f>
        <v>15766.06</v>
      </c>
      <c r="D91" s="38">
        <f t="shared" si="3"/>
        <v>28786.25</v>
      </c>
      <c r="E91" s="38">
        <f t="shared" si="3"/>
        <v>29477.119999999999</v>
      </c>
      <c r="F91" s="38">
        <f t="shared" ca="1" si="3"/>
        <v>30167.989999999998</v>
      </c>
      <c r="G91" s="38">
        <f t="shared" ca="1" si="3"/>
        <v>30858.86</v>
      </c>
      <c r="H91" s="38">
        <f t="shared" ca="1" si="3"/>
        <v>31549.73</v>
      </c>
      <c r="I91" s="109">
        <f ca="1">SUM(C91:H91)</f>
        <v>159600.76999999999</v>
      </c>
    </row>
    <row r="92" spans="1:9" x14ac:dyDescent="0.25">
      <c r="A92" s="413" t="s">
        <v>25</v>
      </c>
      <c r="B92" s="414"/>
      <c r="C92" s="38"/>
      <c r="D92" s="38"/>
      <c r="E92" s="38">
        <f t="shared" ref="E92:F95" ca="1" si="4">D92*(1+$G$85)</f>
        <v>0</v>
      </c>
      <c r="F92" s="38">
        <f t="shared" ca="1" si="4"/>
        <v>0</v>
      </c>
      <c r="G92" s="38">
        <f ca="1">F92*(1+$H$85)</f>
        <v>0</v>
      </c>
      <c r="H92" s="38">
        <f ca="1">G92*(1+$I$85)</f>
        <v>0</v>
      </c>
      <c r="I92" s="109"/>
    </row>
    <row r="93" spans="1:9" x14ac:dyDescent="0.25">
      <c r="A93" s="413" t="s">
        <v>24</v>
      </c>
      <c r="B93" s="414"/>
      <c r="C93" s="38"/>
      <c r="D93" s="38"/>
      <c r="E93" s="38">
        <f t="shared" ca="1" si="4"/>
        <v>0</v>
      </c>
      <c r="F93" s="38">
        <f t="shared" ca="1" si="4"/>
        <v>0</v>
      </c>
      <c r="G93" s="38">
        <f ca="1">F93*(1+$H$85)</f>
        <v>0</v>
      </c>
      <c r="H93" s="38">
        <f ca="1">G93*(1+$I$85)</f>
        <v>0</v>
      </c>
      <c r="I93" s="109"/>
    </row>
    <row r="94" spans="1:9" x14ac:dyDescent="0.25">
      <c r="A94" s="400" t="s">
        <v>23</v>
      </c>
      <c r="B94" s="401"/>
      <c r="C94" s="38"/>
      <c r="D94" s="38"/>
      <c r="E94" s="38">
        <f t="shared" ca="1" si="4"/>
        <v>0</v>
      </c>
      <c r="F94" s="38">
        <f t="shared" ca="1" si="4"/>
        <v>0</v>
      </c>
      <c r="G94" s="38">
        <f ca="1">F94*(1+$H$85)</f>
        <v>0</v>
      </c>
      <c r="H94" s="38">
        <f ca="1">G94*(1+$I$85)</f>
        <v>0</v>
      </c>
      <c r="I94" s="109"/>
    </row>
    <row r="95" spans="1:9" x14ac:dyDescent="0.25">
      <c r="A95" s="400" t="s">
        <v>23</v>
      </c>
      <c r="B95" s="401"/>
      <c r="C95" s="38"/>
      <c r="D95" s="38"/>
      <c r="E95" s="38">
        <f t="shared" ca="1" si="4"/>
        <v>0</v>
      </c>
      <c r="F95" s="38">
        <f t="shared" ca="1" si="4"/>
        <v>0</v>
      </c>
      <c r="G95" s="38">
        <f ca="1">F95*(1+$H$85)</f>
        <v>0</v>
      </c>
      <c r="H95" s="38">
        <f ca="1">G95*(1+$I$85)</f>
        <v>0</v>
      </c>
      <c r="I95" s="109"/>
    </row>
    <row r="96" spans="1:9" x14ac:dyDescent="0.25">
      <c r="A96" s="413" t="s">
        <v>22</v>
      </c>
      <c r="B96" s="414"/>
      <c r="C96" s="38">
        <f t="shared" ref="C96:H96" si="5">SUM(C91:C95)</f>
        <v>15766.06</v>
      </c>
      <c r="D96" s="38">
        <f t="shared" si="5"/>
        <v>28786.25</v>
      </c>
      <c r="E96" s="38">
        <f t="shared" ca="1" si="5"/>
        <v>29477.119999999999</v>
      </c>
      <c r="F96" s="38">
        <f t="shared" ca="1" si="5"/>
        <v>30167.989999999998</v>
      </c>
      <c r="G96" s="38">
        <f t="shared" ca="1" si="5"/>
        <v>30858.86</v>
      </c>
      <c r="H96" s="38">
        <f t="shared" ca="1" si="5"/>
        <v>31549.73</v>
      </c>
      <c r="I96" s="109">
        <f ca="1">SUM(C96:H96)</f>
        <v>159600.76999999999</v>
      </c>
    </row>
    <row r="97" spans="1:9" x14ac:dyDescent="0.25">
      <c r="A97" s="400" t="s">
        <v>4</v>
      </c>
      <c r="B97" s="401"/>
      <c r="C97" s="38"/>
      <c r="D97" s="38"/>
      <c r="E97" s="38">
        <f t="shared" ref="E97:F99" ca="1" si="6">D97*(1+$G$85)</f>
        <v>0</v>
      </c>
      <c r="F97" s="38">
        <f t="shared" ca="1" si="6"/>
        <v>0</v>
      </c>
      <c r="G97" s="38">
        <f ca="1">F97*(1+$H$85)</f>
        <v>0</v>
      </c>
      <c r="H97" s="38">
        <f ca="1">G97*(1+$I$85)</f>
        <v>0</v>
      </c>
      <c r="I97" s="109">
        <f ca="1">SUM(C97:H97)</f>
        <v>0</v>
      </c>
    </row>
    <row r="98" spans="1:9" x14ac:dyDescent="0.25">
      <c r="A98" s="400" t="s">
        <v>4</v>
      </c>
      <c r="B98" s="401"/>
      <c r="C98" s="38"/>
      <c r="D98" s="38"/>
      <c r="E98" s="38">
        <f t="shared" ca="1" si="6"/>
        <v>0</v>
      </c>
      <c r="F98" s="38">
        <f t="shared" ca="1" si="6"/>
        <v>0</v>
      </c>
      <c r="G98" s="38">
        <f ca="1">F98*(1+$H$85)</f>
        <v>0</v>
      </c>
      <c r="H98" s="38">
        <f ca="1">G98*(1+$I$85)</f>
        <v>0</v>
      </c>
      <c r="I98" s="109">
        <f ca="1">SUM(C98:H98)</f>
        <v>0</v>
      </c>
    </row>
    <row r="99" spans="1:9" x14ac:dyDescent="0.25">
      <c r="A99" s="400" t="s">
        <v>4</v>
      </c>
      <c r="B99" s="401"/>
      <c r="C99" s="38"/>
      <c r="D99" s="38"/>
      <c r="E99" s="38">
        <f t="shared" ca="1" si="6"/>
        <v>0</v>
      </c>
      <c r="F99" s="38">
        <f t="shared" ca="1" si="6"/>
        <v>0</v>
      </c>
      <c r="G99" s="38">
        <f ca="1">F99*(1+$H$85)</f>
        <v>0</v>
      </c>
      <c r="H99" s="38">
        <f ca="1">G99*(1+$I$85)</f>
        <v>0</v>
      </c>
      <c r="I99" s="109">
        <f ca="1">SUM(C99:H99)</f>
        <v>0</v>
      </c>
    </row>
    <row r="100" spans="1:9" ht="16.5" thickBot="1" x14ac:dyDescent="0.3">
      <c r="A100" s="417" t="s">
        <v>21</v>
      </c>
      <c r="B100" s="418"/>
      <c r="C100" s="52">
        <f t="shared" ref="C100:I100" si="7">C86+C87+C96+C97+C99+C98</f>
        <v>15766.06</v>
      </c>
      <c r="D100" s="52">
        <f t="shared" si="7"/>
        <v>28786.25</v>
      </c>
      <c r="E100" s="52">
        <f t="shared" ca="1" si="7"/>
        <v>29477.119999999999</v>
      </c>
      <c r="F100" s="52">
        <f t="shared" ca="1" si="7"/>
        <v>30167.989999999998</v>
      </c>
      <c r="G100" s="52">
        <f t="shared" ca="1" si="7"/>
        <v>30858.86</v>
      </c>
      <c r="H100" s="52">
        <f t="shared" ca="1" si="7"/>
        <v>31549.73</v>
      </c>
      <c r="I100" s="308">
        <f t="shared" ca="1" si="7"/>
        <v>159600.76999999999</v>
      </c>
    </row>
    <row r="101" spans="1:9" ht="16.5" hidden="1" thickTop="1" x14ac:dyDescent="0.25">
      <c r="A101" s="112"/>
      <c r="B101" s="7"/>
      <c r="C101" s="7"/>
      <c r="D101" s="7"/>
      <c r="E101" s="7"/>
      <c r="F101" s="7"/>
      <c r="G101" s="7"/>
      <c r="H101" s="7"/>
      <c r="I101" s="78"/>
    </row>
    <row r="102" spans="1:9" ht="16.5" hidden="1" thickTop="1" x14ac:dyDescent="0.25">
      <c r="A102" s="112"/>
      <c r="B102" s="7"/>
      <c r="C102" s="7"/>
      <c r="D102" s="7"/>
      <c r="E102" s="7"/>
      <c r="F102" s="7"/>
      <c r="G102" s="7"/>
      <c r="H102" s="7"/>
      <c r="I102" s="78"/>
    </row>
    <row r="103" spans="1:9" ht="15.75" hidden="1" customHeight="1" x14ac:dyDescent="0.25">
      <c r="A103" s="405" t="s">
        <v>19</v>
      </c>
      <c r="B103" s="406"/>
      <c r="C103" s="406"/>
      <c r="D103" s="406"/>
      <c r="E103" s="406"/>
      <c r="F103" s="406"/>
      <c r="G103" s="406"/>
      <c r="H103" s="406"/>
      <c r="I103" s="407"/>
    </row>
    <row r="104" spans="1:9" ht="16.5" hidden="1" thickTop="1" x14ac:dyDescent="0.25">
      <c r="A104" s="106" t="s">
        <v>18</v>
      </c>
      <c r="B104" s="36"/>
      <c r="C104" s="36"/>
      <c r="D104" s="36"/>
      <c r="E104" s="36"/>
      <c r="F104" s="36"/>
      <c r="G104" s="36"/>
      <c r="H104" s="36"/>
      <c r="I104" s="107"/>
    </row>
    <row r="105" spans="1:9" ht="16.5" hidden="1" thickTop="1" x14ac:dyDescent="0.25">
      <c r="A105" s="411" t="s">
        <v>17</v>
      </c>
      <c r="B105" s="412"/>
      <c r="C105" s="310" t="s">
        <v>16</v>
      </c>
      <c r="D105" s="47" t="s">
        <v>15</v>
      </c>
      <c r="E105" s="47" t="s">
        <v>14</v>
      </c>
      <c r="F105" s="47" t="s">
        <v>13</v>
      </c>
      <c r="G105" s="47" t="s">
        <v>12</v>
      </c>
      <c r="H105" s="47" t="s">
        <v>11</v>
      </c>
      <c r="I105" s="117" t="s">
        <v>10</v>
      </c>
    </row>
    <row r="106" spans="1:9" ht="16.5" hidden="1" thickTop="1" x14ac:dyDescent="0.25">
      <c r="A106" s="421" t="s">
        <v>9</v>
      </c>
      <c r="B106" s="422"/>
      <c r="C106" s="48"/>
      <c r="D106" s="48"/>
      <c r="E106" s="48"/>
      <c r="F106" s="48"/>
      <c r="G106" s="48"/>
      <c r="H106" s="48"/>
      <c r="I106" s="114">
        <f t="shared" ref="I106:I111" si="8">SUM(C106:H106)</f>
        <v>0</v>
      </c>
    </row>
    <row r="107" spans="1:9" ht="16.5" hidden="1" thickTop="1" x14ac:dyDescent="0.25">
      <c r="A107" s="421" t="s">
        <v>8</v>
      </c>
      <c r="B107" s="422"/>
      <c r="C107" s="48"/>
      <c r="D107" s="48"/>
      <c r="E107" s="48"/>
      <c r="F107" s="48"/>
      <c r="G107" s="48"/>
      <c r="H107" s="48"/>
      <c r="I107" s="114">
        <f t="shared" si="8"/>
        <v>0</v>
      </c>
    </row>
    <row r="108" spans="1:9" ht="16.5" hidden="1" thickTop="1" x14ac:dyDescent="0.25">
      <c r="A108" s="421" t="s">
        <v>7</v>
      </c>
      <c r="B108" s="422"/>
      <c r="C108" s="306"/>
      <c r="D108" s="48"/>
      <c r="E108" s="306"/>
      <c r="F108" s="306"/>
      <c r="G108" s="306"/>
      <c r="H108" s="306"/>
      <c r="I108" s="114">
        <f t="shared" si="8"/>
        <v>0</v>
      </c>
    </row>
    <row r="109" spans="1:9" ht="16.5" hidden="1" thickTop="1" x14ac:dyDescent="0.25">
      <c r="A109" s="421" t="s">
        <v>6</v>
      </c>
      <c r="B109" s="422"/>
      <c r="C109" s="306"/>
      <c r="D109" s="48"/>
      <c r="E109" s="306"/>
      <c r="F109" s="306"/>
      <c r="G109" s="306"/>
      <c r="H109" s="306"/>
      <c r="I109" s="114">
        <f t="shared" si="8"/>
        <v>0</v>
      </c>
    </row>
    <row r="110" spans="1:9" ht="16.5" hidden="1" thickTop="1" x14ac:dyDescent="0.25">
      <c r="A110" s="421" t="s">
        <v>5</v>
      </c>
      <c r="B110" s="422"/>
      <c r="C110" s="48"/>
      <c r="D110" s="48"/>
      <c r="E110" s="48"/>
      <c r="F110" s="48"/>
      <c r="G110" s="48"/>
      <c r="H110" s="48"/>
      <c r="I110" s="114">
        <f t="shared" si="8"/>
        <v>0</v>
      </c>
    </row>
    <row r="111" spans="1:9" ht="16.5" hidden="1" thickTop="1" x14ac:dyDescent="0.25">
      <c r="A111" s="400" t="s">
        <v>4</v>
      </c>
      <c r="B111" s="401"/>
      <c r="C111" s="48"/>
      <c r="D111" s="48"/>
      <c r="E111" s="48"/>
      <c r="F111" s="48"/>
      <c r="G111" s="48"/>
      <c r="H111" s="48"/>
      <c r="I111" s="114">
        <f t="shared" si="8"/>
        <v>0</v>
      </c>
    </row>
    <row r="112" spans="1:9" ht="17.25" hidden="1" thickTop="1" thickBot="1" x14ac:dyDescent="0.3">
      <c r="A112" s="423" t="s">
        <v>3</v>
      </c>
      <c r="B112" s="424"/>
      <c r="C112" s="52">
        <f t="shared" ref="C112:I112" si="9">SUM(C106:C111)</f>
        <v>0</v>
      </c>
      <c r="D112" s="52">
        <f t="shared" si="9"/>
        <v>0</v>
      </c>
      <c r="E112" s="52">
        <f t="shared" si="9"/>
        <v>0</v>
      </c>
      <c r="F112" s="52">
        <f t="shared" si="9"/>
        <v>0</v>
      </c>
      <c r="G112" s="52">
        <f t="shared" si="9"/>
        <v>0</v>
      </c>
      <c r="H112" s="52">
        <f t="shared" si="9"/>
        <v>0</v>
      </c>
      <c r="I112" s="308">
        <f t="shared" si="9"/>
        <v>0</v>
      </c>
    </row>
    <row r="113" spans="1:9" ht="16.5" hidden="1" thickTop="1" x14ac:dyDescent="0.25">
      <c r="A113" s="112"/>
      <c r="B113" s="7"/>
      <c r="C113" s="7"/>
      <c r="D113" s="7"/>
      <c r="E113" s="7"/>
      <c r="F113" s="7"/>
      <c r="G113" s="7"/>
      <c r="H113" s="7"/>
      <c r="I113" s="78"/>
    </row>
    <row r="114" spans="1:9" ht="16.5" hidden="1" thickTop="1" x14ac:dyDescent="0.25">
      <c r="A114" s="112"/>
      <c r="B114" s="7"/>
      <c r="C114" s="7"/>
      <c r="D114" s="7"/>
      <c r="E114" s="7"/>
      <c r="F114" s="7"/>
      <c r="G114" s="7"/>
      <c r="H114" s="7"/>
      <c r="I114" s="78"/>
    </row>
    <row r="115" spans="1:9" ht="16.5" hidden="1" thickTop="1" x14ac:dyDescent="0.25">
      <c r="A115" s="118" t="s">
        <v>2</v>
      </c>
      <c r="B115" s="7"/>
      <c r="C115" s="7"/>
      <c r="D115" s="7"/>
      <c r="E115" s="7"/>
      <c r="F115" s="7"/>
      <c r="G115" s="7"/>
      <c r="H115" s="7"/>
      <c r="I115" s="78"/>
    </row>
    <row r="116" spans="1:9" ht="16.5" hidden="1" thickTop="1" x14ac:dyDescent="0.25">
      <c r="A116" s="83"/>
      <c r="B116" s="7"/>
      <c r="C116" s="7"/>
      <c r="D116" s="7"/>
      <c r="E116" s="7"/>
      <c r="F116" s="7"/>
      <c r="G116" s="7"/>
      <c r="H116" s="7"/>
      <c r="I116" s="78"/>
    </row>
    <row r="117" spans="1:9" ht="16.5" thickTop="1" x14ac:dyDescent="0.25">
      <c r="A117" s="98" t="s">
        <v>0</v>
      </c>
      <c r="B117" s="119"/>
      <c r="C117" s="119"/>
      <c r="D117" s="119"/>
      <c r="E117" s="119"/>
      <c r="F117" s="119"/>
      <c r="G117" s="119"/>
      <c r="H117" s="119"/>
      <c r="I117" s="120"/>
    </row>
    <row r="118" spans="1:9" ht="46.5" customHeight="1" thickBot="1" x14ac:dyDescent="0.3">
      <c r="A118" s="425" t="s">
        <v>312</v>
      </c>
      <c r="B118" s="426"/>
      <c r="C118" s="426"/>
      <c r="D118" s="426"/>
      <c r="E118" s="426"/>
      <c r="F118" s="426"/>
      <c r="G118" s="426"/>
      <c r="H118" s="426"/>
      <c r="I118" s="427"/>
    </row>
    <row r="119" spans="1:9" ht="54" customHeight="1" x14ac:dyDescent="0.25">
      <c r="A119" s="2"/>
      <c r="B119" s="2"/>
      <c r="C119" s="2"/>
      <c r="D119" s="2"/>
      <c r="E119" s="2"/>
      <c r="F119" s="2"/>
      <c r="G119" s="2"/>
      <c r="H119" s="2"/>
      <c r="I119" s="2"/>
    </row>
    <row r="120" spans="1:9" ht="54" customHeight="1" x14ac:dyDescent="0.25">
      <c r="A120" s="4"/>
      <c r="B120" s="2"/>
      <c r="C120" s="2"/>
      <c r="D120" s="2"/>
      <c r="E120" s="2"/>
      <c r="F120" s="2"/>
      <c r="G120" s="2"/>
      <c r="H120" s="2"/>
      <c r="I120" s="2"/>
    </row>
    <row r="121" spans="1:9" x14ac:dyDescent="0.25">
      <c r="A121" s="4"/>
      <c r="B121" s="2"/>
      <c r="C121" s="4"/>
      <c r="D121" s="2"/>
      <c r="E121" s="4"/>
      <c r="F121" s="2"/>
      <c r="G121" s="2"/>
      <c r="H121" s="2"/>
      <c r="I121" s="2"/>
    </row>
    <row r="122" spans="1:9" x14ac:dyDescent="0.25">
      <c r="A122" s="2"/>
      <c r="B122" s="2"/>
      <c r="C122" s="2"/>
      <c r="D122" s="2"/>
      <c r="E122" s="2"/>
      <c r="F122" s="2"/>
      <c r="G122" s="2"/>
      <c r="H122" s="2"/>
      <c r="I122" s="2"/>
    </row>
    <row r="123" spans="1:9" x14ac:dyDescent="0.25">
      <c r="A123" s="2"/>
      <c r="B123" s="2"/>
      <c r="C123" s="2"/>
      <c r="D123" s="2"/>
      <c r="E123" s="2"/>
      <c r="F123" s="2"/>
      <c r="G123" s="2"/>
      <c r="H123" s="2"/>
      <c r="I123" s="2"/>
    </row>
    <row r="124" spans="1:9" x14ac:dyDescent="0.25">
      <c r="A124" s="2"/>
      <c r="B124" s="2"/>
      <c r="C124" s="2"/>
      <c r="D124" s="2"/>
      <c r="E124" s="2"/>
      <c r="F124" s="2"/>
      <c r="G124" s="2"/>
      <c r="H124" s="2"/>
      <c r="I124" s="2"/>
    </row>
    <row r="125" spans="1:9" x14ac:dyDescent="0.25">
      <c r="A125" s="2"/>
      <c r="B125" s="2"/>
      <c r="C125" s="2"/>
      <c r="D125" s="2"/>
      <c r="E125" s="2"/>
      <c r="F125" s="2"/>
      <c r="G125" s="2"/>
      <c r="H125" s="2"/>
      <c r="I125" s="2"/>
    </row>
    <row r="126" spans="1:9" x14ac:dyDescent="0.25">
      <c r="A126" s="2"/>
      <c r="B126" s="2"/>
      <c r="C126" s="2"/>
      <c r="D126" s="2"/>
      <c r="E126" s="2"/>
      <c r="F126" s="2"/>
      <c r="G126" s="2"/>
      <c r="H126" s="2"/>
      <c r="I126" s="2"/>
    </row>
    <row r="127" spans="1:9" x14ac:dyDescent="0.25">
      <c r="A127" s="54"/>
      <c r="B127" s="54"/>
      <c r="C127" s="54"/>
      <c r="D127" s="54"/>
      <c r="E127" s="54"/>
      <c r="F127" s="54"/>
      <c r="G127" s="54"/>
      <c r="H127" s="54"/>
      <c r="I127" s="54"/>
    </row>
    <row r="128" spans="1:9" x14ac:dyDescent="0.25">
      <c r="A128" s="54"/>
      <c r="B128" s="54"/>
      <c r="C128" s="54"/>
      <c r="D128" s="54"/>
      <c r="E128" s="54"/>
      <c r="F128" s="54"/>
      <c r="G128" s="54"/>
      <c r="H128" s="54"/>
      <c r="I128" s="54"/>
    </row>
    <row r="129" spans="1:9" x14ac:dyDescent="0.25">
      <c r="A129" s="54"/>
      <c r="B129" s="54"/>
      <c r="C129" s="54"/>
      <c r="D129" s="54"/>
      <c r="E129" s="54"/>
      <c r="F129" s="54"/>
      <c r="G129" s="54"/>
      <c r="H129" s="54"/>
      <c r="I129" s="54"/>
    </row>
    <row r="130" spans="1:9" x14ac:dyDescent="0.25">
      <c r="A130" s="54"/>
      <c r="B130" s="54"/>
      <c r="C130" s="54"/>
      <c r="D130" s="54"/>
      <c r="E130" s="54"/>
      <c r="F130" s="54"/>
      <c r="G130" s="54"/>
      <c r="H130" s="54"/>
      <c r="I130" s="54"/>
    </row>
    <row r="131" spans="1:9" x14ac:dyDescent="0.25">
      <c r="A131" s="54"/>
      <c r="B131" s="54"/>
      <c r="C131" s="54"/>
      <c r="D131" s="54"/>
      <c r="E131" s="54"/>
      <c r="F131" s="54"/>
      <c r="G131" s="54"/>
      <c r="H131" s="54"/>
      <c r="I131" s="54"/>
    </row>
    <row r="132" spans="1:9" x14ac:dyDescent="0.25">
      <c r="A132" s="54"/>
      <c r="B132" s="54"/>
      <c r="C132" s="54"/>
      <c r="D132" s="54"/>
      <c r="E132" s="54"/>
      <c r="F132" s="54"/>
      <c r="G132" s="54"/>
      <c r="H132" s="54"/>
      <c r="I132" s="54"/>
    </row>
    <row r="133" spans="1:9" x14ac:dyDescent="0.25">
      <c r="A133" s="54"/>
      <c r="B133" s="54"/>
      <c r="C133" s="54"/>
      <c r="D133" s="54"/>
      <c r="E133" s="54"/>
      <c r="F133" s="54"/>
      <c r="G133" s="54"/>
      <c r="H133" s="54"/>
      <c r="I133" s="54"/>
    </row>
    <row r="134" spans="1:9" x14ac:dyDescent="0.25">
      <c r="A134" s="54"/>
      <c r="B134" s="54"/>
      <c r="C134" s="54"/>
      <c r="D134" s="54"/>
      <c r="E134" s="54"/>
      <c r="F134" s="54"/>
      <c r="G134" s="54"/>
      <c r="H134" s="54"/>
      <c r="I134" s="54"/>
    </row>
    <row r="135" spans="1:9" x14ac:dyDescent="0.25">
      <c r="A135" s="54"/>
      <c r="B135" s="54"/>
      <c r="C135" s="54"/>
      <c r="D135" s="54"/>
      <c r="E135" s="54"/>
      <c r="F135" s="54"/>
      <c r="G135" s="54"/>
      <c r="H135" s="54"/>
      <c r="I135" s="54"/>
    </row>
    <row r="136" spans="1:9" x14ac:dyDescent="0.25">
      <c r="A136" s="54"/>
      <c r="B136" s="54"/>
      <c r="C136" s="54"/>
      <c r="D136" s="54"/>
      <c r="E136" s="54"/>
      <c r="F136" s="54"/>
      <c r="G136" s="54"/>
      <c r="H136" s="54"/>
      <c r="I136" s="54"/>
    </row>
    <row r="137" spans="1:9" x14ac:dyDescent="0.25">
      <c r="A137" s="54"/>
      <c r="B137" s="54"/>
      <c r="C137" s="54"/>
      <c r="D137" s="54"/>
      <c r="E137" s="54"/>
      <c r="F137" s="54"/>
      <c r="G137" s="54"/>
      <c r="H137" s="54"/>
      <c r="I137" s="54"/>
    </row>
    <row r="138" spans="1:9" x14ac:dyDescent="0.25">
      <c r="A138" s="54"/>
      <c r="B138" s="54"/>
      <c r="C138" s="54"/>
      <c r="D138" s="54"/>
      <c r="E138" s="54"/>
      <c r="F138" s="54"/>
      <c r="G138" s="54"/>
      <c r="H138" s="54"/>
      <c r="I138" s="54"/>
    </row>
    <row r="139" spans="1:9" x14ac:dyDescent="0.25">
      <c r="A139" s="54"/>
      <c r="B139" s="54"/>
      <c r="C139" s="54"/>
      <c r="D139" s="54"/>
      <c r="E139" s="54"/>
      <c r="F139" s="54"/>
      <c r="G139" s="54"/>
      <c r="H139" s="54"/>
      <c r="I139" s="54"/>
    </row>
  </sheetData>
  <protectedRanges>
    <protectedRange sqref="A11:G12" name="Range22_1"/>
    <protectedRange sqref="A17:I17" name="Range20_1"/>
    <protectedRange sqref="A26:I26" name="Range18_1"/>
    <protectedRange sqref="A31:I31" name="Range16_1"/>
    <protectedRange sqref="A44:I44" name="Range14_1"/>
    <protectedRange sqref="E52:I58" name="Range12_1"/>
    <protectedRange sqref="A73:H73 C71" name="Range8_1"/>
    <protectedRange sqref="C72:H72 D71:H71" name="Range7_1"/>
    <protectedRange sqref="C106:H111" name="Range5_1"/>
    <protectedRange sqref="C86:D87" name="Range1_1"/>
    <protectedRange sqref="C89:D90" name="Range2_1"/>
    <protectedRange sqref="C92:D93" name="Range3_1"/>
    <protectedRange sqref="A94:D95" name="Range4_1"/>
    <protectedRange sqref="A118:I118" name="Range6_1"/>
    <protectedRange sqref="A61:I61" name="Range11_1"/>
    <protectedRange sqref="A49:I49" name="Range13_1"/>
    <protectedRange sqref="A34:I36" name="Range15_1"/>
    <protectedRange sqref="A29:I29" name="Range17_1"/>
    <protectedRange sqref="A21:I21" name="Range19_1"/>
    <protectedRange sqref="A14:G15" name="Range21_1"/>
    <protectedRange sqref="B3:B6" name="Range23_1"/>
  </protectedRanges>
  <mergeCells count="110">
    <mergeCell ref="A109:B109"/>
    <mergeCell ref="A110:B110"/>
    <mergeCell ref="A111:B111"/>
    <mergeCell ref="A112:B112"/>
    <mergeCell ref="A118:I118"/>
    <mergeCell ref="A100:B100"/>
    <mergeCell ref="A103:I103"/>
    <mergeCell ref="A105:B105"/>
    <mergeCell ref="A106:B106"/>
    <mergeCell ref="A107:B107"/>
    <mergeCell ref="A108:B108"/>
    <mergeCell ref="A94:B94"/>
    <mergeCell ref="A95:B95"/>
    <mergeCell ref="A96:B96"/>
    <mergeCell ref="A97:B97"/>
    <mergeCell ref="A98:B98"/>
    <mergeCell ref="A99:B99"/>
    <mergeCell ref="A88:B88"/>
    <mergeCell ref="A89:B89"/>
    <mergeCell ref="A90:B90"/>
    <mergeCell ref="A91:B91"/>
    <mergeCell ref="A92:B92"/>
    <mergeCell ref="A93:B93"/>
    <mergeCell ref="A81:I81"/>
    <mergeCell ref="A82:I82"/>
    <mergeCell ref="A84:B84"/>
    <mergeCell ref="A85:B85"/>
    <mergeCell ref="A86:B86"/>
    <mergeCell ref="A87:B87"/>
    <mergeCell ref="A74:B74"/>
    <mergeCell ref="A75:B75"/>
    <mergeCell ref="A77:I77"/>
    <mergeCell ref="A78:F78"/>
    <mergeCell ref="G78:H78"/>
    <mergeCell ref="A79:F79"/>
    <mergeCell ref="A68:B68"/>
    <mergeCell ref="A69:B69"/>
    <mergeCell ref="A70:B70"/>
    <mergeCell ref="A71:B71"/>
    <mergeCell ref="A72:B72"/>
    <mergeCell ref="A73:B73"/>
    <mergeCell ref="A60:I60"/>
    <mergeCell ref="A61:I61"/>
    <mergeCell ref="A63:B63"/>
    <mergeCell ref="A64:B64"/>
    <mergeCell ref="A66:B66"/>
    <mergeCell ref="A67:B67"/>
    <mergeCell ref="B56:D56"/>
    <mergeCell ref="E56:I56"/>
    <mergeCell ref="B57:D57"/>
    <mergeCell ref="E57:I57"/>
    <mergeCell ref="B58:D58"/>
    <mergeCell ref="E58:I58"/>
    <mergeCell ref="B53:D53"/>
    <mergeCell ref="E53:I53"/>
    <mergeCell ref="B54:D54"/>
    <mergeCell ref="E54:I54"/>
    <mergeCell ref="B55:D55"/>
    <mergeCell ref="E55:I55"/>
    <mergeCell ref="A43:I43"/>
    <mergeCell ref="A44:I44"/>
    <mergeCell ref="A48:I48"/>
    <mergeCell ref="A49:I49"/>
    <mergeCell ref="A51:I51"/>
    <mergeCell ref="B52:D52"/>
    <mergeCell ref="E52:I52"/>
    <mergeCell ref="A33:I33"/>
    <mergeCell ref="A34:B34"/>
    <mergeCell ref="C34:I34"/>
    <mergeCell ref="A35:B35"/>
    <mergeCell ref="C35:I35"/>
    <mergeCell ref="A36:B36"/>
    <mergeCell ref="C36:I36"/>
    <mergeCell ref="A26:I26"/>
    <mergeCell ref="A27:I27"/>
    <mergeCell ref="A28:I28"/>
    <mergeCell ref="A29:I29"/>
    <mergeCell ref="A30:I30"/>
    <mergeCell ref="A31:I31"/>
    <mergeCell ref="A17:I17"/>
    <mergeCell ref="A21:B21"/>
    <mergeCell ref="C21:E21"/>
    <mergeCell ref="F21:I21"/>
    <mergeCell ref="A24:F24"/>
    <mergeCell ref="A25:I25"/>
    <mergeCell ref="H13:I13"/>
    <mergeCell ref="A14:B15"/>
    <mergeCell ref="C14:D15"/>
    <mergeCell ref="E14:G15"/>
    <mergeCell ref="A16:B16"/>
    <mergeCell ref="C16:I16"/>
    <mergeCell ref="A11:B12"/>
    <mergeCell ref="C11:D12"/>
    <mergeCell ref="E11:G11"/>
    <mergeCell ref="E12:G12"/>
    <mergeCell ref="A13:B13"/>
    <mergeCell ref="C13:D13"/>
    <mergeCell ref="E13:G13"/>
    <mergeCell ref="C4:G4"/>
    <mergeCell ref="A8:I8"/>
    <mergeCell ref="A10:B10"/>
    <mergeCell ref="C10:D10"/>
    <mergeCell ref="E10:G10"/>
    <mergeCell ref="H10:I10"/>
    <mergeCell ref="A1:B1"/>
    <mergeCell ref="C1:G1"/>
    <mergeCell ref="A2:B2"/>
    <mergeCell ref="C2:G2"/>
    <mergeCell ref="H2:I2"/>
    <mergeCell ref="C3:G3"/>
  </mergeCells>
  <dataValidations count="6">
    <dataValidation type="list" allowBlank="1" showInputMessage="1" showErrorMessage="1" sqref="B4">
      <formula1>$Y$3:$Y$10</formula1>
    </dataValidation>
    <dataValidation type="list" allowBlank="1" showInputMessage="1" showErrorMessage="1" sqref="A34:B36">
      <formula1>$AA$32:$AA$51</formula1>
    </dataValidation>
    <dataValidation type="list" allowBlank="1" showInputMessage="1" showErrorMessage="1" sqref="H2:I2">
      <formula1>$AC$2:$AC$6</formula1>
    </dataValidation>
    <dataValidation type="list" allowBlank="1" showInputMessage="1" showErrorMessage="1" sqref="B5">
      <formula1>$Z$3:$Z$9</formula1>
    </dataValidation>
    <dataValidation type="list" allowBlank="1" showInputMessage="1" showErrorMessage="1" sqref="B6">
      <formula1>$AA$3:$AA$17</formula1>
    </dataValidation>
    <dataValidation type="list" allowBlank="1" showInputMessage="1" showErrorMessage="1" sqref="B3">
      <formula1>$X$3:$X$12</formula1>
    </dataValidation>
  </dataValidations>
  <pageMargins left="0.25" right="0.25" top="0.75" bottom="0.75" header="0.3" footer="0.3"/>
  <pageSetup scale="55" orientation="portrait" r:id="rId1"/>
  <headerFooter>
    <oddHeader>&amp;L&amp;"-,Regular"&amp;11FY 2019 Durham Work Plan&amp;R&amp;"+,Regular"&amp;11&amp;A</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70"/>
  <sheetViews>
    <sheetView topLeftCell="B40" zoomScale="85" zoomScaleNormal="85" zoomScaleSheetLayoutView="90" workbookViewId="0">
      <selection activeCell="D125" sqref="D125"/>
    </sheetView>
  </sheetViews>
  <sheetFormatPr defaultColWidth="8.625" defaultRowHeight="15" outlineLevelRow="1" outlineLevelCol="1" x14ac:dyDescent="0.25"/>
  <cols>
    <col min="1" max="1" width="7.875" style="1" hidden="1" customWidth="1"/>
    <col min="2" max="9" width="17.625" style="1" customWidth="1"/>
    <col min="10" max="10" width="14.125" style="1" bestFit="1" customWidth="1"/>
    <col min="11" max="11" width="3.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3"/>
      <c r="B1" s="456" t="s">
        <v>236</v>
      </c>
      <c r="C1" s="332"/>
      <c r="D1" s="333" t="s">
        <v>204</v>
      </c>
      <c r="E1" s="334"/>
      <c r="F1" s="334"/>
      <c r="G1" s="334"/>
      <c r="H1" s="335"/>
      <c r="I1" s="73" t="s">
        <v>203</v>
      </c>
      <c r="J1" s="74">
        <v>43282</v>
      </c>
      <c r="W1" s="1" t="s">
        <v>202</v>
      </c>
    </row>
    <row r="2" spans="1:29" ht="18.75" customHeight="1" thickTop="1" x14ac:dyDescent="0.3">
      <c r="A2" s="3"/>
      <c r="B2" s="454" t="str">
        <f>CONCATENATE(C3,C4,"_",C5,C6)</f>
        <v>18GOT_TS2</v>
      </c>
      <c r="C2" s="455"/>
      <c r="D2" s="338" t="s">
        <v>224</v>
      </c>
      <c r="E2" s="339"/>
      <c r="F2" s="339"/>
      <c r="G2" s="339"/>
      <c r="H2" s="340"/>
      <c r="I2" s="457" t="s">
        <v>196</v>
      </c>
      <c r="J2" s="458"/>
      <c r="W2" s="1" t="s">
        <v>201</v>
      </c>
      <c r="X2" s="27" t="s">
        <v>200</v>
      </c>
      <c r="Y2" s="1" t="s">
        <v>199</v>
      </c>
      <c r="Z2" s="1" t="s">
        <v>198</v>
      </c>
      <c r="AA2" s="1" t="s">
        <v>197</v>
      </c>
      <c r="AC2" s="1" t="s">
        <v>196</v>
      </c>
    </row>
    <row r="3" spans="1:29" ht="17.25" customHeight="1" x14ac:dyDescent="0.3">
      <c r="A3" s="3"/>
      <c r="B3" s="75" t="s">
        <v>195</v>
      </c>
      <c r="C3" s="61">
        <v>18</v>
      </c>
      <c r="D3" s="338" t="s">
        <v>225</v>
      </c>
      <c r="E3" s="339"/>
      <c r="F3" s="339"/>
      <c r="G3" s="339"/>
      <c r="H3" s="340"/>
      <c r="I3" s="459"/>
      <c r="J3" s="460"/>
      <c r="X3" s="27">
        <v>16</v>
      </c>
      <c r="Y3" s="27" t="s">
        <v>194</v>
      </c>
      <c r="Z3" s="27" t="s">
        <v>121</v>
      </c>
      <c r="AA3" s="28">
        <v>1</v>
      </c>
      <c r="AC3" s="1" t="s">
        <v>193</v>
      </c>
    </row>
    <row r="4" spans="1:29" ht="17.25" hidden="1" x14ac:dyDescent="0.3">
      <c r="A4" s="3"/>
      <c r="B4" s="75" t="s">
        <v>192</v>
      </c>
      <c r="C4" s="61" t="s">
        <v>184</v>
      </c>
      <c r="D4" s="440" t="s">
        <v>226</v>
      </c>
      <c r="E4" s="339"/>
      <c r="F4" s="339"/>
      <c r="G4" s="339"/>
      <c r="H4" s="340"/>
      <c r="I4" s="21"/>
      <c r="J4" s="77"/>
      <c r="X4" s="27">
        <v>17</v>
      </c>
      <c r="Y4" s="27" t="s">
        <v>190</v>
      </c>
      <c r="Z4" s="27" t="s">
        <v>117</v>
      </c>
      <c r="AA4" s="28">
        <v>2</v>
      </c>
      <c r="AC4" s="1" t="s">
        <v>189</v>
      </c>
    </row>
    <row r="5" spans="1:29" ht="12.75" hidden="1" customHeight="1" x14ac:dyDescent="0.25">
      <c r="A5" s="3"/>
      <c r="B5" s="75" t="s">
        <v>188</v>
      </c>
      <c r="C5" s="61" t="s">
        <v>113</v>
      </c>
      <c r="D5" s="55"/>
      <c r="E5" s="56"/>
      <c r="F5" s="56"/>
      <c r="G5" s="56"/>
      <c r="H5" s="57"/>
      <c r="I5" s="7"/>
      <c r="J5" s="78"/>
      <c r="X5" s="27">
        <v>18</v>
      </c>
      <c r="Y5" s="27" t="s">
        <v>187</v>
      </c>
      <c r="Z5" s="27" t="s">
        <v>113</v>
      </c>
      <c r="AA5" s="28">
        <v>3</v>
      </c>
      <c r="AC5" s="1" t="s">
        <v>186</v>
      </c>
    </row>
    <row r="6" spans="1:29" hidden="1" x14ac:dyDescent="0.25">
      <c r="A6" s="20"/>
      <c r="B6" s="75" t="s">
        <v>185</v>
      </c>
      <c r="C6" s="62">
        <v>2</v>
      </c>
      <c r="D6" s="58"/>
      <c r="E6" s="59"/>
      <c r="F6" s="59"/>
      <c r="G6" s="59"/>
      <c r="H6" s="60"/>
      <c r="I6" s="16"/>
      <c r="J6" s="79"/>
      <c r="K6" s="18"/>
      <c r="L6" s="18"/>
      <c r="M6" s="18"/>
      <c r="N6" s="18"/>
      <c r="O6" s="18"/>
      <c r="P6" s="18"/>
      <c r="Q6" s="18"/>
      <c r="R6" s="18"/>
      <c r="S6" s="18"/>
      <c r="T6" s="18"/>
      <c r="U6" s="18"/>
      <c r="V6" s="18"/>
      <c r="X6" s="27">
        <v>19</v>
      </c>
      <c r="Y6" s="27" t="s">
        <v>184</v>
      </c>
      <c r="Z6" s="27" t="s">
        <v>109</v>
      </c>
      <c r="AA6" s="28">
        <v>4</v>
      </c>
      <c r="AC6" s="1" t="s">
        <v>183</v>
      </c>
    </row>
    <row r="7" spans="1:29" ht="30.6" hidden="1" customHeight="1" x14ac:dyDescent="0.4">
      <c r="A7" s="23"/>
      <c r="B7" s="80" t="s">
        <v>182</v>
      </c>
      <c r="C7" s="81"/>
      <c r="D7" s="81"/>
      <c r="E7" s="81"/>
      <c r="F7" s="81"/>
      <c r="G7" s="81"/>
      <c r="H7" s="81"/>
      <c r="I7" s="81"/>
      <c r="J7" s="82"/>
      <c r="K7" s="23"/>
      <c r="L7" s="23"/>
      <c r="M7" s="23"/>
      <c r="N7" s="23"/>
      <c r="O7" s="23"/>
      <c r="P7" s="23"/>
      <c r="Q7" s="23"/>
      <c r="R7" s="23"/>
      <c r="S7" s="23"/>
      <c r="T7" s="23"/>
      <c r="U7" s="23"/>
      <c r="V7" s="23"/>
      <c r="X7" s="27">
        <v>20</v>
      </c>
      <c r="Y7" s="27" t="s">
        <v>181</v>
      </c>
      <c r="Z7" s="27" t="s">
        <v>105</v>
      </c>
      <c r="AA7" s="28">
        <v>5</v>
      </c>
    </row>
    <row r="8" spans="1:29" ht="15" hidden="1" customHeight="1" x14ac:dyDescent="0.25">
      <c r="A8" s="31"/>
      <c r="B8" s="325" t="s">
        <v>180</v>
      </c>
      <c r="C8" s="326"/>
      <c r="D8" s="326"/>
      <c r="E8" s="326"/>
      <c r="F8" s="326"/>
      <c r="G8" s="326"/>
      <c r="H8" s="326"/>
      <c r="I8" s="326"/>
      <c r="J8" s="327"/>
      <c r="K8" s="31"/>
      <c r="L8" s="32"/>
      <c r="M8" s="32"/>
      <c r="N8" s="32"/>
      <c r="O8" s="32"/>
      <c r="P8" s="32"/>
      <c r="Q8" s="32"/>
      <c r="R8" s="32"/>
      <c r="S8" s="32"/>
      <c r="T8" s="32"/>
      <c r="U8" s="32"/>
      <c r="V8" s="32"/>
      <c r="X8" s="27">
        <v>21</v>
      </c>
      <c r="Y8" s="27" t="s">
        <v>179</v>
      </c>
      <c r="Z8" s="27" t="s">
        <v>103</v>
      </c>
      <c r="AA8" s="28">
        <v>6</v>
      </c>
    </row>
    <row r="9" spans="1:29" hidden="1" x14ac:dyDescent="0.25">
      <c r="A9" s="2"/>
      <c r="B9" s="83"/>
      <c r="C9" s="7"/>
      <c r="D9" s="7"/>
      <c r="E9" s="7"/>
      <c r="F9" s="7"/>
      <c r="G9" s="7"/>
      <c r="H9" s="7"/>
      <c r="I9" s="7"/>
      <c r="J9" s="78"/>
      <c r="X9" s="27">
        <v>22</v>
      </c>
      <c r="Y9" s="27" t="s">
        <v>178</v>
      </c>
      <c r="Z9" s="27"/>
      <c r="AA9" s="28">
        <v>7</v>
      </c>
    </row>
    <row r="10" spans="1:29" x14ac:dyDescent="0.25">
      <c r="A10" s="3"/>
      <c r="B10" s="328" t="s">
        <v>177</v>
      </c>
      <c r="C10" s="329"/>
      <c r="D10" s="329" t="s">
        <v>176</v>
      </c>
      <c r="E10" s="329"/>
      <c r="F10" s="329" t="s">
        <v>175</v>
      </c>
      <c r="G10" s="329"/>
      <c r="H10" s="329"/>
      <c r="I10" s="329" t="s">
        <v>174</v>
      </c>
      <c r="J10" s="330"/>
      <c r="X10" s="27">
        <v>23</v>
      </c>
      <c r="Y10" s="27" t="s">
        <v>173</v>
      </c>
      <c r="Z10" s="27"/>
      <c r="AA10" s="28">
        <v>8</v>
      </c>
    </row>
    <row r="11" spans="1:29" ht="18" customHeight="1" x14ac:dyDescent="0.25">
      <c r="A11" s="3"/>
      <c r="B11" s="361" t="s">
        <v>172</v>
      </c>
      <c r="C11" s="351"/>
      <c r="D11" s="351" t="s">
        <v>62</v>
      </c>
      <c r="E11" s="351"/>
      <c r="F11" s="362" t="s">
        <v>171</v>
      </c>
      <c r="G11" s="362"/>
      <c r="H11" s="362"/>
      <c r="I11" s="17" t="s">
        <v>165</v>
      </c>
      <c r="J11" s="84">
        <f>IF($I$2=$AC$2,IF($J$128&gt;0,$D$92*($D$128/($D$128+$D$140)),),)+IF($I$2=$AC$3,IF($J$128&gt;0,$E$92*($E$128/($E$128+$E$140)),),)</f>
        <v>256840.5</v>
      </c>
      <c r="X11" s="27">
        <v>24</v>
      </c>
      <c r="Y11" s="27"/>
      <c r="AA11" s="28">
        <v>9</v>
      </c>
    </row>
    <row r="12" spans="1:29" ht="18" customHeight="1" x14ac:dyDescent="0.25">
      <c r="A12" s="3"/>
      <c r="B12" s="361"/>
      <c r="C12" s="351"/>
      <c r="D12" s="351"/>
      <c r="E12" s="351"/>
      <c r="F12" s="363" t="s">
        <v>170</v>
      </c>
      <c r="G12" s="363"/>
      <c r="H12" s="363"/>
      <c r="I12" s="17" t="s">
        <v>164</v>
      </c>
      <c r="J12" s="84">
        <f>IF($J$128&gt;0,SUM($D$92:$I$92)*(SUM($D$128:$I$128)/(SUM($D$128:$I$128,$D$140:$I$140))),)</f>
        <v>1608760.5</v>
      </c>
      <c r="X12" s="27">
        <v>25</v>
      </c>
      <c r="Y12" s="27"/>
      <c r="AA12" s="28">
        <v>10</v>
      </c>
    </row>
    <row r="13" spans="1:29" ht="15.75" x14ac:dyDescent="0.25">
      <c r="A13" s="3"/>
      <c r="B13" s="328" t="s">
        <v>169</v>
      </c>
      <c r="C13" s="329"/>
      <c r="D13" s="329" t="s">
        <v>168</v>
      </c>
      <c r="E13" s="364"/>
      <c r="F13" s="470" t="s">
        <v>227</v>
      </c>
      <c r="G13" s="471"/>
      <c r="H13" s="472"/>
      <c r="I13" s="343" t="s">
        <v>167</v>
      </c>
      <c r="J13" s="330"/>
      <c r="AA13" s="28">
        <v>11</v>
      </c>
    </row>
    <row r="14" spans="1:29" ht="15.75" customHeight="1" x14ac:dyDescent="0.25">
      <c r="A14" s="3"/>
      <c r="B14" s="441" t="s">
        <v>77</v>
      </c>
      <c r="C14" s="442"/>
      <c r="D14" s="349" t="s">
        <v>166</v>
      </c>
      <c r="E14" s="445"/>
      <c r="F14" s="139"/>
      <c r="G14" s="450">
        <f>+J11+J14</f>
        <v>256840.5</v>
      </c>
      <c r="H14" s="143"/>
      <c r="I14" s="137" t="s">
        <v>165</v>
      </c>
      <c r="J14" s="84">
        <f>IF($I$2=$AC$2,IF($J$140&gt;0,$D$92*($D$140/($D$128+$D$140)),),)+IF($I$2=$AC$3,IF($J$140&gt;0,$E$92*($E$140/($E$128+$E$140)),),)</f>
        <v>0</v>
      </c>
      <c r="AA14" s="28">
        <v>12</v>
      </c>
    </row>
    <row r="15" spans="1:29" ht="15.75" customHeight="1" x14ac:dyDescent="0.25">
      <c r="A15" s="3"/>
      <c r="B15" s="443"/>
      <c r="C15" s="444"/>
      <c r="D15" s="446"/>
      <c r="E15" s="447"/>
      <c r="F15" s="144"/>
      <c r="G15" s="451"/>
      <c r="H15" s="145"/>
      <c r="I15" s="138" t="s">
        <v>164</v>
      </c>
      <c r="J15" s="85">
        <f>IF($J$140&gt;0,SUM($D$92:$I$92)*(SUM($D$140:$I$140)/(SUM($D$128:$I$128,$D$140:$I$140))),)</f>
        <v>0</v>
      </c>
      <c r="AA15" s="28">
        <v>13</v>
      </c>
    </row>
    <row r="16" spans="1:29" ht="28.7" customHeight="1" x14ac:dyDescent="0.25">
      <c r="A16" s="3"/>
      <c r="B16" s="463" t="s">
        <v>163</v>
      </c>
      <c r="C16" s="464"/>
      <c r="D16" s="359" t="s">
        <v>226</v>
      </c>
      <c r="E16" s="359"/>
      <c r="F16" s="448"/>
      <c r="G16" s="448"/>
      <c r="H16" s="448"/>
      <c r="I16" s="359"/>
      <c r="J16" s="449"/>
      <c r="AA16" s="28">
        <v>14</v>
      </c>
    </row>
    <row r="17" spans="1:27" ht="83.25" customHeight="1" x14ac:dyDescent="0.25">
      <c r="A17" s="3"/>
      <c r="B17" s="461" t="s">
        <v>260</v>
      </c>
      <c r="C17" s="376"/>
      <c r="D17" s="376"/>
      <c r="E17" s="376"/>
      <c r="F17" s="376"/>
      <c r="G17" s="376"/>
      <c r="H17" s="376"/>
      <c r="I17" s="376"/>
      <c r="J17" s="462"/>
      <c r="AA17" s="1">
        <v>15</v>
      </c>
    </row>
    <row r="18" spans="1:27" ht="15.75" x14ac:dyDescent="0.25">
      <c r="A18" s="3"/>
      <c r="B18" s="465" t="s">
        <v>241</v>
      </c>
      <c r="C18" s="466"/>
      <c r="D18" s="466"/>
      <c r="E18" s="466"/>
      <c r="F18" s="466"/>
      <c r="G18" s="466"/>
      <c r="H18" s="63"/>
      <c r="I18" s="63"/>
      <c r="J18" s="86"/>
    </row>
    <row r="19" spans="1:27" s="5" customFormat="1" ht="17.25" hidden="1" customHeight="1" x14ac:dyDescent="0.25">
      <c r="A19" s="12"/>
      <c r="B19" s="87" t="s">
        <v>162</v>
      </c>
      <c r="C19" s="7"/>
      <c r="D19" s="7"/>
      <c r="E19" s="7"/>
      <c r="F19" s="7"/>
      <c r="G19" s="7"/>
      <c r="H19" s="7"/>
      <c r="I19" s="7"/>
      <c r="J19" s="78"/>
      <c r="K19" s="1"/>
      <c r="L19" s="1"/>
      <c r="M19" s="1"/>
      <c r="N19" s="1"/>
      <c r="O19" s="1"/>
      <c r="P19" s="1"/>
      <c r="Q19" s="1"/>
      <c r="R19" s="1"/>
      <c r="S19" s="1"/>
      <c r="T19" s="1"/>
      <c r="U19" s="1"/>
      <c r="V19" s="1"/>
      <c r="W19" s="33" t="s">
        <v>161</v>
      </c>
      <c r="X19" s="33" t="b">
        <v>1</v>
      </c>
    </row>
    <row r="20" spans="1:27" ht="15" customHeight="1" x14ac:dyDescent="0.25">
      <c r="A20" s="6" t="s">
        <v>160</v>
      </c>
      <c r="B20" s="88" t="s">
        <v>159</v>
      </c>
      <c r="C20" s="89"/>
      <c r="D20" s="89"/>
      <c r="E20" s="89"/>
      <c r="F20" s="89"/>
      <c r="G20" s="89"/>
      <c r="H20" s="89"/>
      <c r="I20" s="89"/>
      <c r="J20" s="90"/>
      <c r="W20" s="33" t="s">
        <v>158</v>
      </c>
      <c r="X20" s="33" t="b">
        <v>0</v>
      </c>
    </row>
    <row r="21" spans="1:27" ht="16.7" customHeight="1" x14ac:dyDescent="0.25">
      <c r="A21" s="6"/>
      <c r="B21" s="91" t="s">
        <v>228</v>
      </c>
      <c r="C21" s="65"/>
      <c r="D21" s="64" t="s">
        <v>157</v>
      </c>
      <c r="E21" s="66"/>
      <c r="F21" s="65"/>
      <c r="G21" s="64" t="s">
        <v>156</v>
      </c>
      <c r="H21" s="67"/>
      <c r="I21" s="66"/>
      <c r="J21" s="92"/>
      <c r="W21" s="33" t="s">
        <v>155</v>
      </c>
      <c r="X21" s="25" t="b">
        <v>0</v>
      </c>
    </row>
    <row r="22" spans="1:27" ht="47.25" customHeight="1" x14ac:dyDescent="0.25">
      <c r="A22" s="6"/>
      <c r="B22" s="467" t="s">
        <v>154</v>
      </c>
      <c r="C22" s="468"/>
      <c r="D22" s="468" t="s">
        <v>153</v>
      </c>
      <c r="E22" s="468"/>
      <c r="F22" s="468"/>
      <c r="G22" s="468" t="s">
        <v>152</v>
      </c>
      <c r="H22" s="468"/>
      <c r="I22" s="468"/>
      <c r="J22" s="469"/>
      <c r="W22" s="33" t="s">
        <v>151</v>
      </c>
      <c r="X22" s="34" t="b">
        <v>0</v>
      </c>
    </row>
    <row r="23" spans="1:27" hidden="1" x14ac:dyDescent="0.25">
      <c r="A23" s="6"/>
      <c r="B23" s="83"/>
      <c r="C23" s="7"/>
      <c r="D23" s="7"/>
      <c r="E23" s="7"/>
      <c r="F23" s="7"/>
      <c r="G23" s="7"/>
      <c r="H23" s="7"/>
      <c r="I23" s="7"/>
      <c r="J23" s="78"/>
      <c r="W23" s="33" t="s">
        <v>150</v>
      </c>
      <c r="X23" s="34" t="b">
        <v>0</v>
      </c>
    </row>
    <row r="24" spans="1:27" hidden="1" x14ac:dyDescent="0.25">
      <c r="A24" s="6" t="s">
        <v>149</v>
      </c>
      <c r="B24" s="88" t="s">
        <v>148</v>
      </c>
      <c r="C24" s="89"/>
      <c r="D24" s="7"/>
      <c r="E24" s="7"/>
      <c r="F24" s="7"/>
      <c r="G24" s="7"/>
      <c r="H24" s="7"/>
      <c r="I24" s="7"/>
      <c r="J24" s="78"/>
      <c r="W24" s="33" t="s">
        <v>147</v>
      </c>
      <c r="X24" s="25" t="b">
        <v>0</v>
      </c>
    </row>
    <row r="25" spans="1:27" ht="15" hidden="1" customHeight="1" x14ac:dyDescent="0.25">
      <c r="A25" s="6"/>
      <c r="B25" s="93"/>
      <c r="C25" s="15"/>
      <c r="D25" s="15"/>
      <c r="E25" s="15"/>
      <c r="F25" s="15"/>
      <c r="G25" s="15"/>
      <c r="H25" s="15"/>
      <c r="I25" s="15"/>
      <c r="J25" s="94"/>
      <c r="W25" s="33" t="s">
        <v>146</v>
      </c>
      <c r="X25" s="25" t="b">
        <v>0</v>
      </c>
    </row>
    <row r="26" spans="1:27" ht="15" hidden="1" customHeight="1" x14ac:dyDescent="0.25">
      <c r="A26" s="6" t="s">
        <v>145</v>
      </c>
      <c r="B26" s="88" t="s">
        <v>144</v>
      </c>
      <c r="C26" s="89"/>
      <c r="D26" s="89"/>
      <c r="E26" s="89"/>
      <c r="F26" s="89"/>
      <c r="G26" s="89"/>
      <c r="H26" s="89"/>
      <c r="I26" s="89"/>
      <c r="J26" s="90"/>
      <c r="W26" s="33" t="s">
        <v>143</v>
      </c>
      <c r="X26" s="25" t="b">
        <v>0</v>
      </c>
    </row>
    <row r="27" spans="1:27" ht="26.25" hidden="1" customHeight="1" x14ac:dyDescent="0.25">
      <c r="A27" s="6"/>
      <c r="B27" s="88"/>
      <c r="C27" s="89"/>
      <c r="D27" s="89"/>
      <c r="E27" s="89"/>
      <c r="F27" s="89"/>
      <c r="G27" s="89"/>
      <c r="H27" s="89"/>
      <c r="I27" s="89"/>
      <c r="J27" s="90"/>
      <c r="W27" s="33" t="s">
        <v>142</v>
      </c>
      <c r="X27" s="34" t="b">
        <v>0</v>
      </c>
    </row>
    <row r="28" spans="1:27" hidden="1" x14ac:dyDescent="0.25">
      <c r="A28" s="6"/>
      <c r="B28" s="83"/>
      <c r="C28" s="7"/>
      <c r="D28" s="7"/>
      <c r="E28" s="7"/>
      <c r="F28" s="7"/>
      <c r="G28" s="7"/>
      <c r="H28" s="7"/>
      <c r="I28" s="7"/>
      <c r="J28" s="78"/>
    </row>
    <row r="29" spans="1:27" hidden="1" x14ac:dyDescent="0.25">
      <c r="A29" s="6" t="s">
        <v>141</v>
      </c>
      <c r="B29" s="402" t="s">
        <v>140</v>
      </c>
      <c r="C29" s="403"/>
      <c r="D29" s="403"/>
      <c r="E29" s="7"/>
      <c r="F29" s="7"/>
      <c r="G29" s="7"/>
      <c r="H29" s="7"/>
      <c r="I29" s="7"/>
      <c r="J29" s="95"/>
      <c r="W29" s="33" t="s">
        <v>139</v>
      </c>
      <c r="X29" s="34" t="b">
        <v>1</v>
      </c>
    </row>
    <row r="30" spans="1:27" hidden="1" x14ac:dyDescent="0.25">
      <c r="A30" s="6"/>
      <c r="B30" s="83"/>
      <c r="C30" s="7"/>
      <c r="D30" s="7"/>
      <c r="E30" s="7"/>
      <c r="F30" s="7"/>
      <c r="G30" s="7"/>
      <c r="H30" s="7"/>
      <c r="I30" s="7"/>
      <c r="J30" s="78"/>
      <c r="W30" s="33" t="s">
        <v>138</v>
      </c>
      <c r="X30" s="34" t="b">
        <v>0</v>
      </c>
    </row>
    <row r="31" spans="1:27" ht="26.25" hidden="1" x14ac:dyDescent="0.4">
      <c r="A31" s="23"/>
      <c r="B31" s="80" t="s">
        <v>137</v>
      </c>
      <c r="C31" s="81"/>
      <c r="D31" s="81"/>
      <c r="E31" s="81"/>
      <c r="F31" s="81"/>
      <c r="G31" s="81"/>
      <c r="H31" s="81"/>
      <c r="I31" s="81"/>
      <c r="J31" s="82"/>
      <c r="K31" s="23"/>
      <c r="L31" s="23"/>
      <c r="M31" s="23"/>
      <c r="N31" s="23"/>
      <c r="O31" s="23"/>
      <c r="P31" s="23"/>
      <c r="Q31" s="23"/>
      <c r="R31" s="23"/>
      <c r="S31" s="23"/>
      <c r="T31" s="23"/>
      <c r="U31" s="23"/>
      <c r="V31" s="23"/>
      <c r="W31" s="33" t="s">
        <v>136</v>
      </c>
      <c r="X31" s="25" t="b">
        <v>0</v>
      </c>
    </row>
    <row r="32" spans="1:27" ht="16.5" hidden="1" customHeight="1" x14ac:dyDescent="0.4">
      <c r="A32" s="23"/>
      <c r="B32" s="96"/>
      <c r="C32" s="81"/>
      <c r="D32" s="81"/>
      <c r="E32" s="81"/>
      <c r="F32" s="81"/>
      <c r="G32" s="81"/>
      <c r="H32" s="81"/>
      <c r="I32" s="81"/>
      <c r="J32" s="82"/>
      <c r="K32" s="23"/>
      <c r="L32" s="23"/>
      <c r="M32" s="23"/>
      <c r="N32" s="23"/>
      <c r="O32" s="23"/>
      <c r="P32" s="23"/>
      <c r="Q32" s="23"/>
      <c r="R32" s="23"/>
      <c r="S32" s="23"/>
      <c r="T32" s="23"/>
      <c r="U32" s="23"/>
      <c r="V32" s="23"/>
      <c r="W32" s="33" t="s">
        <v>135</v>
      </c>
      <c r="X32" s="25" t="b">
        <v>0</v>
      </c>
    </row>
    <row r="33" spans="1:34" ht="16.5" hidden="1" customHeight="1" x14ac:dyDescent="0.4">
      <c r="A33" s="6"/>
      <c r="B33" s="97"/>
      <c r="C33" s="7"/>
      <c r="D33" s="7"/>
      <c r="E33" s="7"/>
      <c r="F33" s="7"/>
      <c r="G33" s="7"/>
      <c r="H33" s="7"/>
      <c r="I33" s="7"/>
      <c r="J33" s="78"/>
      <c r="L33" s="23"/>
      <c r="M33" s="23"/>
      <c r="N33" s="23"/>
      <c r="O33" s="23"/>
      <c r="P33" s="23"/>
      <c r="Q33" s="23"/>
      <c r="R33" s="23"/>
      <c r="S33" s="23"/>
      <c r="T33" s="23"/>
      <c r="U33" s="23"/>
      <c r="V33" s="23"/>
      <c r="W33" s="33" t="s">
        <v>134</v>
      </c>
      <c r="X33" s="25" t="b">
        <v>1</v>
      </c>
    </row>
    <row r="34" spans="1:34" ht="15.75" hidden="1" customHeight="1" x14ac:dyDescent="0.4">
      <c r="A34" s="9" t="s">
        <v>133</v>
      </c>
      <c r="B34" s="98" t="s">
        <v>132</v>
      </c>
      <c r="C34" s="7"/>
      <c r="D34" s="7"/>
      <c r="E34" s="7"/>
      <c r="F34" s="7"/>
      <c r="G34" s="7"/>
      <c r="H34" s="7"/>
      <c r="I34" s="7"/>
      <c r="J34" s="78"/>
      <c r="L34" s="23"/>
      <c r="M34" s="23"/>
      <c r="N34" s="23"/>
      <c r="O34" s="23"/>
      <c r="P34" s="23"/>
      <c r="Q34" s="23"/>
      <c r="R34" s="23"/>
      <c r="S34" s="23"/>
      <c r="T34" s="23"/>
      <c r="U34" s="23"/>
      <c r="V34" s="23"/>
      <c r="W34" s="25"/>
      <c r="X34" s="25"/>
    </row>
    <row r="35" spans="1:34" ht="15.75" hidden="1" x14ac:dyDescent="0.25">
      <c r="A35" s="6"/>
      <c r="B35" s="97"/>
      <c r="C35" s="7"/>
      <c r="D35" s="7"/>
      <c r="E35" s="7"/>
      <c r="F35" s="7"/>
      <c r="G35" s="7"/>
      <c r="H35" s="7"/>
      <c r="I35" s="7"/>
      <c r="J35" s="78"/>
      <c r="W35" s="33" t="s">
        <v>40</v>
      </c>
      <c r="X35" s="33" t="b">
        <v>0</v>
      </c>
    </row>
    <row r="36" spans="1:34" ht="16.7" customHeight="1" x14ac:dyDescent="0.25">
      <c r="A36" s="9" t="s">
        <v>131</v>
      </c>
      <c r="B36" s="371" t="s">
        <v>130</v>
      </c>
      <c r="C36" s="372"/>
      <c r="D36" s="372"/>
      <c r="E36" s="372"/>
      <c r="F36" s="372"/>
      <c r="G36" s="372"/>
      <c r="H36" s="18"/>
      <c r="I36" s="18"/>
      <c r="J36" s="99"/>
      <c r="W36" s="33" t="s">
        <v>38</v>
      </c>
      <c r="X36" s="33" t="b">
        <v>0</v>
      </c>
    </row>
    <row r="37" spans="1:34" ht="30" hidden="1" customHeight="1" x14ac:dyDescent="0.25">
      <c r="A37" s="9"/>
      <c r="B37" s="383" t="s">
        <v>129</v>
      </c>
      <c r="C37" s="384"/>
      <c r="D37" s="384"/>
      <c r="E37" s="384"/>
      <c r="F37" s="384"/>
      <c r="G37" s="384"/>
      <c r="H37" s="384"/>
      <c r="I37" s="384"/>
      <c r="J37" s="385"/>
    </row>
    <row r="38" spans="1:34" ht="33" hidden="1" customHeight="1" x14ac:dyDescent="0.25">
      <c r="A38" s="9"/>
      <c r="B38" s="368"/>
      <c r="C38" s="369"/>
      <c r="D38" s="369"/>
      <c r="E38" s="369"/>
      <c r="F38" s="369"/>
      <c r="G38" s="369"/>
      <c r="H38" s="369"/>
      <c r="I38" s="369"/>
      <c r="J38" s="370"/>
    </row>
    <row r="39" spans="1:34" hidden="1" x14ac:dyDescent="0.25">
      <c r="A39" s="9"/>
      <c r="B39" s="100"/>
      <c r="C39" s="14"/>
      <c r="D39" s="14"/>
      <c r="E39" s="14"/>
      <c r="F39" s="14"/>
      <c r="G39" s="14"/>
      <c r="H39" s="14"/>
      <c r="I39" s="14"/>
      <c r="J39" s="101"/>
    </row>
    <row r="40" spans="1:34" s="5" customFormat="1" ht="15" customHeight="1" x14ac:dyDescent="0.25">
      <c r="A40" s="9" t="s">
        <v>128</v>
      </c>
      <c r="B40" s="371" t="s">
        <v>127</v>
      </c>
      <c r="C40" s="372"/>
      <c r="D40" s="372"/>
      <c r="E40" s="372"/>
      <c r="F40" s="372"/>
      <c r="G40" s="372"/>
      <c r="H40" s="372"/>
      <c r="I40" s="372"/>
      <c r="J40" s="373"/>
    </row>
    <row r="41" spans="1:34" hidden="1" x14ac:dyDescent="0.25">
      <c r="A41" s="9"/>
      <c r="B41" s="83"/>
      <c r="C41" s="7"/>
      <c r="D41" s="7"/>
      <c r="E41" s="7"/>
      <c r="F41" s="7"/>
      <c r="G41" s="7"/>
      <c r="H41" s="7"/>
      <c r="I41" s="7"/>
      <c r="J41" s="78"/>
      <c r="W41" s="1" t="s">
        <v>126</v>
      </c>
      <c r="X41" s="1" t="b">
        <v>0</v>
      </c>
    </row>
    <row r="42" spans="1:34" s="5" customFormat="1" ht="15" customHeight="1" x14ac:dyDescent="0.25">
      <c r="A42" s="9" t="s">
        <v>123</v>
      </c>
      <c r="B42" s="371" t="s">
        <v>125</v>
      </c>
      <c r="C42" s="372"/>
      <c r="D42" s="372"/>
      <c r="E42" s="372"/>
      <c r="F42" s="372"/>
      <c r="G42" s="372"/>
      <c r="H42" s="372"/>
      <c r="I42" s="372"/>
      <c r="J42" s="373"/>
      <c r="W42" s="1" t="s">
        <v>124</v>
      </c>
      <c r="X42" s="5" t="b">
        <v>1</v>
      </c>
    </row>
    <row r="43" spans="1:34" ht="14.25" customHeight="1" x14ac:dyDescent="0.25">
      <c r="A43" s="9"/>
      <c r="B43" s="368"/>
      <c r="C43" s="369"/>
      <c r="D43" s="369"/>
      <c r="E43" s="369"/>
      <c r="F43" s="369"/>
      <c r="G43" s="369"/>
      <c r="H43" s="369"/>
      <c r="I43" s="369"/>
      <c r="J43" s="370"/>
    </row>
    <row r="44" spans="1:34" s="5" customFormat="1" x14ac:dyDescent="0.25">
      <c r="A44" s="9" t="s">
        <v>123</v>
      </c>
      <c r="B44" s="371" t="s">
        <v>122</v>
      </c>
      <c r="C44" s="372"/>
      <c r="D44" s="372"/>
      <c r="E44" s="372"/>
      <c r="F44" s="372"/>
      <c r="G44" s="372"/>
      <c r="H44" s="372"/>
      <c r="I44" s="372"/>
      <c r="J44" s="373"/>
    </row>
    <row r="45" spans="1:34" ht="11.25" customHeight="1" x14ac:dyDescent="0.25">
      <c r="A45" s="9"/>
      <c r="B45" s="368"/>
      <c r="C45" s="369"/>
      <c r="D45" s="369"/>
      <c r="E45" s="369"/>
      <c r="F45" s="369"/>
      <c r="G45" s="369"/>
      <c r="H45" s="369"/>
      <c r="I45" s="369"/>
      <c r="J45" s="370"/>
    </row>
    <row r="46" spans="1:34" hidden="1" x14ac:dyDescent="0.25">
      <c r="A46" s="9"/>
      <c r="B46" s="100"/>
      <c r="C46" s="14"/>
      <c r="D46" s="14"/>
      <c r="E46" s="14"/>
      <c r="F46" s="14"/>
      <c r="G46" s="14"/>
      <c r="H46" s="14"/>
      <c r="I46" s="14"/>
      <c r="J46" s="101"/>
      <c r="Z46" s="27" t="s">
        <v>121</v>
      </c>
      <c r="AA46" s="35" t="s">
        <v>120</v>
      </c>
    </row>
    <row r="47" spans="1:34" s="5" customFormat="1" ht="15.75" customHeight="1" x14ac:dyDescent="0.25">
      <c r="A47" s="9" t="s">
        <v>119</v>
      </c>
      <c r="B47" s="371" t="s">
        <v>229</v>
      </c>
      <c r="C47" s="372"/>
      <c r="D47" s="372"/>
      <c r="E47" s="372"/>
      <c r="F47" s="372"/>
      <c r="G47" s="372"/>
      <c r="H47" s="372"/>
      <c r="I47" s="372"/>
      <c r="J47" s="373"/>
      <c r="Z47" s="27" t="s">
        <v>117</v>
      </c>
      <c r="AA47" s="35" t="s">
        <v>116</v>
      </c>
    </row>
    <row r="48" spans="1:34" ht="21" customHeight="1" x14ac:dyDescent="0.25">
      <c r="A48" s="13" t="s">
        <v>115</v>
      </c>
      <c r="B48" s="390" t="s">
        <v>95</v>
      </c>
      <c r="C48" s="391"/>
      <c r="D48" s="392" t="s">
        <v>114</v>
      </c>
      <c r="E48" s="392"/>
      <c r="F48" s="392"/>
      <c r="G48" s="392"/>
      <c r="H48" s="392"/>
      <c r="I48" s="392"/>
      <c r="J48" s="393"/>
      <c r="Z48" s="27" t="s">
        <v>113</v>
      </c>
      <c r="AA48" s="35" t="s">
        <v>112</v>
      </c>
      <c r="AB48" s="35"/>
      <c r="AC48" s="35"/>
      <c r="AD48" s="35"/>
      <c r="AE48" s="35"/>
      <c r="AF48" s="35"/>
      <c r="AG48" s="35"/>
      <c r="AH48" s="35"/>
    </row>
    <row r="49" spans="1:34" ht="21" customHeight="1" x14ac:dyDescent="0.25">
      <c r="A49" s="13" t="s">
        <v>111</v>
      </c>
      <c r="B49" s="390" t="s">
        <v>92</v>
      </c>
      <c r="C49" s="391"/>
      <c r="D49" s="392" t="s">
        <v>110</v>
      </c>
      <c r="E49" s="392"/>
      <c r="F49" s="392"/>
      <c r="G49" s="392"/>
      <c r="H49" s="392"/>
      <c r="I49" s="392"/>
      <c r="J49" s="393"/>
      <c r="Z49" s="27" t="s">
        <v>109</v>
      </c>
      <c r="AA49" s="35" t="s">
        <v>108</v>
      </c>
      <c r="AB49" s="35"/>
      <c r="AC49" s="35"/>
      <c r="AD49" s="35"/>
      <c r="AE49" s="35"/>
      <c r="AF49" s="35"/>
      <c r="AG49" s="35"/>
      <c r="AH49" s="35"/>
    </row>
    <row r="50" spans="1:34" ht="21" customHeight="1" x14ac:dyDescent="0.25">
      <c r="A50" s="13" t="s">
        <v>107</v>
      </c>
      <c r="B50" s="390" t="s">
        <v>91</v>
      </c>
      <c r="C50" s="391"/>
      <c r="D50" s="392" t="s">
        <v>106</v>
      </c>
      <c r="E50" s="392"/>
      <c r="F50" s="392"/>
      <c r="G50" s="392"/>
      <c r="H50" s="392"/>
      <c r="I50" s="392"/>
      <c r="J50" s="393"/>
      <c r="Z50" s="27" t="s">
        <v>105</v>
      </c>
      <c r="AA50" s="1" t="s">
        <v>104</v>
      </c>
      <c r="AB50" s="35"/>
      <c r="AC50" s="35"/>
      <c r="AD50" s="35"/>
      <c r="AE50" s="35"/>
      <c r="AF50" s="35"/>
      <c r="AG50" s="35"/>
      <c r="AH50" s="35"/>
    </row>
    <row r="51" spans="1:34" ht="21" hidden="1" customHeight="1" x14ac:dyDescent="0.25">
      <c r="B51" s="102"/>
      <c r="C51" s="18"/>
      <c r="D51" s="18"/>
      <c r="E51" s="18"/>
      <c r="F51" s="18"/>
      <c r="G51" s="18"/>
      <c r="H51" s="18"/>
      <c r="I51" s="18"/>
      <c r="J51" s="99"/>
      <c r="Z51" s="27" t="s">
        <v>103</v>
      </c>
      <c r="AA51" s="35" t="s">
        <v>102</v>
      </c>
    </row>
    <row r="52" spans="1:34" ht="26.25" hidden="1" customHeight="1" x14ac:dyDescent="0.4">
      <c r="A52" s="23"/>
      <c r="B52" s="80" t="s">
        <v>101</v>
      </c>
      <c r="C52" s="81"/>
      <c r="D52" s="81"/>
      <c r="E52" s="81"/>
      <c r="F52" s="81"/>
      <c r="G52" s="81"/>
      <c r="H52" s="81"/>
      <c r="I52" s="81"/>
      <c r="J52" s="82"/>
      <c r="K52" s="23"/>
      <c r="L52" s="23"/>
      <c r="M52" s="23"/>
      <c r="N52" s="23"/>
      <c r="O52" s="23"/>
      <c r="P52" s="23"/>
      <c r="Q52" s="23"/>
      <c r="R52" s="23"/>
      <c r="S52" s="23"/>
      <c r="T52" s="23"/>
      <c r="U52" s="23"/>
      <c r="V52" s="23"/>
      <c r="AA52" s="35" t="s">
        <v>100</v>
      </c>
    </row>
    <row r="53" spans="1:34" ht="5.25" hidden="1" customHeight="1" x14ac:dyDescent="0.4">
      <c r="A53" s="23"/>
      <c r="B53" s="96"/>
      <c r="C53" s="81"/>
      <c r="D53" s="81"/>
      <c r="E53" s="81"/>
      <c r="F53" s="81"/>
      <c r="G53" s="81"/>
      <c r="H53" s="81"/>
      <c r="I53" s="81"/>
      <c r="J53" s="82"/>
      <c r="K53" s="23"/>
      <c r="L53" s="23"/>
      <c r="M53" s="23"/>
      <c r="N53" s="23"/>
      <c r="O53" s="23"/>
      <c r="P53" s="23"/>
      <c r="Q53" s="23"/>
      <c r="R53" s="23"/>
      <c r="S53" s="23"/>
      <c r="T53" s="23"/>
      <c r="U53" s="23"/>
      <c r="V53" s="23"/>
      <c r="AA53" s="35" t="s">
        <v>99</v>
      </c>
    </row>
    <row r="54" spans="1:34" hidden="1" x14ac:dyDescent="0.25">
      <c r="A54" s="12"/>
      <c r="B54" s="83"/>
      <c r="C54" s="7"/>
      <c r="D54" s="7"/>
      <c r="E54" s="7"/>
      <c r="F54" s="7"/>
      <c r="G54" s="7"/>
      <c r="H54" s="7"/>
      <c r="I54" s="7"/>
      <c r="J54" s="78"/>
      <c r="AA54" s="35" t="s">
        <v>98</v>
      </c>
    </row>
    <row r="55" spans="1:34" hidden="1" outlineLevel="1" x14ac:dyDescent="0.25">
      <c r="A55" s="12"/>
      <c r="B55" s="87" t="s">
        <v>97</v>
      </c>
      <c r="C55" s="7"/>
      <c r="D55" s="7"/>
      <c r="E55" s="7"/>
      <c r="F55" s="7"/>
      <c r="G55" s="7"/>
      <c r="H55" s="7"/>
      <c r="I55" s="7"/>
      <c r="J55" s="78"/>
      <c r="AA55" s="35" t="s">
        <v>96</v>
      </c>
    </row>
    <row r="56" spans="1:34" hidden="1" outlineLevel="1" x14ac:dyDescent="0.25">
      <c r="A56" s="12"/>
      <c r="B56" s="103"/>
      <c r="C56" s="7"/>
      <c r="D56" s="7"/>
      <c r="E56" s="7"/>
      <c r="F56" s="7"/>
      <c r="G56" s="7"/>
      <c r="H56" s="7"/>
      <c r="I56" s="7"/>
      <c r="J56" s="78"/>
      <c r="AA56" s="35" t="s">
        <v>95</v>
      </c>
    </row>
    <row r="57" spans="1:34" hidden="1" outlineLevel="1" x14ac:dyDescent="0.25">
      <c r="A57" s="9" t="s">
        <v>94</v>
      </c>
      <c r="B57" s="371" t="s">
        <v>93</v>
      </c>
      <c r="C57" s="372"/>
      <c r="D57" s="372"/>
      <c r="E57" s="372"/>
      <c r="F57" s="372"/>
      <c r="G57" s="372"/>
      <c r="H57" s="372"/>
      <c r="I57" s="372"/>
      <c r="J57" s="373"/>
      <c r="AA57" s="35" t="s">
        <v>92</v>
      </c>
    </row>
    <row r="58" spans="1:34" ht="63.75" hidden="1" customHeight="1" outlineLevel="1" x14ac:dyDescent="0.25">
      <c r="B58" s="368"/>
      <c r="C58" s="369"/>
      <c r="D58" s="369"/>
      <c r="E58" s="369"/>
      <c r="F58" s="369"/>
      <c r="G58" s="369"/>
      <c r="H58" s="369"/>
      <c r="I58" s="369"/>
      <c r="J58" s="370"/>
      <c r="AA58" s="35" t="s">
        <v>91</v>
      </c>
    </row>
    <row r="59" spans="1:34" hidden="1" collapsed="1" x14ac:dyDescent="0.25">
      <c r="B59" s="102"/>
      <c r="C59" s="18"/>
      <c r="D59" s="18"/>
      <c r="E59" s="18"/>
      <c r="F59" s="18"/>
      <c r="G59" s="18"/>
      <c r="H59" s="18"/>
      <c r="I59" s="18"/>
      <c r="J59" s="99"/>
      <c r="AA59" s="1" t="s">
        <v>90</v>
      </c>
    </row>
    <row r="60" spans="1:34" hidden="1" outlineLevel="1" x14ac:dyDescent="0.25">
      <c r="A60" s="12"/>
      <c r="B60" s="87" t="s">
        <v>89</v>
      </c>
      <c r="C60" s="7"/>
      <c r="D60" s="7"/>
      <c r="E60" s="7"/>
      <c r="F60" s="7"/>
      <c r="G60" s="7"/>
      <c r="H60" s="7"/>
      <c r="I60" s="7"/>
      <c r="J60" s="78"/>
      <c r="AA60" s="35" t="s">
        <v>88</v>
      </c>
    </row>
    <row r="61" spans="1:34" hidden="1" outlineLevel="1" x14ac:dyDescent="0.25">
      <c r="A61" s="12"/>
      <c r="B61" s="103"/>
      <c r="C61" s="7"/>
      <c r="D61" s="7"/>
      <c r="E61" s="7"/>
      <c r="F61" s="7"/>
      <c r="G61" s="7"/>
      <c r="H61" s="7"/>
      <c r="I61" s="7"/>
      <c r="J61" s="78"/>
      <c r="AA61" s="35" t="s">
        <v>87</v>
      </c>
    </row>
    <row r="62" spans="1:34" outlineLevel="1" x14ac:dyDescent="0.25">
      <c r="A62" s="9" t="s">
        <v>86</v>
      </c>
      <c r="B62" s="371" t="s">
        <v>85</v>
      </c>
      <c r="C62" s="372"/>
      <c r="D62" s="372"/>
      <c r="E62" s="372"/>
      <c r="F62" s="372"/>
      <c r="G62" s="372"/>
      <c r="H62" s="372"/>
      <c r="I62" s="372"/>
      <c r="J62" s="373"/>
      <c r="AA62" s="35" t="s">
        <v>84</v>
      </c>
    </row>
    <row r="63" spans="1:34" ht="9.75" customHeight="1" outlineLevel="1" x14ac:dyDescent="0.25">
      <c r="A63" s="9"/>
      <c r="B63" s="368"/>
      <c r="C63" s="369"/>
      <c r="D63" s="369"/>
      <c r="E63" s="369"/>
      <c r="F63" s="369"/>
      <c r="G63" s="369"/>
      <c r="H63" s="369"/>
      <c r="I63" s="369"/>
      <c r="J63" s="370"/>
      <c r="AA63" s="1" t="s">
        <v>83</v>
      </c>
    </row>
    <row r="64" spans="1:34" hidden="1" outlineLevel="1" x14ac:dyDescent="0.25">
      <c r="A64" s="9"/>
      <c r="B64" s="103"/>
      <c r="C64" s="7"/>
      <c r="D64" s="7"/>
      <c r="E64" s="7"/>
      <c r="F64" s="7"/>
      <c r="G64" s="7"/>
      <c r="H64" s="7"/>
      <c r="I64" s="7"/>
      <c r="J64" s="78"/>
      <c r="AA64" s="35" t="s">
        <v>82</v>
      </c>
    </row>
    <row r="65" spans="1:27" s="5" customFormat="1" ht="14.45" customHeight="1" outlineLevel="1" x14ac:dyDescent="0.25">
      <c r="A65" s="9" t="s">
        <v>81</v>
      </c>
      <c r="B65" s="371" t="s">
        <v>80</v>
      </c>
      <c r="C65" s="372"/>
      <c r="D65" s="372"/>
      <c r="E65" s="372"/>
      <c r="F65" s="372"/>
      <c r="G65" s="372"/>
      <c r="H65" s="372"/>
      <c r="I65" s="372"/>
      <c r="J65" s="373"/>
      <c r="AA65" s="35" t="s">
        <v>79</v>
      </c>
    </row>
    <row r="66" spans="1:27" ht="16.5" customHeight="1" outlineLevel="1" x14ac:dyDescent="0.25">
      <c r="A66" s="9"/>
      <c r="B66" s="104"/>
      <c r="C66" s="386" t="s">
        <v>78</v>
      </c>
      <c r="D66" s="386"/>
      <c r="E66" s="386"/>
      <c r="F66" s="388" t="s">
        <v>77</v>
      </c>
      <c r="G66" s="388"/>
      <c r="H66" s="388"/>
      <c r="I66" s="388"/>
      <c r="J66" s="389"/>
    </row>
    <row r="67" spans="1:27" ht="16.5" customHeight="1" outlineLevel="1" x14ac:dyDescent="0.25">
      <c r="A67" s="9"/>
      <c r="B67" s="104"/>
      <c r="C67" s="386" t="s">
        <v>76</v>
      </c>
      <c r="D67" s="386"/>
      <c r="E67" s="386"/>
      <c r="F67" s="388" t="s">
        <v>75</v>
      </c>
      <c r="G67" s="388"/>
      <c r="H67" s="388"/>
      <c r="I67" s="388"/>
      <c r="J67" s="389"/>
    </row>
    <row r="68" spans="1:27" ht="16.5" customHeight="1" outlineLevel="1" x14ac:dyDescent="0.25">
      <c r="A68" s="9"/>
      <c r="B68" s="104"/>
      <c r="C68" s="386" t="s">
        <v>74</v>
      </c>
      <c r="D68" s="386"/>
      <c r="E68" s="386"/>
      <c r="F68" s="388" t="s">
        <v>73</v>
      </c>
      <c r="G68" s="388"/>
      <c r="H68" s="388"/>
      <c r="I68" s="388"/>
      <c r="J68" s="389"/>
    </row>
    <row r="69" spans="1:27" ht="16.5" customHeight="1" outlineLevel="1" x14ac:dyDescent="0.25">
      <c r="A69" s="9"/>
      <c r="B69" s="104"/>
      <c r="C69" s="386" t="s">
        <v>72</v>
      </c>
      <c r="D69" s="386"/>
      <c r="E69" s="386"/>
      <c r="F69" s="388" t="s">
        <v>71</v>
      </c>
      <c r="G69" s="388"/>
      <c r="H69" s="388"/>
      <c r="I69" s="388"/>
      <c r="J69" s="389"/>
    </row>
    <row r="70" spans="1:27" ht="16.5" customHeight="1" outlineLevel="1" x14ac:dyDescent="0.25">
      <c r="A70" s="9"/>
      <c r="B70" s="104"/>
      <c r="C70" s="386" t="s">
        <v>70</v>
      </c>
      <c r="D70" s="386"/>
      <c r="E70" s="386"/>
      <c r="F70" s="388" t="s">
        <v>69</v>
      </c>
      <c r="G70" s="388"/>
      <c r="H70" s="388"/>
      <c r="I70" s="388"/>
      <c r="J70" s="389"/>
    </row>
    <row r="71" spans="1:27" ht="16.5" customHeight="1" outlineLevel="1" x14ac:dyDescent="0.25">
      <c r="A71" s="9"/>
      <c r="B71" s="104"/>
      <c r="C71" s="386" t="s">
        <v>68</v>
      </c>
      <c r="D71" s="386"/>
      <c r="E71" s="386"/>
      <c r="F71" s="388" t="s">
        <v>67</v>
      </c>
      <c r="G71" s="388"/>
      <c r="H71" s="388"/>
      <c r="I71" s="388"/>
      <c r="J71" s="389"/>
    </row>
    <row r="72" spans="1:27" ht="16.5" customHeight="1" outlineLevel="1" x14ac:dyDescent="0.25">
      <c r="A72" s="9"/>
      <c r="B72" s="104"/>
      <c r="C72" s="386" t="s">
        <v>66</v>
      </c>
      <c r="D72" s="386"/>
      <c r="E72" s="386"/>
      <c r="F72" s="388" t="s">
        <v>65</v>
      </c>
      <c r="G72" s="388"/>
      <c r="H72" s="388"/>
      <c r="I72" s="388"/>
      <c r="J72" s="389"/>
    </row>
    <row r="73" spans="1:27" hidden="1" outlineLevel="1" x14ac:dyDescent="0.25">
      <c r="A73" s="9"/>
      <c r="B73" s="83"/>
      <c r="C73" s="7"/>
      <c r="D73" s="7"/>
      <c r="E73" s="7"/>
      <c r="F73" s="7"/>
      <c r="G73" s="7"/>
      <c r="H73" s="7"/>
      <c r="I73" s="7"/>
      <c r="J73" s="78"/>
    </row>
    <row r="74" spans="1:27" s="5" customFormat="1" outlineLevel="1" x14ac:dyDescent="0.25">
      <c r="A74" s="9" t="s">
        <v>64</v>
      </c>
      <c r="B74" s="402" t="s">
        <v>63</v>
      </c>
      <c r="C74" s="403"/>
      <c r="D74" s="403"/>
      <c r="E74" s="403"/>
      <c r="F74" s="403"/>
      <c r="G74" s="403"/>
      <c r="H74" s="403"/>
      <c r="I74" s="403"/>
      <c r="J74" s="404"/>
    </row>
    <row r="75" spans="1:27" ht="20.25" customHeight="1" outlineLevel="1" x14ac:dyDescent="0.25">
      <c r="A75" s="9"/>
      <c r="B75" s="368" t="s">
        <v>62</v>
      </c>
      <c r="C75" s="369"/>
      <c r="D75" s="369"/>
      <c r="E75" s="369"/>
      <c r="F75" s="369"/>
      <c r="G75" s="369"/>
      <c r="H75" s="369"/>
      <c r="I75" s="369"/>
      <c r="J75" s="370"/>
    </row>
    <row r="76" spans="1:27" hidden="1" x14ac:dyDescent="0.25">
      <c r="A76" s="12"/>
      <c r="B76" s="102"/>
      <c r="C76" s="7"/>
      <c r="D76" s="7"/>
      <c r="E76" s="7"/>
      <c r="F76" s="7"/>
      <c r="G76" s="7"/>
      <c r="H76" s="7"/>
      <c r="I76" s="7"/>
      <c r="J76" s="78"/>
    </row>
    <row r="77" spans="1:27" hidden="1" outlineLevel="1" x14ac:dyDescent="0.25">
      <c r="A77" s="12"/>
      <c r="B77" s="87" t="s">
        <v>61</v>
      </c>
      <c r="C77" s="7"/>
      <c r="D77" s="7"/>
      <c r="E77" s="7"/>
      <c r="F77" s="7"/>
      <c r="G77" s="7"/>
      <c r="H77" s="7"/>
      <c r="I77" s="7"/>
      <c r="J77" s="78"/>
    </row>
    <row r="78" spans="1:27" s="5" customFormat="1" ht="38.450000000000003" hidden="1" customHeight="1" outlineLevel="1" x14ac:dyDescent="0.25">
      <c r="A78" s="9" t="s">
        <v>60</v>
      </c>
      <c r="B78" s="371" t="s">
        <v>59</v>
      </c>
      <c r="C78" s="372"/>
      <c r="D78" s="372"/>
      <c r="E78" s="372"/>
      <c r="F78" s="372"/>
      <c r="G78" s="372"/>
      <c r="H78" s="372"/>
      <c r="I78" s="372"/>
      <c r="J78" s="373"/>
    </row>
    <row r="79" spans="1:27" ht="27.75" hidden="1" customHeight="1" outlineLevel="1" x14ac:dyDescent="0.25">
      <c r="A79" s="11"/>
      <c r="B79" s="368"/>
      <c r="C79" s="369"/>
      <c r="D79" s="369"/>
      <c r="E79" s="369"/>
      <c r="F79" s="369"/>
      <c r="G79" s="369"/>
      <c r="H79" s="369"/>
      <c r="I79" s="369"/>
      <c r="J79" s="370"/>
    </row>
    <row r="80" spans="1:27" hidden="1" collapsed="1" x14ac:dyDescent="0.25">
      <c r="A80" s="11"/>
      <c r="B80" s="104"/>
      <c r="C80" s="10"/>
      <c r="D80" s="10"/>
      <c r="E80" s="10"/>
      <c r="F80" s="10"/>
      <c r="G80" s="10"/>
      <c r="H80" s="10"/>
      <c r="I80" s="10"/>
      <c r="J80" s="105"/>
    </row>
    <row r="81" spans="1:22" ht="5.25" hidden="1" customHeight="1" x14ac:dyDescent="0.4">
      <c r="A81" s="23"/>
      <c r="B81" s="96"/>
      <c r="C81" s="81"/>
      <c r="D81" s="81"/>
      <c r="E81" s="81"/>
      <c r="F81" s="81"/>
      <c r="G81" s="81"/>
      <c r="H81" s="81"/>
      <c r="I81" s="81"/>
      <c r="J81" s="82"/>
      <c r="K81" s="23"/>
      <c r="L81" s="23"/>
      <c r="M81" s="23"/>
      <c r="N81" s="23"/>
      <c r="O81" s="23"/>
      <c r="P81" s="23"/>
      <c r="Q81" s="23"/>
      <c r="R81" s="23"/>
      <c r="S81" s="23"/>
      <c r="T81" s="23"/>
      <c r="U81" s="23"/>
      <c r="V81" s="23"/>
    </row>
    <row r="82" spans="1:22" s="3" customFormat="1" hidden="1" x14ac:dyDescent="0.25">
      <c r="B82" s="104"/>
      <c r="C82" s="10"/>
      <c r="D82" s="10"/>
      <c r="E82" s="10"/>
      <c r="F82" s="10"/>
      <c r="G82" s="10"/>
      <c r="H82" s="10"/>
      <c r="I82" s="10"/>
      <c r="J82" s="105"/>
    </row>
    <row r="83" spans="1:22" s="5" customFormat="1" hidden="1" x14ac:dyDescent="0.25">
      <c r="A83" s="6" t="s">
        <v>58</v>
      </c>
      <c r="B83" s="371" t="s">
        <v>57</v>
      </c>
      <c r="C83" s="372"/>
      <c r="D83" s="372"/>
      <c r="E83" s="372"/>
      <c r="F83" s="372"/>
      <c r="G83" s="372"/>
      <c r="H83" s="372"/>
      <c r="I83" s="372"/>
      <c r="J83" s="373"/>
    </row>
    <row r="84" spans="1:22" ht="30" hidden="1" customHeight="1" x14ac:dyDescent="0.25">
      <c r="A84" s="3"/>
      <c r="B84" s="368"/>
      <c r="C84" s="369"/>
      <c r="D84" s="369"/>
      <c r="E84" s="369"/>
      <c r="F84" s="369"/>
      <c r="G84" s="369"/>
      <c r="H84" s="369"/>
      <c r="I84" s="369"/>
      <c r="J84" s="370"/>
    </row>
    <row r="85" spans="1:22" hidden="1" x14ac:dyDescent="0.25">
      <c r="A85" s="3"/>
      <c r="B85" s="83"/>
      <c r="C85" s="7"/>
      <c r="D85" s="7"/>
      <c r="E85" s="7"/>
      <c r="F85" s="7"/>
      <c r="G85" s="7"/>
      <c r="H85" s="7"/>
      <c r="I85" s="7"/>
      <c r="J85" s="78"/>
    </row>
    <row r="86" spans="1:22" ht="26.25" hidden="1" x14ac:dyDescent="0.4">
      <c r="A86" s="23"/>
      <c r="B86" s="80" t="s">
        <v>56</v>
      </c>
      <c r="C86" s="81"/>
      <c r="D86" s="81"/>
      <c r="E86" s="81"/>
      <c r="F86" s="81"/>
      <c r="G86" s="81"/>
      <c r="H86" s="81"/>
      <c r="I86" s="81"/>
      <c r="J86" s="82"/>
      <c r="K86" s="23"/>
      <c r="L86" s="23"/>
      <c r="M86" s="23"/>
      <c r="N86" s="23"/>
      <c r="O86" s="23"/>
      <c r="P86" s="23"/>
      <c r="Q86" s="23"/>
      <c r="R86" s="23"/>
      <c r="S86" s="23"/>
      <c r="T86" s="23"/>
      <c r="U86" s="23"/>
      <c r="V86" s="23"/>
    </row>
    <row r="87" spans="1:22" ht="5.25" hidden="1" customHeight="1" x14ac:dyDescent="0.4">
      <c r="A87" s="23"/>
      <c r="B87" s="96"/>
      <c r="C87" s="81"/>
      <c r="D87" s="81"/>
      <c r="E87" s="81"/>
      <c r="F87" s="81"/>
      <c r="G87" s="81"/>
      <c r="H87" s="81"/>
      <c r="I87" s="81"/>
      <c r="J87" s="82"/>
      <c r="K87" s="23"/>
      <c r="L87" s="23"/>
      <c r="M87" s="23"/>
      <c r="N87" s="23"/>
      <c r="O87" s="23"/>
      <c r="P87" s="23"/>
      <c r="Q87" s="23"/>
      <c r="R87" s="23"/>
      <c r="S87" s="23"/>
      <c r="T87" s="23"/>
      <c r="U87" s="23"/>
      <c r="V87" s="23"/>
    </row>
    <row r="88" spans="1:22" s="5" customFormat="1" hidden="1" x14ac:dyDescent="0.25">
      <c r="A88" s="6" t="s">
        <v>55</v>
      </c>
      <c r="B88" s="371" t="s">
        <v>54</v>
      </c>
      <c r="C88" s="372"/>
      <c r="D88" s="372"/>
      <c r="E88" s="372"/>
      <c r="F88" s="372"/>
      <c r="G88" s="372"/>
      <c r="H88" s="372"/>
      <c r="I88" s="372"/>
      <c r="J88" s="373"/>
    </row>
    <row r="89" spans="1:22" ht="27.75" hidden="1" customHeight="1" x14ac:dyDescent="0.25">
      <c r="A89" s="2"/>
      <c r="B89" s="408" t="s">
        <v>53</v>
      </c>
      <c r="C89" s="409"/>
      <c r="D89" s="409"/>
      <c r="E89" s="409"/>
      <c r="F89" s="409"/>
      <c r="G89" s="409"/>
      <c r="H89" s="409"/>
      <c r="I89" s="409"/>
      <c r="J89" s="410"/>
    </row>
    <row r="90" spans="1:22" hidden="1" x14ac:dyDescent="0.25">
      <c r="A90" s="2"/>
      <c r="B90" s="106" t="s">
        <v>52</v>
      </c>
      <c r="C90" s="36"/>
      <c r="D90" s="36"/>
      <c r="E90" s="36"/>
      <c r="F90" s="36"/>
      <c r="G90" s="36"/>
      <c r="H90" s="36"/>
      <c r="I90" s="36"/>
      <c r="J90" s="107"/>
    </row>
    <row r="91" spans="1:22" x14ac:dyDescent="0.25">
      <c r="A91" s="2"/>
      <c r="B91" s="396" t="s">
        <v>230</v>
      </c>
      <c r="C91" s="397"/>
      <c r="D91" s="128" t="str">
        <f t="shared" ref="D91:I91" si="0">D$112</f>
        <v>FY19</v>
      </c>
      <c r="E91" s="37" t="str">
        <f t="shared" si="0"/>
        <v>FY20</v>
      </c>
      <c r="F91" s="37" t="str">
        <f t="shared" si="0"/>
        <v>FY21</v>
      </c>
      <c r="G91" s="37" t="str">
        <f t="shared" si="0"/>
        <v>FY22</v>
      </c>
      <c r="H91" s="37" t="str">
        <f t="shared" si="0"/>
        <v>FY23</v>
      </c>
      <c r="I91" s="37" t="str">
        <f t="shared" si="0"/>
        <v>FY24</v>
      </c>
      <c r="J91" s="108" t="s">
        <v>10</v>
      </c>
    </row>
    <row r="92" spans="1:22" ht="15" customHeight="1" x14ac:dyDescent="0.25">
      <c r="A92" s="2"/>
      <c r="B92" s="398" t="s">
        <v>240</v>
      </c>
      <c r="C92" s="399"/>
      <c r="D92" s="127">
        <f>((D128+D140)-SUM(D102))/2</f>
        <v>256840.5</v>
      </c>
      <c r="E92" s="38">
        <f t="shared" ref="E92:I92" si="1">((E128+E140)-SUM(E102))/2</f>
        <v>258000</v>
      </c>
      <c r="F92" s="38">
        <f t="shared" si="1"/>
        <v>264192</v>
      </c>
      <c r="G92" s="38">
        <f t="shared" si="1"/>
        <v>270384</v>
      </c>
      <c r="H92" s="38">
        <f t="shared" si="1"/>
        <v>276576</v>
      </c>
      <c r="I92" s="38">
        <f t="shared" si="1"/>
        <v>282768</v>
      </c>
      <c r="J92" s="109">
        <f t="shared" ref="J92:J97" si="2">SUM(D92:I92)</f>
        <v>1608760.5</v>
      </c>
    </row>
    <row r="93" spans="1:22" ht="15" customHeight="1" x14ac:dyDescent="0.25">
      <c r="A93" s="2"/>
      <c r="B93" s="398" t="s">
        <v>239</v>
      </c>
      <c r="C93" s="399"/>
      <c r="D93" s="38">
        <f>D92</f>
        <v>256840.5</v>
      </c>
      <c r="E93" s="38">
        <f t="shared" ref="E93:I93" si="3">E92</f>
        <v>258000</v>
      </c>
      <c r="F93" s="38">
        <f t="shared" si="3"/>
        <v>264192</v>
      </c>
      <c r="G93" s="38">
        <f t="shared" si="3"/>
        <v>270384</v>
      </c>
      <c r="H93" s="38">
        <f t="shared" si="3"/>
        <v>276576</v>
      </c>
      <c r="I93" s="38">
        <f t="shared" si="3"/>
        <v>282768</v>
      </c>
      <c r="J93" s="109">
        <f t="shared" si="2"/>
        <v>1608760.5</v>
      </c>
    </row>
    <row r="94" spans="1:22" ht="15" hidden="1" customHeight="1" outlineLevel="1" x14ac:dyDescent="0.25">
      <c r="A94" s="2"/>
      <c r="B94" s="394" t="s">
        <v>51</v>
      </c>
      <c r="C94" s="395"/>
      <c r="D94" s="40">
        <v>0</v>
      </c>
      <c r="E94" s="40">
        <v>0</v>
      </c>
      <c r="F94" s="40">
        <v>0</v>
      </c>
      <c r="G94" s="40">
        <v>0</v>
      </c>
      <c r="H94" s="40">
        <v>0</v>
      </c>
      <c r="I94" s="40">
        <v>0</v>
      </c>
      <c r="J94" s="109">
        <f t="shared" si="2"/>
        <v>0</v>
      </c>
    </row>
    <row r="95" spans="1:22" ht="15" hidden="1" customHeight="1" outlineLevel="1" x14ac:dyDescent="0.25">
      <c r="A95" s="2"/>
      <c r="B95" s="394" t="s">
        <v>50</v>
      </c>
      <c r="C95" s="395"/>
      <c r="D95" s="40">
        <v>0</v>
      </c>
      <c r="E95" s="40">
        <v>0</v>
      </c>
      <c r="F95" s="40">
        <v>0</v>
      </c>
      <c r="G95" s="40">
        <v>0</v>
      </c>
      <c r="H95" s="40">
        <v>0</v>
      </c>
      <c r="I95" s="40">
        <v>0</v>
      </c>
      <c r="J95" s="109">
        <f t="shared" si="2"/>
        <v>0</v>
      </c>
    </row>
    <row r="96" spans="1:22" ht="15" hidden="1" customHeight="1" outlineLevel="1" x14ac:dyDescent="0.25">
      <c r="A96" s="2"/>
      <c r="B96" s="394" t="s">
        <v>49</v>
      </c>
      <c r="C96" s="395"/>
      <c r="D96" s="40">
        <v>0</v>
      </c>
      <c r="E96" s="40">
        <v>0</v>
      </c>
      <c r="F96" s="40">
        <v>0</v>
      </c>
      <c r="G96" s="40">
        <v>0</v>
      </c>
      <c r="H96" s="40">
        <v>0</v>
      </c>
      <c r="I96" s="40">
        <v>0</v>
      </c>
      <c r="J96" s="109">
        <f t="shared" si="2"/>
        <v>0</v>
      </c>
    </row>
    <row r="97" spans="1:24" ht="15" hidden="1" customHeight="1" outlineLevel="1" x14ac:dyDescent="0.25">
      <c r="A97" s="2"/>
      <c r="B97" s="394" t="s">
        <v>48</v>
      </c>
      <c r="C97" s="395"/>
      <c r="D97" s="40">
        <v>0</v>
      </c>
      <c r="E97" s="40">
        <v>0</v>
      </c>
      <c r="F97" s="40">
        <v>0</v>
      </c>
      <c r="G97" s="40">
        <v>0</v>
      </c>
      <c r="H97" s="40">
        <v>0</v>
      </c>
      <c r="I97" s="40">
        <v>0</v>
      </c>
      <c r="J97" s="109">
        <f t="shared" si="2"/>
        <v>0</v>
      </c>
    </row>
    <row r="98" spans="1:24" ht="15" customHeight="1" collapsed="1" x14ac:dyDescent="0.25">
      <c r="A98" s="2"/>
      <c r="B98" s="396" t="s">
        <v>47</v>
      </c>
      <c r="C98" s="397"/>
      <c r="D98" s="41"/>
      <c r="E98" s="41"/>
      <c r="F98" s="42"/>
      <c r="G98" s="42"/>
      <c r="H98" s="42"/>
      <c r="I98" s="42"/>
      <c r="J98" s="110"/>
    </row>
    <row r="99" spans="1:24" x14ac:dyDescent="0.25">
      <c r="A99" s="2"/>
      <c r="B99" s="398" t="s">
        <v>46</v>
      </c>
      <c r="C99" s="399"/>
      <c r="D99" s="43"/>
      <c r="E99" s="43"/>
      <c r="F99" s="43"/>
      <c r="G99" s="43"/>
      <c r="H99" s="43"/>
      <c r="I99" s="43"/>
      <c r="J99" s="109">
        <f>SUM(D99:I99)</f>
        <v>0</v>
      </c>
    </row>
    <row r="100" spans="1:24" x14ac:dyDescent="0.25">
      <c r="A100" s="2"/>
      <c r="B100" s="398" t="s">
        <v>45</v>
      </c>
      <c r="C100" s="399"/>
      <c r="D100" s="44">
        <f t="shared" ref="D100:I100" si="4">D119*0.1</f>
        <v>68490.8</v>
      </c>
      <c r="E100" s="44">
        <f t="shared" si="4"/>
        <v>68800</v>
      </c>
      <c r="F100" s="44">
        <f t="shared" si="4"/>
        <v>70451.199999999997</v>
      </c>
      <c r="G100" s="44">
        <f t="shared" si="4"/>
        <v>72102.400000000009</v>
      </c>
      <c r="H100" s="44">
        <f t="shared" si="4"/>
        <v>73753.600000000006</v>
      </c>
      <c r="I100" s="44">
        <f t="shared" si="4"/>
        <v>75404.800000000003</v>
      </c>
      <c r="J100" s="109">
        <f>SUM(D100:I100)</f>
        <v>429002.8</v>
      </c>
    </row>
    <row r="101" spans="1:24" x14ac:dyDescent="0.25">
      <c r="A101" s="2"/>
      <c r="B101" s="400" t="s">
        <v>44</v>
      </c>
      <c r="C101" s="401"/>
      <c r="D101" s="44">
        <f t="shared" ref="D101:I101" si="5">D119*0.15</f>
        <v>102736.2</v>
      </c>
      <c r="E101" s="44">
        <f t="shared" si="5"/>
        <v>103200</v>
      </c>
      <c r="F101" s="44">
        <f t="shared" si="5"/>
        <v>105676.8</v>
      </c>
      <c r="G101" s="44">
        <f t="shared" si="5"/>
        <v>108153.59999999999</v>
      </c>
      <c r="H101" s="44">
        <f t="shared" si="5"/>
        <v>110630.39999999999</v>
      </c>
      <c r="I101" s="44">
        <f t="shared" si="5"/>
        <v>113107.2</v>
      </c>
      <c r="J101" s="109">
        <f>SUM(D101:I101)</f>
        <v>643504.19999999995</v>
      </c>
    </row>
    <row r="102" spans="1:24" x14ac:dyDescent="0.25">
      <c r="A102" s="2"/>
      <c r="B102" s="396" t="s">
        <v>43</v>
      </c>
      <c r="C102" s="397"/>
      <c r="D102" s="38">
        <f t="shared" ref="D102:I102" si="6">SUM(D99:D101)</f>
        <v>171227</v>
      </c>
      <c r="E102" s="38">
        <f t="shared" si="6"/>
        <v>172000</v>
      </c>
      <c r="F102" s="38">
        <f t="shared" si="6"/>
        <v>176128</v>
      </c>
      <c r="G102" s="38">
        <f t="shared" si="6"/>
        <v>180256</v>
      </c>
      <c r="H102" s="38">
        <f t="shared" si="6"/>
        <v>184384</v>
      </c>
      <c r="I102" s="38">
        <f t="shared" si="6"/>
        <v>188512</v>
      </c>
      <c r="J102" s="109">
        <f>SUM(D102:I102)</f>
        <v>1072507</v>
      </c>
    </row>
    <row r="103" spans="1:24" s="5" customFormat="1" ht="15.75" thickBot="1" x14ac:dyDescent="0.3">
      <c r="A103" s="6"/>
      <c r="B103" s="417" t="s">
        <v>42</v>
      </c>
      <c r="C103" s="418"/>
      <c r="D103" s="45">
        <f t="shared" ref="D103:J103" si="7">SUM(D92:D97)+D102</f>
        <v>684908</v>
      </c>
      <c r="E103" s="45">
        <f t="shared" si="7"/>
        <v>688000</v>
      </c>
      <c r="F103" s="45">
        <f t="shared" si="7"/>
        <v>704512</v>
      </c>
      <c r="G103" s="45">
        <f t="shared" si="7"/>
        <v>721024</v>
      </c>
      <c r="H103" s="45">
        <f t="shared" si="7"/>
        <v>737536</v>
      </c>
      <c r="I103" s="45">
        <f t="shared" si="7"/>
        <v>754048</v>
      </c>
      <c r="J103" s="111">
        <f t="shared" si="7"/>
        <v>4290028</v>
      </c>
    </row>
    <row r="104" spans="1:24" ht="15.75" hidden="1" thickTop="1" x14ac:dyDescent="0.25">
      <c r="A104" s="2"/>
      <c r="B104" s="112"/>
      <c r="C104" s="7"/>
      <c r="D104" s="7"/>
      <c r="E104" s="7"/>
      <c r="F104" s="7"/>
      <c r="G104" s="7"/>
      <c r="H104" s="7"/>
      <c r="I104" s="7"/>
      <c r="J104" s="78"/>
    </row>
    <row r="105" spans="1:24" ht="23.25" customHeight="1" thickTop="1" x14ac:dyDescent="0.25">
      <c r="A105" s="9" t="s">
        <v>36</v>
      </c>
      <c r="B105" s="405" t="s">
        <v>41</v>
      </c>
      <c r="C105" s="406"/>
      <c r="D105" s="406"/>
      <c r="E105" s="406"/>
      <c r="F105" s="406"/>
      <c r="G105" s="406"/>
      <c r="H105" s="406"/>
      <c r="I105" s="406"/>
      <c r="J105" s="407"/>
      <c r="W105" s="33" t="s">
        <v>40</v>
      </c>
      <c r="X105" s="33" t="b">
        <v>1</v>
      </c>
    </row>
    <row r="106" spans="1:24" ht="15" customHeight="1" x14ac:dyDescent="0.25">
      <c r="A106" s="2"/>
      <c r="B106" s="408" t="s">
        <v>39</v>
      </c>
      <c r="C106" s="409"/>
      <c r="D106" s="409"/>
      <c r="E106" s="409"/>
      <c r="F106" s="409"/>
      <c r="G106" s="409"/>
      <c r="H106" s="452">
        <v>457107</v>
      </c>
      <c r="I106" s="453"/>
      <c r="J106" s="99"/>
      <c r="W106" s="33" t="s">
        <v>38</v>
      </c>
      <c r="X106" s="33" t="b">
        <v>0</v>
      </c>
    </row>
    <row r="107" spans="1:24" ht="15" hidden="1" customHeight="1" x14ac:dyDescent="0.25">
      <c r="A107" s="2"/>
      <c r="B107" s="408" t="s">
        <v>37</v>
      </c>
      <c r="C107" s="409"/>
      <c r="D107" s="409"/>
      <c r="E107" s="409"/>
      <c r="F107" s="409"/>
      <c r="G107" s="409"/>
      <c r="H107" s="18"/>
      <c r="I107" s="18"/>
      <c r="J107" s="99"/>
      <c r="W107" s="33"/>
      <c r="X107" s="33"/>
    </row>
    <row r="108" spans="1:24" hidden="1" x14ac:dyDescent="0.25">
      <c r="A108" s="2"/>
      <c r="B108" s="83"/>
      <c r="C108" s="7"/>
      <c r="D108" s="7"/>
      <c r="E108" s="7"/>
      <c r="F108" s="7"/>
      <c r="G108" s="7"/>
      <c r="H108" s="7"/>
      <c r="I108" s="7"/>
      <c r="J108" s="78"/>
    </row>
    <row r="109" spans="1:24" s="5" customFormat="1" ht="15" hidden="1" customHeight="1" outlineLevel="1" x14ac:dyDescent="0.25">
      <c r="A109" s="6" t="s">
        <v>36</v>
      </c>
      <c r="B109" s="405" t="s">
        <v>35</v>
      </c>
      <c r="C109" s="406"/>
      <c r="D109" s="406"/>
      <c r="E109" s="406"/>
      <c r="F109" s="406"/>
      <c r="G109" s="406"/>
      <c r="H109" s="406"/>
      <c r="I109" s="406"/>
      <c r="J109" s="407"/>
    </row>
    <row r="110" spans="1:24" ht="30.75" hidden="1" customHeight="1" outlineLevel="1" x14ac:dyDescent="0.25">
      <c r="A110" s="2"/>
      <c r="B110" s="408" t="s">
        <v>34</v>
      </c>
      <c r="C110" s="409"/>
      <c r="D110" s="409"/>
      <c r="E110" s="409"/>
      <c r="F110" s="409"/>
      <c r="G110" s="409"/>
      <c r="H110" s="409"/>
      <c r="I110" s="409"/>
      <c r="J110" s="410"/>
    </row>
    <row r="111" spans="1:24" hidden="1" outlineLevel="1" x14ac:dyDescent="0.25">
      <c r="A111" s="2"/>
      <c r="B111" s="106" t="s">
        <v>18</v>
      </c>
      <c r="C111" s="36"/>
      <c r="D111" s="36"/>
      <c r="E111" s="36"/>
      <c r="F111" s="36"/>
      <c r="G111" s="36"/>
      <c r="H111" s="36"/>
      <c r="I111" s="36"/>
      <c r="J111" s="107"/>
    </row>
    <row r="112" spans="1:24" ht="15.75" outlineLevel="1" thickBot="1" x14ac:dyDescent="0.3">
      <c r="A112" s="2"/>
      <c r="B112" s="411" t="s">
        <v>33</v>
      </c>
      <c r="C112" s="412"/>
      <c r="D112" s="128" t="s">
        <v>16</v>
      </c>
      <c r="E112" s="47" t="s">
        <v>15</v>
      </c>
      <c r="F112" s="47" t="s">
        <v>14</v>
      </c>
      <c r="G112" s="47" t="s">
        <v>13</v>
      </c>
      <c r="H112" s="47" t="s">
        <v>12</v>
      </c>
      <c r="I112" s="47" t="s">
        <v>11</v>
      </c>
      <c r="J112" s="108" t="s">
        <v>10</v>
      </c>
    </row>
    <row r="113" spans="1:10" ht="15.75" outlineLevel="1" thickBot="1" x14ac:dyDescent="0.3">
      <c r="A113" s="2"/>
      <c r="B113" s="413" t="s">
        <v>32</v>
      </c>
      <c r="C113" s="414"/>
      <c r="D113" s="129"/>
      <c r="E113" s="8">
        <v>2.5000000000000001E-2</v>
      </c>
      <c r="F113" s="8">
        <v>2.5000000000000001E-2</v>
      </c>
      <c r="G113" s="8">
        <f>$F113</f>
        <v>2.5000000000000001E-2</v>
      </c>
      <c r="H113" s="8">
        <f>$F113</f>
        <v>2.5000000000000001E-2</v>
      </c>
      <c r="I113" s="8">
        <f>$F113</f>
        <v>2.5000000000000001E-2</v>
      </c>
      <c r="J113" s="113"/>
    </row>
    <row r="114" spans="1:10" hidden="1" outlineLevel="1" x14ac:dyDescent="0.25">
      <c r="A114" s="2"/>
      <c r="B114" s="413" t="s">
        <v>31</v>
      </c>
      <c r="C114" s="414"/>
      <c r="D114" s="130"/>
      <c r="E114" s="48"/>
      <c r="F114" s="48"/>
      <c r="G114" s="48"/>
      <c r="H114" s="48"/>
      <c r="I114" s="48"/>
      <c r="J114" s="114"/>
    </row>
    <row r="115" spans="1:10" ht="15.95" hidden="1" customHeight="1" outlineLevel="1" x14ac:dyDescent="0.25">
      <c r="A115" s="2"/>
      <c r="B115" s="415" t="s">
        <v>30</v>
      </c>
      <c r="C115" s="416"/>
      <c r="D115" s="130"/>
      <c r="E115" s="48"/>
      <c r="F115" s="48"/>
      <c r="G115" s="48"/>
      <c r="H115" s="48"/>
      <c r="I115" s="48"/>
      <c r="J115" s="114"/>
    </row>
    <row r="116" spans="1:10" outlineLevel="1" x14ac:dyDescent="0.25">
      <c r="A116" s="2"/>
      <c r="B116" s="413" t="s">
        <v>29</v>
      </c>
      <c r="C116" s="414"/>
      <c r="D116" s="131"/>
      <c r="E116" s="50"/>
      <c r="F116" s="51"/>
      <c r="G116" s="51"/>
      <c r="H116" s="51"/>
      <c r="I116" s="51"/>
      <c r="J116" s="114"/>
    </row>
    <row r="117" spans="1:10" outlineLevel="1" x14ac:dyDescent="0.25">
      <c r="A117" s="2"/>
      <c r="B117" s="413" t="s">
        <v>28</v>
      </c>
      <c r="C117" s="414"/>
      <c r="D117" s="132">
        <v>5614</v>
      </c>
      <c r="E117" s="68">
        <v>5504</v>
      </c>
      <c r="F117" s="69">
        <f>E117</f>
        <v>5504</v>
      </c>
      <c r="G117" s="69">
        <f>F117</f>
        <v>5504</v>
      </c>
      <c r="H117" s="69">
        <f>G117</f>
        <v>5504</v>
      </c>
      <c r="I117" s="69">
        <f>H117</f>
        <v>5504</v>
      </c>
      <c r="J117" s="114"/>
    </row>
    <row r="118" spans="1:10" outlineLevel="1" x14ac:dyDescent="0.25">
      <c r="A118" s="2"/>
      <c r="B118" s="413" t="s">
        <v>27</v>
      </c>
      <c r="C118" s="414"/>
      <c r="D118" s="130">
        <v>122</v>
      </c>
      <c r="E118" s="48">
        <v>125</v>
      </c>
      <c r="F118" s="49">
        <f>ROUND(E118*(1+F113),0)</f>
        <v>128</v>
      </c>
      <c r="G118" s="49">
        <f>ROUND(F118*(1+G113),0)</f>
        <v>131</v>
      </c>
      <c r="H118" s="49">
        <f>ROUND(G118*(1+H113),0)</f>
        <v>134</v>
      </c>
      <c r="I118" s="49">
        <f>ROUND(H118*(1+I113),0)</f>
        <v>137</v>
      </c>
      <c r="J118" s="114"/>
    </row>
    <row r="119" spans="1:10" outlineLevel="1" x14ac:dyDescent="0.25">
      <c r="A119" s="2"/>
      <c r="B119" s="413" t="s">
        <v>26</v>
      </c>
      <c r="C119" s="414"/>
      <c r="D119" s="127">
        <f t="shared" ref="D119:I119" si="8">D117*D118</f>
        <v>684908</v>
      </c>
      <c r="E119" s="38">
        <f t="shared" si="8"/>
        <v>688000</v>
      </c>
      <c r="F119" s="38">
        <f t="shared" si="8"/>
        <v>704512</v>
      </c>
      <c r="G119" s="38">
        <f t="shared" si="8"/>
        <v>721024</v>
      </c>
      <c r="H119" s="38">
        <f t="shared" si="8"/>
        <v>737536</v>
      </c>
      <c r="I119" s="38">
        <f t="shared" si="8"/>
        <v>754048</v>
      </c>
      <c r="J119" s="109">
        <f>SUM(D119:I119)</f>
        <v>4290028</v>
      </c>
    </row>
    <row r="120" spans="1:10" outlineLevel="1" x14ac:dyDescent="0.25">
      <c r="A120" s="2"/>
      <c r="B120" s="413" t="s">
        <v>25</v>
      </c>
      <c r="C120" s="414"/>
      <c r="D120" s="133"/>
      <c r="E120" s="71"/>
      <c r="F120" s="38">
        <f t="shared" ref="F120:G123" si="9">E120*(1+$G$113)</f>
        <v>0</v>
      </c>
      <c r="G120" s="38">
        <f t="shared" si="9"/>
        <v>0</v>
      </c>
      <c r="H120" s="38">
        <f>G120*(1+$H$113)</f>
        <v>0</v>
      </c>
      <c r="I120" s="38">
        <f>H120*(1+$I$113)</f>
        <v>0</v>
      </c>
      <c r="J120" s="109"/>
    </row>
    <row r="121" spans="1:10" outlineLevel="1" x14ac:dyDescent="0.25">
      <c r="A121" s="2"/>
      <c r="B121" s="413" t="s">
        <v>24</v>
      </c>
      <c r="C121" s="414"/>
      <c r="D121" s="133"/>
      <c r="E121" s="71"/>
      <c r="F121" s="38">
        <f t="shared" si="9"/>
        <v>0</v>
      </c>
      <c r="G121" s="38">
        <f t="shared" si="9"/>
        <v>0</v>
      </c>
      <c r="H121" s="38">
        <f>G121*(1+$H$113)</f>
        <v>0</v>
      </c>
      <c r="I121" s="38">
        <f>H121*(1+$I$113)</f>
        <v>0</v>
      </c>
      <c r="J121" s="109"/>
    </row>
    <row r="122" spans="1:10" outlineLevel="1" x14ac:dyDescent="0.25">
      <c r="A122" s="2"/>
      <c r="B122" s="400" t="s">
        <v>23</v>
      </c>
      <c r="C122" s="401"/>
      <c r="D122" s="133"/>
      <c r="E122" s="71"/>
      <c r="F122" s="38">
        <f t="shared" si="9"/>
        <v>0</v>
      </c>
      <c r="G122" s="38">
        <f t="shared" si="9"/>
        <v>0</v>
      </c>
      <c r="H122" s="38">
        <f>G122*(1+$H$113)</f>
        <v>0</v>
      </c>
      <c r="I122" s="38">
        <f>H122*(1+$I$113)</f>
        <v>0</v>
      </c>
      <c r="J122" s="109"/>
    </row>
    <row r="123" spans="1:10" hidden="1" outlineLevel="1" x14ac:dyDescent="0.25">
      <c r="A123" s="2"/>
      <c r="B123" s="400" t="s">
        <v>23</v>
      </c>
      <c r="C123" s="401"/>
      <c r="D123" s="133"/>
      <c r="E123" s="71"/>
      <c r="F123" s="38">
        <f t="shared" si="9"/>
        <v>0</v>
      </c>
      <c r="G123" s="38">
        <f t="shared" si="9"/>
        <v>0</v>
      </c>
      <c r="H123" s="38">
        <f>G123*(1+$H$113)</f>
        <v>0</v>
      </c>
      <c r="I123" s="38">
        <f>H123*(1+$I$113)</f>
        <v>0</v>
      </c>
      <c r="J123" s="109"/>
    </row>
    <row r="124" spans="1:10" outlineLevel="1" x14ac:dyDescent="0.25">
      <c r="A124" s="2"/>
      <c r="B124" s="413" t="s">
        <v>22</v>
      </c>
      <c r="C124" s="414"/>
      <c r="D124" s="127">
        <f t="shared" ref="D124:I124" si="10">SUM(D119:D123)</f>
        <v>684908</v>
      </c>
      <c r="E124" s="38">
        <f t="shared" si="10"/>
        <v>688000</v>
      </c>
      <c r="F124" s="38">
        <f t="shared" si="10"/>
        <v>704512</v>
      </c>
      <c r="G124" s="38">
        <f t="shared" si="10"/>
        <v>721024</v>
      </c>
      <c r="H124" s="38">
        <f t="shared" si="10"/>
        <v>737536</v>
      </c>
      <c r="I124" s="38">
        <f t="shared" si="10"/>
        <v>754048</v>
      </c>
      <c r="J124" s="109">
        <f>SUM(D124:I124)</f>
        <v>4290028</v>
      </c>
    </row>
    <row r="125" spans="1:10" ht="15" customHeight="1" outlineLevel="1" x14ac:dyDescent="0.25">
      <c r="A125" s="2"/>
      <c r="B125" s="400" t="s">
        <v>4</v>
      </c>
      <c r="C125" s="401"/>
      <c r="D125" s="133"/>
      <c r="E125" s="71"/>
      <c r="F125" s="38">
        <f t="shared" ref="F125:G127" si="11">E125*(1+$G$113)</f>
        <v>0</v>
      </c>
      <c r="G125" s="38">
        <f t="shared" si="11"/>
        <v>0</v>
      </c>
      <c r="H125" s="38">
        <f>G125*(1+$H$113)</f>
        <v>0</v>
      </c>
      <c r="I125" s="38">
        <f>H125*(1+$I$113)</f>
        <v>0</v>
      </c>
      <c r="J125" s="109">
        <f>SUM(D125:I125)</f>
        <v>0</v>
      </c>
    </row>
    <row r="126" spans="1:10" ht="15" hidden="1" customHeight="1" outlineLevel="1" x14ac:dyDescent="0.25">
      <c r="A126" s="2"/>
      <c r="B126" s="400" t="s">
        <v>4</v>
      </c>
      <c r="C126" s="401"/>
      <c r="D126" s="134"/>
      <c r="E126" s="43"/>
      <c r="F126" s="70">
        <f t="shared" si="11"/>
        <v>0</v>
      </c>
      <c r="G126" s="70">
        <f t="shared" si="11"/>
        <v>0</v>
      </c>
      <c r="H126" s="70">
        <f>G126*(1+$H$113)</f>
        <v>0</v>
      </c>
      <c r="I126" s="70">
        <f>H126*(1+$I$113)</f>
        <v>0</v>
      </c>
      <c r="J126" s="115">
        <f>SUM(D126:I126)</f>
        <v>0</v>
      </c>
    </row>
    <row r="127" spans="1:10" ht="15" hidden="1" customHeight="1" outlineLevel="1" x14ac:dyDescent="0.25">
      <c r="A127" s="2"/>
      <c r="B127" s="436" t="s">
        <v>4</v>
      </c>
      <c r="C127" s="437"/>
      <c r="D127" s="135"/>
      <c r="E127" s="122"/>
      <c r="F127" s="123">
        <f t="shared" si="11"/>
        <v>0</v>
      </c>
      <c r="G127" s="123">
        <f t="shared" si="11"/>
        <v>0</v>
      </c>
      <c r="H127" s="123">
        <f>G127*(1+$H$113)</f>
        <v>0</v>
      </c>
      <c r="I127" s="123">
        <f>H127*(1+$I$113)</f>
        <v>0</v>
      </c>
      <c r="J127" s="124">
        <f>SUM(D127:I127)</f>
        <v>0</v>
      </c>
    </row>
    <row r="128" spans="1:10" s="5" customFormat="1" outlineLevel="1" x14ac:dyDescent="0.25">
      <c r="A128" s="6"/>
      <c r="B128" s="438" t="s">
        <v>21</v>
      </c>
      <c r="C128" s="439"/>
      <c r="D128" s="136">
        <f t="shared" ref="D128:J128" si="12">D114+D115+D124+D125+D127+D126</f>
        <v>684908</v>
      </c>
      <c r="E128" s="125">
        <f t="shared" si="12"/>
        <v>688000</v>
      </c>
      <c r="F128" s="125">
        <f t="shared" si="12"/>
        <v>704512</v>
      </c>
      <c r="G128" s="125">
        <f t="shared" si="12"/>
        <v>721024</v>
      </c>
      <c r="H128" s="125">
        <f t="shared" si="12"/>
        <v>737536</v>
      </c>
      <c r="I128" s="125">
        <f t="shared" si="12"/>
        <v>754048</v>
      </c>
      <c r="J128" s="126">
        <f t="shared" si="12"/>
        <v>4290028</v>
      </c>
    </row>
    <row r="129" spans="1:10" ht="15.75" hidden="1" outlineLevel="1" thickTop="1" x14ac:dyDescent="0.25">
      <c r="A129" s="2"/>
      <c r="B129" s="112"/>
      <c r="C129" s="7"/>
      <c r="D129" s="7"/>
      <c r="E129" s="7"/>
      <c r="F129" s="7"/>
      <c r="G129" s="7"/>
      <c r="H129" s="7"/>
      <c r="I129" s="7"/>
      <c r="J129" s="78"/>
    </row>
    <row r="130" spans="1:10" ht="15.75" hidden="1" thickTop="1" x14ac:dyDescent="0.25">
      <c r="A130" s="2"/>
      <c r="B130" s="112"/>
      <c r="C130" s="7"/>
      <c r="D130" s="7"/>
      <c r="E130" s="7"/>
      <c r="F130" s="7"/>
      <c r="G130" s="7"/>
      <c r="H130" s="7"/>
      <c r="I130" s="7"/>
      <c r="J130" s="78"/>
    </row>
    <row r="131" spans="1:10" s="5" customFormat="1" ht="15" hidden="1" customHeight="1" outlineLevel="1" x14ac:dyDescent="0.25">
      <c r="A131" s="6" t="s">
        <v>20</v>
      </c>
      <c r="B131" s="405" t="s">
        <v>19</v>
      </c>
      <c r="C131" s="406"/>
      <c r="D131" s="406"/>
      <c r="E131" s="406"/>
      <c r="F131" s="406"/>
      <c r="G131" s="406"/>
      <c r="H131" s="406"/>
      <c r="I131" s="406"/>
      <c r="J131" s="407"/>
    </row>
    <row r="132" spans="1:10" ht="15.75" hidden="1" outlineLevel="1" thickTop="1" x14ac:dyDescent="0.25">
      <c r="A132" s="2"/>
      <c r="B132" s="106" t="s">
        <v>18</v>
      </c>
      <c r="C132" s="36"/>
      <c r="D132" s="36"/>
      <c r="E132" s="36"/>
      <c r="F132" s="36"/>
      <c r="G132" s="36"/>
      <c r="H132" s="36"/>
      <c r="I132" s="36"/>
      <c r="J132" s="107"/>
    </row>
    <row r="133" spans="1:10" ht="15.75" hidden="1" outlineLevel="1" thickTop="1" x14ac:dyDescent="0.25">
      <c r="A133" s="2"/>
      <c r="B133" s="411" t="s">
        <v>17</v>
      </c>
      <c r="C133" s="412"/>
      <c r="D133" s="37" t="s">
        <v>16</v>
      </c>
      <c r="E133" s="47" t="s">
        <v>15</v>
      </c>
      <c r="F133" s="47" t="s">
        <v>14</v>
      </c>
      <c r="G133" s="47" t="s">
        <v>13</v>
      </c>
      <c r="H133" s="47" t="s">
        <v>12</v>
      </c>
      <c r="I133" s="47" t="s">
        <v>11</v>
      </c>
      <c r="J133" s="117" t="s">
        <v>10</v>
      </c>
    </row>
    <row r="134" spans="1:10" ht="15.75" hidden="1" outlineLevel="1" thickTop="1" x14ac:dyDescent="0.25">
      <c r="A134" s="2"/>
      <c r="B134" s="421" t="s">
        <v>9</v>
      </c>
      <c r="C134" s="422"/>
      <c r="D134" s="43"/>
      <c r="E134" s="43"/>
      <c r="F134" s="43"/>
      <c r="G134" s="43"/>
      <c r="H134" s="43"/>
      <c r="I134" s="43"/>
      <c r="J134" s="115">
        <f t="shared" ref="J134:J139" si="13">SUM(D134:I134)</f>
        <v>0</v>
      </c>
    </row>
    <row r="135" spans="1:10" ht="15.75" hidden="1" outlineLevel="1" thickTop="1" x14ac:dyDescent="0.25">
      <c r="A135" s="2"/>
      <c r="B135" s="421" t="s">
        <v>8</v>
      </c>
      <c r="C135" s="422"/>
      <c r="D135" s="43"/>
      <c r="E135" s="43"/>
      <c r="F135" s="43"/>
      <c r="G135" s="43"/>
      <c r="H135" s="43"/>
      <c r="I135" s="43"/>
      <c r="J135" s="115">
        <f t="shared" si="13"/>
        <v>0</v>
      </c>
    </row>
    <row r="136" spans="1:10" ht="15.75" hidden="1" outlineLevel="1" thickTop="1" x14ac:dyDescent="0.25">
      <c r="A136" s="2"/>
      <c r="B136" s="421" t="s">
        <v>7</v>
      </c>
      <c r="C136" s="422"/>
      <c r="D136" s="43"/>
      <c r="E136" s="43"/>
      <c r="F136" s="43"/>
      <c r="G136" s="43"/>
      <c r="H136" s="43"/>
      <c r="I136" s="43"/>
      <c r="J136" s="115">
        <f t="shared" si="13"/>
        <v>0</v>
      </c>
    </row>
    <row r="137" spans="1:10" ht="15.75" hidden="1" outlineLevel="1" thickTop="1" x14ac:dyDescent="0.25">
      <c r="A137" s="2"/>
      <c r="B137" s="421" t="s">
        <v>6</v>
      </c>
      <c r="C137" s="422"/>
      <c r="D137" s="43"/>
      <c r="E137" s="43"/>
      <c r="F137" s="43"/>
      <c r="G137" s="43"/>
      <c r="H137" s="43"/>
      <c r="I137" s="43"/>
      <c r="J137" s="115">
        <f t="shared" si="13"/>
        <v>0</v>
      </c>
    </row>
    <row r="138" spans="1:10" ht="15.75" hidden="1" outlineLevel="1" thickTop="1" x14ac:dyDescent="0.25">
      <c r="A138" s="2"/>
      <c r="B138" s="421" t="s">
        <v>5</v>
      </c>
      <c r="C138" s="422"/>
      <c r="D138" s="43"/>
      <c r="E138" s="43"/>
      <c r="F138" s="43"/>
      <c r="G138" s="43"/>
      <c r="H138" s="43"/>
      <c r="I138" s="43"/>
      <c r="J138" s="115">
        <f t="shared" si="13"/>
        <v>0</v>
      </c>
    </row>
    <row r="139" spans="1:10" ht="15.75" hidden="1" outlineLevel="1" thickTop="1" x14ac:dyDescent="0.25">
      <c r="A139" s="2"/>
      <c r="B139" s="400" t="s">
        <v>4</v>
      </c>
      <c r="C139" s="401"/>
      <c r="D139" s="43"/>
      <c r="E139" s="43"/>
      <c r="F139" s="43"/>
      <c r="G139" s="43"/>
      <c r="H139" s="43"/>
      <c r="I139" s="43"/>
      <c r="J139" s="115">
        <f t="shared" si="13"/>
        <v>0</v>
      </c>
    </row>
    <row r="140" spans="1:10" s="5" customFormat="1" ht="16.5" hidden="1" outlineLevel="1" thickTop="1" thickBot="1" x14ac:dyDescent="0.3">
      <c r="A140" s="6"/>
      <c r="B140" s="423" t="s">
        <v>3</v>
      </c>
      <c r="C140" s="424"/>
      <c r="D140" s="53">
        <f t="shared" ref="D140:J140" si="14">SUM(D134:D139)</f>
        <v>0</v>
      </c>
      <c r="E140" s="53">
        <f t="shared" si="14"/>
        <v>0</v>
      </c>
      <c r="F140" s="53">
        <f t="shared" si="14"/>
        <v>0</v>
      </c>
      <c r="G140" s="53">
        <f t="shared" si="14"/>
        <v>0</v>
      </c>
      <c r="H140" s="53">
        <f t="shared" si="14"/>
        <v>0</v>
      </c>
      <c r="I140" s="53">
        <f t="shared" si="14"/>
        <v>0</v>
      </c>
      <c r="J140" s="116">
        <f t="shared" si="14"/>
        <v>0</v>
      </c>
    </row>
    <row r="141" spans="1:10" ht="15.75" hidden="1" outlineLevel="1" thickTop="1" x14ac:dyDescent="0.25">
      <c r="A141" s="2"/>
      <c r="B141" s="112"/>
      <c r="C141" s="7"/>
      <c r="D141" s="7"/>
      <c r="E141" s="7"/>
      <c r="F141" s="7"/>
      <c r="G141" s="7"/>
      <c r="H141" s="7"/>
      <c r="I141" s="7"/>
      <c r="J141" s="78"/>
    </row>
    <row r="142" spans="1:10" ht="15.75" hidden="1" collapsed="1" thickTop="1" x14ac:dyDescent="0.25">
      <c r="A142" s="2"/>
      <c r="B142" s="112"/>
      <c r="C142" s="7"/>
      <c r="D142" s="7"/>
      <c r="E142" s="7"/>
      <c r="F142" s="7"/>
      <c r="G142" s="7"/>
      <c r="H142" s="7"/>
      <c r="I142" s="7"/>
      <c r="J142" s="78"/>
    </row>
    <row r="143" spans="1:10" ht="15.75" hidden="1" thickTop="1" x14ac:dyDescent="0.25">
      <c r="A143" s="2"/>
      <c r="B143" s="118" t="s">
        <v>2</v>
      </c>
      <c r="C143" s="7"/>
      <c r="D143" s="7"/>
      <c r="E143" s="7"/>
      <c r="F143" s="7"/>
      <c r="G143" s="7"/>
      <c r="H143" s="7"/>
      <c r="I143" s="7"/>
      <c r="J143" s="78"/>
    </row>
    <row r="144" spans="1:10" ht="15.75" hidden="1" thickTop="1" x14ac:dyDescent="0.25">
      <c r="A144" s="2"/>
      <c r="B144" s="83"/>
      <c r="C144" s="7"/>
      <c r="D144" s="7"/>
      <c r="E144" s="7"/>
      <c r="F144" s="7"/>
      <c r="G144" s="7"/>
      <c r="H144" s="7"/>
      <c r="I144" s="7"/>
      <c r="J144" s="78"/>
    </row>
    <row r="145" spans="1:10" s="5" customFormat="1" x14ac:dyDescent="0.25">
      <c r="A145" s="6" t="s">
        <v>1</v>
      </c>
      <c r="B145" s="98" t="s">
        <v>0</v>
      </c>
      <c r="C145" s="119"/>
      <c r="D145" s="119"/>
      <c r="E145" s="119"/>
      <c r="F145" s="119"/>
      <c r="G145" s="119"/>
      <c r="H145" s="119"/>
      <c r="I145" s="119"/>
      <c r="J145" s="120"/>
    </row>
    <row r="146" spans="1:10" x14ac:dyDescent="0.25">
      <c r="A146" s="2"/>
      <c r="B146" s="121"/>
      <c r="C146" s="7" t="s">
        <v>233</v>
      </c>
      <c r="D146" s="7">
        <v>250</v>
      </c>
      <c r="E146" s="7">
        <v>252</v>
      </c>
      <c r="F146" s="7"/>
      <c r="G146" s="7"/>
      <c r="H146" s="7"/>
      <c r="I146" s="7"/>
      <c r="J146" s="78"/>
    </row>
    <row r="147" spans="1:10" x14ac:dyDescent="0.25">
      <c r="A147" s="2"/>
      <c r="B147" s="121"/>
      <c r="C147" s="7" t="s">
        <v>231</v>
      </c>
      <c r="D147" s="7">
        <v>55</v>
      </c>
      <c r="E147" s="7">
        <v>55</v>
      </c>
      <c r="F147" s="7"/>
      <c r="G147" s="7"/>
      <c r="H147" s="7"/>
      <c r="I147" s="7"/>
      <c r="J147" s="78"/>
    </row>
    <row r="148" spans="1:10" x14ac:dyDescent="0.25">
      <c r="A148" s="2"/>
      <c r="B148" s="121"/>
      <c r="C148" s="7" t="s">
        <v>232</v>
      </c>
      <c r="D148" s="7">
        <v>53</v>
      </c>
      <c r="E148" s="7">
        <v>52</v>
      </c>
      <c r="F148" s="7"/>
      <c r="G148" s="7"/>
      <c r="H148" s="7"/>
      <c r="I148" s="7"/>
      <c r="J148" s="78"/>
    </row>
    <row r="149" spans="1:10" ht="15.75" customHeight="1" thickBot="1" x14ac:dyDescent="0.3">
      <c r="A149" s="2"/>
      <c r="B149" s="425" t="s">
        <v>234</v>
      </c>
      <c r="C149" s="426"/>
      <c r="D149" s="426"/>
      <c r="E149" s="426"/>
      <c r="F149" s="426"/>
      <c r="G149" s="426"/>
      <c r="H149" s="426"/>
      <c r="I149" s="426"/>
      <c r="J149" s="427"/>
    </row>
    <row r="150" spans="1:10" hidden="1" x14ac:dyDescent="0.25">
      <c r="A150" s="2"/>
      <c r="B150" s="2"/>
      <c r="C150" s="2"/>
      <c r="D150" s="2"/>
      <c r="E150" s="2"/>
      <c r="F150" s="2"/>
      <c r="G150" s="2"/>
      <c r="H150" s="2"/>
      <c r="I150" s="2"/>
      <c r="J150" s="2"/>
    </row>
    <row r="151" spans="1:10" hidden="1" x14ac:dyDescent="0.25">
      <c r="A151" s="2"/>
      <c r="B151" s="4"/>
      <c r="C151" s="2"/>
      <c r="D151" s="2"/>
      <c r="E151" s="2"/>
      <c r="F151" s="2"/>
      <c r="G151" s="2"/>
      <c r="H151" s="2"/>
      <c r="I151" s="2"/>
      <c r="J151" s="2"/>
    </row>
    <row r="152" spans="1:10" hidden="1" x14ac:dyDescent="0.25">
      <c r="A152" s="2"/>
      <c r="B152" s="4"/>
      <c r="C152" s="2"/>
      <c r="D152" s="4"/>
      <c r="E152" s="2"/>
      <c r="F152" s="4"/>
      <c r="G152" s="2"/>
      <c r="H152" s="2"/>
      <c r="I152" s="2"/>
      <c r="J152" s="2"/>
    </row>
    <row r="153" spans="1:10" hidden="1" x14ac:dyDescent="0.25">
      <c r="A153" s="2"/>
      <c r="B153" s="2"/>
      <c r="C153" s="2"/>
      <c r="D153" s="2"/>
      <c r="E153" s="2"/>
      <c r="F153" s="2"/>
      <c r="G153" s="2"/>
      <c r="H153" s="2"/>
      <c r="I153" s="2"/>
      <c r="J153" s="2"/>
    </row>
    <row r="154" spans="1:10" hidden="1" x14ac:dyDescent="0.25">
      <c r="A154" s="3"/>
      <c r="B154" s="2"/>
      <c r="C154" s="2"/>
      <c r="D154" s="2"/>
      <c r="E154" s="2"/>
      <c r="F154" s="2"/>
      <c r="G154" s="2"/>
      <c r="H154" s="2"/>
      <c r="I154" s="2"/>
      <c r="J154" s="2"/>
    </row>
    <row r="155" spans="1:10" hidden="1" x14ac:dyDescent="0.25">
      <c r="B155" s="2"/>
      <c r="C155" s="2"/>
      <c r="D155" s="2"/>
      <c r="E155" s="2"/>
      <c r="F155" s="2"/>
      <c r="G155" s="2"/>
      <c r="H155" s="2"/>
      <c r="I155" s="2"/>
      <c r="J155" s="2"/>
    </row>
    <row r="156" spans="1:10" hidden="1" x14ac:dyDescent="0.25">
      <c r="B156" s="2"/>
      <c r="C156" s="2"/>
      <c r="D156" s="2"/>
      <c r="E156" s="2"/>
      <c r="F156" s="2"/>
      <c r="G156" s="2"/>
      <c r="H156" s="2"/>
      <c r="I156" s="2"/>
      <c r="J156" s="2"/>
    </row>
    <row r="157" spans="1:10" hidden="1" x14ac:dyDescent="0.25">
      <c r="B157" s="2"/>
      <c r="C157" s="2"/>
      <c r="D157" s="2"/>
      <c r="E157" s="2"/>
      <c r="F157" s="2"/>
      <c r="G157" s="2"/>
      <c r="H157" s="2"/>
      <c r="I157" s="2"/>
      <c r="J157" s="2"/>
    </row>
    <row r="158" spans="1:10" hidden="1" x14ac:dyDescent="0.25">
      <c r="B158" s="54"/>
      <c r="C158" s="54"/>
      <c r="D158" s="54"/>
      <c r="E158" s="54"/>
      <c r="F158" s="54"/>
      <c r="G158" s="54"/>
      <c r="H158" s="54"/>
      <c r="I158" s="54"/>
      <c r="J158" s="54"/>
    </row>
    <row r="159" spans="1:10" hidden="1" x14ac:dyDescent="0.25">
      <c r="B159" s="54"/>
      <c r="C159" s="54"/>
      <c r="D159" s="54"/>
      <c r="E159" s="54"/>
      <c r="F159" s="54"/>
      <c r="G159" s="54"/>
      <c r="H159" s="54"/>
      <c r="I159" s="54"/>
      <c r="J159" s="54"/>
    </row>
    <row r="160" spans="1:10" hidden="1" x14ac:dyDescent="0.25">
      <c r="B160" s="54"/>
      <c r="C160" s="54"/>
      <c r="D160" s="54"/>
      <c r="E160" s="54"/>
      <c r="F160" s="54"/>
      <c r="G160" s="54"/>
      <c r="H160" s="54"/>
      <c r="I160" s="54"/>
      <c r="J160" s="54"/>
    </row>
    <row r="161" spans="2:10" x14ac:dyDescent="0.25">
      <c r="B161" s="54"/>
      <c r="C161" s="54"/>
      <c r="D161" s="54"/>
      <c r="E161" s="54"/>
      <c r="F161" s="54"/>
      <c r="G161" s="54"/>
      <c r="H161" s="54"/>
      <c r="I161" s="54"/>
      <c r="J161" s="54"/>
    </row>
    <row r="162" spans="2:10" x14ac:dyDescent="0.25">
      <c r="B162" s="54"/>
      <c r="C162" s="54"/>
      <c r="D162" s="54"/>
      <c r="E162" s="54"/>
      <c r="F162" s="54"/>
      <c r="G162" s="54"/>
      <c r="H162" s="54"/>
      <c r="I162" s="54"/>
      <c r="J162" s="54"/>
    </row>
    <row r="163" spans="2:10" x14ac:dyDescent="0.25">
      <c r="B163" s="54"/>
      <c r="C163" s="54"/>
      <c r="D163" s="54"/>
      <c r="E163" s="54"/>
      <c r="F163" s="54"/>
      <c r="G163" s="54"/>
      <c r="H163" s="54"/>
      <c r="I163" s="54"/>
      <c r="J163" s="54"/>
    </row>
    <row r="164" spans="2:10" x14ac:dyDescent="0.25">
      <c r="B164" s="54"/>
      <c r="C164" s="54"/>
      <c r="D164" s="54"/>
      <c r="E164" s="54"/>
      <c r="F164" s="54"/>
      <c r="G164" s="54"/>
      <c r="H164" s="54"/>
      <c r="I164" s="54"/>
      <c r="J164" s="54"/>
    </row>
    <row r="165" spans="2:10" x14ac:dyDescent="0.25">
      <c r="B165" s="54"/>
      <c r="C165" s="54"/>
      <c r="D165" s="54"/>
      <c r="E165" s="54"/>
      <c r="F165" s="54"/>
      <c r="G165" s="54"/>
      <c r="H165" s="54"/>
      <c r="I165" s="54"/>
      <c r="J165" s="54"/>
    </row>
    <row r="166" spans="2:10" x14ac:dyDescent="0.25">
      <c r="B166" s="54"/>
      <c r="C166" s="54"/>
      <c r="D166" s="54"/>
      <c r="E166" s="54"/>
      <c r="F166" s="54"/>
      <c r="G166" s="54"/>
      <c r="H166" s="54"/>
      <c r="I166" s="54"/>
      <c r="J166" s="54"/>
    </row>
    <row r="167" spans="2:10" x14ac:dyDescent="0.25">
      <c r="B167" s="54"/>
      <c r="C167" s="54"/>
      <c r="D167" s="54"/>
      <c r="E167" s="54"/>
      <c r="F167" s="54"/>
      <c r="G167" s="54"/>
      <c r="H167" s="54"/>
      <c r="I167" s="54"/>
      <c r="J167" s="54"/>
    </row>
    <row r="168" spans="2:10" x14ac:dyDescent="0.25">
      <c r="B168" s="54"/>
      <c r="C168" s="54"/>
      <c r="D168" s="54"/>
      <c r="E168" s="54"/>
      <c r="F168" s="54"/>
      <c r="G168" s="54"/>
      <c r="H168" s="54"/>
      <c r="I168" s="54"/>
      <c r="J168" s="54"/>
    </row>
    <row r="169" spans="2:10" x14ac:dyDescent="0.25">
      <c r="B169" s="54"/>
      <c r="C169" s="54"/>
      <c r="D169" s="54"/>
      <c r="E169" s="54"/>
      <c r="F169" s="54"/>
      <c r="G169" s="54"/>
      <c r="H169" s="54"/>
      <c r="I169" s="54"/>
      <c r="J169" s="54"/>
    </row>
    <row r="170" spans="2:10" x14ac:dyDescent="0.25">
      <c r="B170" s="54"/>
      <c r="C170" s="54"/>
      <c r="D170" s="54"/>
      <c r="E170" s="54"/>
      <c r="F170" s="54"/>
      <c r="G170" s="54"/>
      <c r="H170" s="54"/>
      <c r="I170" s="54"/>
      <c r="J170" s="54"/>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9:I99" name="Range7"/>
    <protectedRange sqref="D134:I139" name="Range5"/>
    <protectedRange sqref="D114:I115" name="Range1"/>
    <protectedRange sqref="D117:E118" name="Range2"/>
    <protectedRange sqref="D120:E121" name="Range3"/>
    <protectedRange sqref="B122:E123" name="Range4"/>
    <protectedRange sqref="B149:J149" name="Range6"/>
    <protectedRange sqref="B84:J84" name="Range9"/>
    <protectedRange sqref="B75:J75" name="Range11"/>
    <protectedRange sqref="B63:J63" name="Range13"/>
    <protectedRange sqref="B48:J50" name="Range15"/>
    <protectedRange sqref="B43:J43" name="Range17"/>
    <protectedRange sqref="B22:J22" name="Range19"/>
    <protectedRange sqref="G14 B14:E15 H14:H15 F15:G15" name="Range21"/>
    <protectedRange sqref="C3:C6" name="Range23"/>
    <protectedRange sqref="B101:I101" name="Range8_1"/>
    <protectedRange sqref="D100:I100" name="Range7_1"/>
  </protectedRanges>
  <mergeCells count="119">
    <mergeCell ref="B8:J8"/>
    <mergeCell ref="B99:C99"/>
    <mergeCell ref="B116:C116"/>
    <mergeCell ref="B117:C117"/>
    <mergeCell ref="B118:C118"/>
    <mergeCell ref="B119:C119"/>
    <mergeCell ref="B137:C137"/>
    <mergeCell ref="B138:C138"/>
    <mergeCell ref="B135:C135"/>
    <mergeCell ref="B121:C121"/>
    <mergeCell ref="B122:C122"/>
    <mergeCell ref="B123:C123"/>
    <mergeCell ref="B124:C124"/>
    <mergeCell ref="B125:C125"/>
    <mergeCell ref="B136:C136"/>
    <mergeCell ref="B134:C134"/>
    <mergeCell ref="F12:H12"/>
    <mergeCell ref="B40:J40"/>
    <mergeCell ref="B65:J65"/>
    <mergeCell ref="G22:J22"/>
    <mergeCell ref="D22:F22"/>
    <mergeCell ref="B38:J38"/>
    <mergeCell ref="F13:H13"/>
    <mergeCell ref="B13:C13"/>
    <mergeCell ref="B63:J63"/>
    <mergeCell ref="D49:J49"/>
    <mergeCell ref="B18:G18"/>
    <mergeCell ref="B139:C139"/>
    <mergeCell ref="I13:J13"/>
    <mergeCell ref="B44:J44"/>
    <mergeCell ref="B45:J45"/>
    <mergeCell ref="B37:J37"/>
    <mergeCell ref="D13:E13"/>
    <mergeCell ref="B22:C22"/>
    <mergeCell ref="B57:J57"/>
    <mergeCell ref="B58:J58"/>
    <mergeCell ref="B36:G36"/>
    <mergeCell ref="B120:C120"/>
    <mergeCell ref="B89:J89"/>
    <mergeCell ref="C69:E69"/>
    <mergeCell ref="C68:E68"/>
    <mergeCell ref="C67:E67"/>
    <mergeCell ref="B110:J110"/>
    <mergeCell ref="B92:C92"/>
    <mergeCell ref="B112:C112"/>
    <mergeCell ref="B105:J105"/>
    <mergeCell ref="B106:G106"/>
    <mergeCell ref="H106:I106"/>
    <mergeCell ref="B11:C12"/>
    <mergeCell ref="D11:E12"/>
    <mergeCell ref="B2:C2"/>
    <mergeCell ref="B1:C1"/>
    <mergeCell ref="D3:H3"/>
    <mergeCell ref="I2:J3"/>
    <mergeCell ref="B62:J62"/>
    <mergeCell ref="F66:J66"/>
    <mergeCell ref="F67:J67"/>
    <mergeCell ref="F68:J68"/>
    <mergeCell ref="F69:J69"/>
    <mergeCell ref="B84:J84"/>
    <mergeCell ref="B83:J83"/>
    <mergeCell ref="B43:J43"/>
    <mergeCell ref="B47:J47"/>
    <mergeCell ref="B17:J17"/>
    <mergeCell ref="B48:C48"/>
    <mergeCell ref="B49:C49"/>
    <mergeCell ref="B50:C50"/>
    <mergeCell ref="D50:J50"/>
    <mergeCell ref="D48:J48"/>
    <mergeCell ref="B16:C16"/>
    <mergeCell ref="B29:D29"/>
    <mergeCell ref="B107:G107"/>
    <mergeCell ref="D2:H2"/>
    <mergeCell ref="D1:H1"/>
    <mergeCell ref="D4:H4"/>
    <mergeCell ref="B10:C10"/>
    <mergeCell ref="D10:E10"/>
    <mergeCell ref="F10:H10"/>
    <mergeCell ref="I10:J10"/>
    <mergeCell ref="F11:H11"/>
    <mergeCell ref="B97:C97"/>
    <mergeCell ref="B94:C94"/>
    <mergeCell ref="B95:C95"/>
    <mergeCell ref="B96:C96"/>
    <mergeCell ref="B14:C15"/>
    <mergeCell ref="D14:E15"/>
    <mergeCell ref="D16:J16"/>
    <mergeCell ref="B42:J42"/>
    <mergeCell ref="G14:G15"/>
    <mergeCell ref="C66:E66"/>
    <mergeCell ref="B79:J79"/>
    <mergeCell ref="B98:C98"/>
    <mergeCell ref="B78:J78"/>
    <mergeCell ref="B88:J88"/>
    <mergeCell ref="B93:C93"/>
    <mergeCell ref="B149:J149"/>
    <mergeCell ref="F71:J71"/>
    <mergeCell ref="F72:J72"/>
    <mergeCell ref="C72:E72"/>
    <mergeCell ref="C71:E71"/>
    <mergeCell ref="C70:E70"/>
    <mergeCell ref="F70:J70"/>
    <mergeCell ref="B109:J109"/>
    <mergeCell ref="B131:J131"/>
    <mergeCell ref="B103:C103"/>
    <mergeCell ref="B127:C127"/>
    <mergeCell ref="B128:C128"/>
    <mergeCell ref="B133:C133"/>
    <mergeCell ref="B115:C115"/>
    <mergeCell ref="B114:C114"/>
    <mergeCell ref="B113:C113"/>
    <mergeCell ref="B126:C126"/>
    <mergeCell ref="B74:J74"/>
    <mergeCell ref="B75:J75"/>
    <mergeCell ref="B91:C91"/>
    <mergeCell ref="B140:C140"/>
    <mergeCell ref="B102:C102"/>
    <mergeCell ref="B101:C101"/>
    <mergeCell ref="B100:C100"/>
  </mergeCells>
  <dataValidations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61" orientation="portrait" r:id="rId1"/>
  <headerFooter>
    <oddHeader xml:space="preserve">&amp;L&amp;"-,Regular"&amp;11&amp;K00-047FY 2019 Orange Transit Work Plan&amp;K01+000
&amp;R&amp;A
</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4</xdr:col>
                    <xdr:colOff>314325</xdr:colOff>
                    <xdr:row>22</xdr:row>
                    <xdr:rowOff>0</xdr:rowOff>
                  </from>
                  <to>
                    <xdr:col>5</xdr:col>
                    <xdr:colOff>1019175</xdr:colOff>
                    <xdr:row>22</xdr:row>
                    <xdr:rowOff>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5</xdr:col>
                    <xdr:colOff>1209675</xdr:colOff>
                    <xdr:row>22</xdr:row>
                    <xdr:rowOff>0</xdr:rowOff>
                  </from>
                  <to>
                    <xdr:col>7</xdr:col>
                    <xdr:colOff>571500</xdr:colOff>
                    <xdr:row>22</xdr:row>
                    <xdr:rowOff>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781050</xdr:colOff>
                    <xdr:row>22</xdr:row>
                    <xdr:rowOff>0</xdr:rowOff>
                  </from>
                  <to>
                    <xdr:col>9</xdr:col>
                    <xdr:colOff>133350</xdr:colOff>
                    <xdr:row>22</xdr:row>
                    <xdr:rowOff>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209550</xdr:colOff>
                    <xdr:row>22</xdr:row>
                    <xdr:rowOff>0</xdr:rowOff>
                  </from>
                  <to>
                    <xdr:col>5</xdr:col>
                    <xdr:colOff>923925</xdr:colOff>
                    <xdr:row>22</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219075</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4</xdr:col>
                    <xdr:colOff>209550</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5</xdr:col>
                    <xdr:colOff>1171575</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7</xdr:col>
                    <xdr:colOff>800100</xdr:colOff>
                    <xdr:row>22</xdr:row>
                    <xdr:rowOff>0</xdr:rowOff>
                  </from>
                  <to>
                    <xdr:col>9</xdr:col>
                    <xdr:colOff>171450</xdr:colOff>
                    <xdr:row>22</xdr:row>
                    <xdr:rowOff>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4</xdr:col>
                    <xdr:colOff>209550</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809625</xdr:colOff>
                    <xdr:row>22</xdr:row>
                    <xdr:rowOff>0</xdr:rowOff>
                  </from>
                  <to>
                    <xdr:col>9</xdr:col>
                    <xdr:colOff>180975</xdr:colOff>
                    <xdr:row>22</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7</xdr:col>
                    <xdr:colOff>800100</xdr:colOff>
                    <xdr:row>22</xdr:row>
                    <xdr:rowOff>0</xdr:rowOff>
                  </from>
                  <to>
                    <xdr:col>9</xdr:col>
                    <xdr:colOff>161925</xdr:colOff>
                    <xdr:row>22</xdr:row>
                    <xdr:rowOff>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5</xdr:col>
                    <xdr:colOff>1190625</xdr:colOff>
                    <xdr:row>22</xdr:row>
                    <xdr:rowOff>0</xdr:rowOff>
                  </from>
                  <to>
                    <xdr:col>7</xdr:col>
                    <xdr:colOff>533400</xdr:colOff>
                    <xdr:row>22</xdr:row>
                    <xdr:rowOff>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5</xdr:col>
                    <xdr:colOff>1181100</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5</xdr:col>
                    <xdr:colOff>1171575</xdr:colOff>
                    <xdr:row>22</xdr:row>
                    <xdr:rowOff>0</xdr:rowOff>
                  </from>
                  <to>
                    <xdr:col>7</xdr:col>
                    <xdr:colOff>533400</xdr:colOff>
                    <xdr:row>22</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7</xdr:col>
                    <xdr:colOff>1276350</xdr:colOff>
                    <xdr:row>104</xdr:row>
                    <xdr:rowOff>9525</xdr:rowOff>
                  </from>
                  <to>
                    <xdr:col>9</xdr:col>
                    <xdr:colOff>171450</xdr:colOff>
                    <xdr:row>104</xdr:row>
                    <xdr:rowOff>219075</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6</xdr:col>
                    <xdr:colOff>762000</xdr:colOff>
                    <xdr:row>104</xdr:row>
                    <xdr:rowOff>9525</xdr:rowOff>
                  </from>
                  <to>
                    <xdr:col>7</xdr:col>
                    <xdr:colOff>990600</xdr:colOff>
                    <xdr:row>104</xdr:row>
                    <xdr:rowOff>209550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7"/>
  <sheetViews>
    <sheetView topLeftCell="B34" zoomScale="85" zoomScaleNormal="85" zoomScaleSheetLayoutView="90" workbookViewId="0">
      <selection activeCell="G162" sqref="G162"/>
    </sheetView>
  </sheetViews>
  <sheetFormatPr defaultColWidth="8.625" defaultRowHeight="15" outlineLevelRow="1" outlineLevelCol="1" x14ac:dyDescent="0.25"/>
  <cols>
    <col min="1" max="1" width="7.875" style="24" hidden="1" customWidth="1"/>
    <col min="2" max="9" width="17.625" style="24" customWidth="1"/>
    <col min="10" max="10" width="14.125" style="24" bestFit="1" customWidth="1"/>
    <col min="11" max="11" width="3.5" style="24" hidden="1" customWidth="1"/>
    <col min="12" max="21" width="19.25" style="24" customWidth="1"/>
    <col min="22" max="22" width="19.25" style="24" customWidth="1" outlineLevel="1"/>
    <col min="23" max="23" width="22" style="24" customWidth="1" outlineLevel="1"/>
    <col min="24" max="26" width="8.625" style="24" customWidth="1" outlineLevel="1"/>
    <col min="27" max="27" width="46.5" style="24" customWidth="1" outlineLevel="1"/>
    <col min="28" max="30" width="8.625" style="24" customWidth="1" outlineLevel="1"/>
    <col min="31" max="16384" width="8.625" style="24"/>
  </cols>
  <sheetData>
    <row r="1" spans="1:29" ht="17.45" customHeight="1" thickBot="1" x14ac:dyDescent="0.35">
      <c r="A1" s="26"/>
      <c r="B1" s="559" t="s">
        <v>235</v>
      </c>
      <c r="C1" s="560"/>
      <c r="D1" s="561" t="s">
        <v>204</v>
      </c>
      <c r="E1" s="562"/>
      <c r="F1" s="562"/>
      <c r="G1" s="562"/>
      <c r="H1" s="563"/>
      <c r="I1" s="304" t="s">
        <v>203</v>
      </c>
      <c r="J1" s="253">
        <v>43282</v>
      </c>
      <c r="W1" s="24" t="s">
        <v>202</v>
      </c>
    </row>
    <row r="2" spans="1:29" ht="18.75" customHeight="1" thickTop="1" x14ac:dyDescent="0.3">
      <c r="A2" s="26"/>
      <c r="B2" s="564" t="str">
        <f>CONCATENATE(C3,C4,"_",C5,C6)</f>
        <v>18GOT_TS4</v>
      </c>
      <c r="C2" s="565"/>
      <c r="D2" s="338" t="s">
        <v>224</v>
      </c>
      <c r="E2" s="339"/>
      <c r="F2" s="339"/>
      <c r="G2" s="339"/>
      <c r="H2" s="340"/>
      <c r="I2" s="477" t="s">
        <v>196</v>
      </c>
      <c r="J2" s="478"/>
      <c r="W2" s="24" t="s">
        <v>201</v>
      </c>
      <c r="X2" s="195" t="s">
        <v>200</v>
      </c>
      <c r="Y2" s="24" t="s">
        <v>199</v>
      </c>
      <c r="Z2" s="24" t="s">
        <v>198</v>
      </c>
      <c r="AA2" s="24" t="s">
        <v>197</v>
      </c>
      <c r="AC2" s="24" t="s">
        <v>196</v>
      </c>
    </row>
    <row r="3" spans="1:29" ht="17.25" customHeight="1" x14ac:dyDescent="0.3">
      <c r="A3" s="26"/>
      <c r="B3" s="254" t="s">
        <v>195</v>
      </c>
      <c r="C3" s="248">
        <v>18</v>
      </c>
      <c r="D3" s="566" t="s">
        <v>270</v>
      </c>
      <c r="E3" s="323"/>
      <c r="F3" s="323"/>
      <c r="G3" s="323"/>
      <c r="H3" s="324"/>
      <c r="I3" s="479"/>
      <c r="J3" s="460"/>
      <c r="X3" s="195">
        <v>16</v>
      </c>
      <c r="Y3" s="195" t="s">
        <v>194</v>
      </c>
      <c r="Z3" s="195" t="s">
        <v>121</v>
      </c>
      <c r="AA3" s="196">
        <v>1</v>
      </c>
      <c r="AC3" s="24" t="s">
        <v>193</v>
      </c>
    </row>
    <row r="4" spans="1:29" ht="17.25" hidden="1" x14ac:dyDescent="0.3">
      <c r="A4" s="26"/>
      <c r="B4" s="255" t="s">
        <v>192</v>
      </c>
      <c r="C4" s="247" t="s">
        <v>184</v>
      </c>
      <c r="D4" s="554" t="s">
        <v>191</v>
      </c>
      <c r="E4" s="555"/>
      <c r="F4" s="555"/>
      <c r="G4" s="555"/>
      <c r="H4" s="555"/>
      <c r="I4" s="198"/>
      <c r="J4" s="256"/>
      <c r="X4" s="195">
        <v>17</v>
      </c>
      <c r="Y4" s="195" t="s">
        <v>190</v>
      </c>
      <c r="Z4" s="195" t="s">
        <v>117</v>
      </c>
      <c r="AA4" s="196">
        <v>2</v>
      </c>
      <c r="AC4" s="24" t="s">
        <v>189</v>
      </c>
    </row>
    <row r="5" spans="1:29" ht="12.75" hidden="1" customHeight="1" x14ac:dyDescent="0.25">
      <c r="A5" s="26"/>
      <c r="B5" s="255" t="s">
        <v>188</v>
      </c>
      <c r="C5" s="197" t="s">
        <v>113</v>
      </c>
      <c r="D5" s="237"/>
      <c r="E5" s="237"/>
      <c r="F5" s="237"/>
      <c r="G5" s="237"/>
      <c r="H5" s="237"/>
      <c r="I5" s="237"/>
      <c r="J5" s="257"/>
      <c r="X5" s="195">
        <v>18</v>
      </c>
      <c r="Y5" s="195" t="s">
        <v>187</v>
      </c>
      <c r="Z5" s="195" t="s">
        <v>113</v>
      </c>
      <c r="AA5" s="196">
        <v>3</v>
      </c>
      <c r="AC5" s="24" t="s">
        <v>186</v>
      </c>
    </row>
    <row r="6" spans="1:29" hidden="1" x14ac:dyDescent="0.25">
      <c r="A6" s="200"/>
      <c r="B6" s="255" t="s">
        <v>185</v>
      </c>
      <c r="C6" s="201">
        <v>4</v>
      </c>
      <c r="D6" s="202"/>
      <c r="E6" s="202"/>
      <c r="F6" s="202"/>
      <c r="G6" s="202"/>
      <c r="H6" s="202"/>
      <c r="I6" s="202"/>
      <c r="J6" s="258"/>
      <c r="K6" s="203"/>
      <c r="L6" s="203"/>
      <c r="M6" s="203"/>
      <c r="N6" s="203"/>
      <c r="O6" s="203"/>
      <c r="P6" s="203"/>
      <c r="Q6" s="203"/>
      <c r="R6" s="203"/>
      <c r="S6" s="203"/>
      <c r="T6" s="203"/>
      <c r="U6" s="203"/>
      <c r="V6" s="203"/>
      <c r="X6" s="195">
        <v>19</v>
      </c>
      <c r="Y6" s="195" t="s">
        <v>184</v>
      </c>
      <c r="Z6" s="195" t="s">
        <v>109</v>
      </c>
      <c r="AA6" s="196">
        <v>4</v>
      </c>
      <c r="AC6" s="24" t="s">
        <v>183</v>
      </c>
    </row>
    <row r="7" spans="1:29" ht="30.6" hidden="1" customHeight="1" x14ac:dyDescent="0.4">
      <c r="A7" s="204"/>
      <c r="B7" s="259" t="s">
        <v>182</v>
      </c>
      <c r="C7" s="260"/>
      <c r="D7" s="260"/>
      <c r="E7" s="260"/>
      <c r="F7" s="260"/>
      <c r="G7" s="260"/>
      <c r="H7" s="260"/>
      <c r="I7" s="260"/>
      <c r="J7" s="261"/>
      <c r="K7" s="204"/>
      <c r="L7" s="204"/>
      <c r="M7" s="204"/>
      <c r="N7" s="204"/>
      <c r="O7" s="204"/>
      <c r="P7" s="204"/>
      <c r="Q7" s="204"/>
      <c r="R7" s="204"/>
      <c r="S7" s="204"/>
      <c r="T7" s="204"/>
      <c r="U7" s="204"/>
      <c r="V7" s="204"/>
      <c r="X7" s="195">
        <v>20</v>
      </c>
      <c r="Y7" s="195" t="s">
        <v>181</v>
      </c>
      <c r="Z7" s="195" t="s">
        <v>105</v>
      </c>
      <c r="AA7" s="196">
        <v>5</v>
      </c>
    </row>
    <row r="8" spans="1:29" ht="15" hidden="1" customHeight="1" x14ac:dyDescent="0.25">
      <c r="A8" s="205"/>
      <c r="B8" s="556" t="s">
        <v>180</v>
      </c>
      <c r="C8" s="557"/>
      <c r="D8" s="557"/>
      <c r="E8" s="557"/>
      <c r="F8" s="557"/>
      <c r="G8" s="557"/>
      <c r="H8" s="557"/>
      <c r="I8" s="557"/>
      <c r="J8" s="558"/>
      <c r="K8" s="205"/>
      <c r="L8" s="206"/>
      <c r="M8" s="206"/>
      <c r="N8" s="206"/>
      <c r="O8" s="206"/>
      <c r="P8" s="206"/>
      <c r="Q8" s="206"/>
      <c r="R8" s="206"/>
      <c r="S8" s="206"/>
      <c r="T8" s="206"/>
      <c r="U8" s="206"/>
      <c r="V8" s="206"/>
      <c r="X8" s="195">
        <v>21</v>
      </c>
      <c r="Y8" s="195" t="s">
        <v>179</v>
      </c>
      <c r="Z8" s="195" t="s">
        <v>103</v>
      </c>
      <c r="AA8" s="196">
        <v>6</v>
      </c>
    </row>
    <row r="9" spans="1:29" hidden="1" x14ac:dyDescent="0.25">
      <c r="A9" s="199"/>
      <c r="B9" s="262"/>
      <c r="C9" s="237"/>
      <c r="D9" s="237"/>
      <c r="E9" s="237"/>
      <c r="F9" s="237"/>
      <c r="G9" s="237"/>
      <c r="H9" s="237"/>
      <c r="I9" s="237"/>
      <c r="J9" s="257"/>
      <c r="X9" s="195">
        <v>22</v>
      </c>
      <c r="Y9" s="195" t="s">
        <v>178</v>
      </c>
      <c r="Z9" s="195"/>
      <c r="AA9" s="196">
        <v>7</v>
      </c>
    </row>
    <row r="10" spans="1:29" x14ac:dyDescent="0.25">
      <c r="A10" s="26"/>
      <c r="B10" s="548" t="s">
        <v>177</v>
      </c>
      <c r="C10" s="549"/>
      <c r="D10" s="549" t="s">
        <v>176</v>
      </c>
      <c r="E10" s="549"/>
      <c r="F10" s="549" t="s">
        <v>175</v>
      </c>
      <c r="G10" s="549"/>
      <c r="H10" s="549"/>
      <c r="I10" s="549" t="s">
        <v>174</v>
      </c>
      <c r="J10" s="532"/>
      <c r="X10" s="195">
        <v>23</v>
      </c>
      <c r="Y10" s="195" t="s">
        <v>173</v>
      </c>
      <c r="Z10" s="195"/>
      <c r="AA10" s="196">
        <v>8</v>
      </c>
    </row>
    <row r="11" spans="1:29" ht="18" customHeight="1" x14ac:dyDescent="0.25">
      <c r="A11" s="26"/>
      <c r="B11" s="544" t="s">
        <v>261</v>
      </c>
      <c r="C11" s="545"/>
      <c r="D11" s="545" t="s">
        <v>62</v>
      </c>
      <c r="E11" s="545"/>
      <c r="F11" s="546" t="s">
        <v>171</v>
      </c>
      <c r="G11" s="546"/>
      <c r="H11" s="546"/>
      <c r="I11" s="190" t="s">
        <v>165</v>
      </c>
      <c r="J11" s="191">
        <f>IF($I$2=$AC$2,IF($J$128&gt;0,$D$92*($D$128/($D$128+$D$140)),),)+IF($I$2=$AC$3,IF($J$128&gt;0,$E$92*($E$128/($E$128+$E$140)),),)</f>
        <v>112545</v>
      </c>
      <c r="X11" s="195">
        <v>24</v>
      </c>
      <c r="Y11" s="195"/>
      <c r="AA11" s="196">
        <v>9</v>
      </c>
    </row>
    <row r="12" spans="1:29" ht="18" customHeight="1" x14ac:dyDescent="0.25">
      <c r="A12" s="26"/>
      <c r="B12" s="544"/>
      <c r="C12" s="545"/>
      <c r="D12" s="545"/>
      <c r="E12" s="545"/>
      <c r="F12" s="547" t="s">
        <v>170</v>
      </c>
      <c r="G12" s="547"/>
      <c r="H12" s="547"/>
      <c r="I12" s="190" t="s">
        <v>164</v>
      </c>
      <c r="J12" s="191">
        <f>IF($J$128&gt;0,SUM($D$92:$I$92)*(SUM($D$128:$I$128)/(SUM($D$128:$I$128,$D$140:$I$140))),)</f>
        <v>721695</v>
      </c>
      <c r="X12" s="195">
        <v>25</v>
      </c>
      <c r="Y12" s="195"/>
      <c r="AA12" s="196">
        <v>10</v>
      </c>
    </row>
    <row r="13" spans="1:29" x14ac:dyDescent="0.25">
      <c r="A13" s="26"/>
      <c r="B13" s="548" t="s">
        <v>169</v>
      </c>
      <c r="C13" s="549"/>
      <c r="D13" s="549" t="s">
        <v>168</v>
      </c>
      <c r="E13" s="550"/>
      <c r="F13" s="551" t="s">
        <v>227</v>
      </c>
      <c r="G13" s="552"/>
      <c r="H13" s="553"/>
      <c r="I13" s="531" t="s">
        <v>167</v>
      </c>
      <c r="J13" s="532"/>
      <c r="AA13" s="196">
        <v>11</v>
      </c>
    </row>
    <row r="14" spans="1:29" ht="15.75" customHeight="1" x14ac:dyDescent="0.25">
      <c r="A14" s="26"/>
      <c r="B14" s="533" t="s">
        <v>77</v>
      </c>
      <c r="C14" s="534"/>
      <c r="D14" s="537" t="s">
        <v>166</v>
      </c>
      <c r="E14" s="538"/>
      <c r="F14" s="249"/>
      <c r="G14" s="475">
        <f>+J11</f>
        <v>112545</v>
      </c>
      <c r="H14" s="250"/>
      <c r="I14" s="192" t="s">
        <v>165</v>
      </c>
      <c r="J14" s="191">
        <f>IF($I$2=$AC$2,IF($J$140&gt;0,$D$92*($D$140/($D$128+$D$140)),),)+IF($I$2=$AC$3,IF($J$140&gt;0,$E$92*($E$140/($E$128+$E$140)),),)</f>
        <v>0</v>
      </c>
      <c r="AA14" s="196">
        <v>12</v>
      </c>
    </row>
    <row r="15" spans="1:29" ht="15.75" customHeight="1" x14ac:dyDescent="0.25">
      <c r="A15" s="26"/>
      <c r="B15" s="535"/>
      <c r="C15" s="536"/>
      <c r="D15" s="539"/>
      <c r="E15" s="540"/>
      <c r="F15" s="251"/>
      <c r="G15" s="476"/>
      <c r="H15" s="252"/>
      <c r="I15" s="193" t="s">
        <v>164</v>
      </c>
      <c r="J15" s="194">
        <f>IF($J$140&gt;0,SUM($D$92:$I$92)*(SUM($D$140:$I$140)/(SUM($D$128:$I$128,$D$140:$I$140))),)</f>
        <v>0</v>
      </c>
      <c r="AA15" s="196">
        <v>13</v>
      </c>
    </row>
    <row r="16" spans="1:29" ht="28.7" customHeight="1" x14ac:dyDescent="0.25">
      <c r="A16" s="26"/>
      <c r="B16" s="463" t="s">
        <v>163</v>
      </c>
      <c r="C16" s="464"/>
      <c r="D16" s="541" t="s">
        <v>226</v>
      </c>
      <c r="E16" s="541"/>
      <c r="F16" s="542"/>
      <c r="G16" s="542"/>
      <c r="H16" s="542"/>
      <c r="I16" s="541"/>
      <c r="J16" s="543"/>
      <c r="AA16" s="196">
        <v>14</v>
      </c>
    </row>
    <row r="17" spans="1:27" ht="30.75" customHeight="1" x14ac:dyDescent="0.25">
      <c r="A17" s="26"/>
      <c r="B17" s="525" t="s">
        <v>271</v>
      </c>
      <c r="C17" s="526"/>
      <c r="D17" s="526"/>
      <c r="E17" s="526"/>
      <c r="F17" s="526"/>
      <c r="G17" s="526"/>
      <c r="H17" s="526"/>
      <c r="I17" s="526"/>
      <c r="J17" s="527"/>
      <c r="AA17" s="24">
        <v>15</v>
      </c>
    </row>
    <row r="18" spans="1:27" s="1" customFormat="1" ht="15.75" x14ac:dyDescent="0.25">
      <c r="A18" s="3"/>
      <c r="B18" s="465" t="s">
        <v>241</v>
      </c>
      <c r="C18" s="466"/>
      <c r="D18" s="466"/>
      <c r="E18" s="466"/>
      <c r="F18" s="466"/>
      <c r="G18" s="466"/>
      <c r="H18" s="63"/>
      <c r="I18" s="63"/>
      <c r="J18" s="86"/>
    </row>
    <row r="19" spans="1:27" s="209" customFormat="1" ht="17.25" hidden="1" customHeight="1" x14ac:dyDescent="0.25">
      <c r="A19" s="207"/>
      <c r="B19" s="263" t="s">
        <v>162</v>
      </c>
      <c r="C19" s="237"/>
      <c r="D19" s="237"/>
      <c r="E19" s="237"/>
      <c r="F19" s="237"/>
      <c r="G19" s="237"/>
      <c r="H19" s="237"/>
      <c r="I19" s="237"/>
      <c r="J19" s="257"/>
      <c r="K19" s="24"/>
      <c r="L19" s="24"/>
      <c r="M19" s="24"/>
      <c r="N19" s="24"/>
      <c r="O19" s="24"/>
      <c r="P19" s="24"/>
      <c r="Q19" s="24"/>
      <c r="R19" s="24"/>
      <c r="S19" s="24"/>
      <c r="T19" s="24"/>
      <c r="U19" s="24"/>
      <c r="V19" s="24"/>
      <c r="W19" s="208" t="s">
        <v>161</v>
      </c>
      <c r="X19" s="208" t="b">
        <v>1</v>
      </c>
    </row>
    <row r="20" spans="1:27" ht="15" customHeight="1" x14ac:dyDescent="0.25">
      <c r="A20" s="210" t="s">
        <v>160</v>
      </c>
      <c r="B20" s="264" t="s">
        <v>159</v>
      </c>
      <c r="C20" s="265"/>
      <c r="D20" s="265"/>
      <c r="E20" s="265"/>
      <c r="F20" s="265"/>
      <c r="G20" s="265"/>
      <c r="H20" s="265"/>
      <c r="I20" s="265"/>
      <c r="J20" s="266"/>
      <c r="W20" s="208" t="s">
        <v>158</v>
      </c>
      <c r="X20" s="208" t="b">
        <v>0</v>
      </c>
    </row>
    <row r="21" spans="1:27" s="209" customFormat="1" ht="16.7" customHeight="1" x14ac:dyDescent="0.25">
      <c r="A21" s="210"/>
      <c r="B21" s="267" t="s">
        <v>228</v>
      </c>
      <c r="C21" s="241"/>
      <c r="D21" s="240" t="s">
        <v>157</v>
      </c>
      <c r="E21" s="242"/>
      <c r="F21" s="241"/>
      <c r="G21" s="240" t="s">
        <v>156</v>
      </c>
      <c r="H21" s="243"/>
      <c r="I21" s="242"/>
      <c r="J21" s="268"/>
      <c r="W21" s="244" t="s">
        <v>155</v>
      </c>
      <c r="X21" s="218" t="b">
        <v>0</v>
      </c>
    </row>
    <row r="22" spans="1:27" ht="47.25" customHeight="1" x14ac:dyDescent="0.25">
      <c r="A22" s="210"/>
      <c r="B22" s="528" t="s">
        <v>262</v>
      </c>
      <c r="C22" s="529"/>
      <c r="D22" s="529" t="s">
        <v>263</v>
      </c>
      <c r="E22" s="529"/>
      <c r="F22" s="529"/>
      <c r="G22" s="529" t="s">
        <v>252</v>
      </c>
      <c r="H22" s="529"/>
      <c r="I22" s="529"/>
      <c r="J22" s="530"/>
      <c r="W22" s="208" t="s">
        <v>151</v>
      </c>
      <c r="X22" s="212" t="b">
        <v>0</v>
      </c>
    </row>
    <row r="23" spans="1:27" hidden="1" x14ac:dyDescent="0.25">
      <c r="A23" s="210"/>
      <c r="B23" s="262"/>
      <c r="C23" s="237"/>
      <c r="D23" s="237"/>
      <c r="E23" s="237"/>
      <c r="F23" s="237"/>
      <c r="G23" s="237"/>
      <c r="H23" s="237"/>
      <c r="I23" s="237"/>
      <c r="J23" s="257"/>
      <c r="W23" s="208" t="s">
        <v>150</v>
      </c>
      <c r="X23" s="212" t="b">
        <v>0</v>
      </c>
    </row>
    <row r="24" spans="1:27" hidden="1" x14ac:dyDescent="0.25">
      <c r="A24" s="210" t="s">
        <v>149</v>
      </c>
      <c r="B24" s="264" t="s">
        <v>148</v>
      </c>
      <c r="C24" s="265"/>
      <c r="D24" s="237"/>
      <c r="E24" s="237"/>
      <c r="F24" s="237"/>
      <c r="G24" s="237"/>
      <c r="H24" s="237"/>
      <c r="I24" s="237"/>
      <c r="J24" s="257"/>
      <c r="W24" s="208" t="s">
        <v>147</v>
      </c>
      <c r="X24" s="211" t="b">
        <v>0</v>
      </c>
    </row>
    <row r="25" spans="1:27" ht="15" hidden="1" customHeight="1" x14ac:dyDescent="0.25">
      <c r="A25" s="210"/>
      <c r="B25" s="269"/>
      <c r="C25" s="213"/>
      <c r="D25" s="213"/>
      <c r="E25" s="213"/>
      <c r="F25" s="213"/>
      <c r="G25" s="213"/>
      <c r="H25" s="213"/>
      <c r="I25" s="213"/>
      <c r="J25" s="270"/>
      <c r="W25" s="208" t="s">
        <v>146</v>
      </c>
      <c r="X25" s="211" t="b">
        <v>0</v>
      </c>
    </row>
    <row r="26" spans="1:27" ht="15" hidden="1" customHeight="1" x14ac:dyDescent="0.25">
      <c r="A26" s="210" t="s">
        <v>145</v>
      </c>
      <c r="B26" s="264" t="s">
        <v>144</v>
      </c>
      <c r="C26" s="265"/>
      <c r="D26" s="265"/>
      <c r="E26" s="265"/>
      <c r="F26" s="265"/>
      <c r="G26" s="265"/>
      <c r="H26" s="265"/>
      <c r="I26" s="265"/>
      <c r="J26" s="266"/>
      <c r="W26" s="208" t="s">
        <v>143</v>
      </c>
      <c r="X26" s="211" t="b">
        <v>0</v>
      </c>
    </row>
    <row r="27" spans="1:27" ht="26.25" hidden="1" customHeight="1" x14ac:dyDescent="0.25">
      <c r="A27" s="210"/>
      <c r="B27" s="264"/>
      <c r="C27" s="265"/>
      <c r="D27" s="265"/>
      <c r="E27" s="265"/>
      <c r="F27" s="265"/>
      <c r="G27" s="265"/>
      <c r="H27" s="265"/>
      <c r="I27" s="265"/>
      <c r="J27" s="266"/>
      <c r="W27" s="208" t="s">
        <v>142</v>
      </c>
      <c r="X27" s="212" t="b">
        <v>0</v>
      </c>
    </row>
    <row r="28" spans="1:27" hidden="1" x14ac:dyDescent="0.25">
      <c r="A28" s="210"/>
      <c r="B28" s="262"/>
      <c r="C28" s="237"/>
      <c r="D28" s="237"/>
      <c r="E28" s="237"/>
      <c r="F28" s="237"/>
      <c r="G28" s="237"/>
      <c r="H28" s="237"/>
      <c r="I28" s="237"/>
      <c r="J28" s="257"/>
    </row>
    <row r="29" spans="1:27" hidden="1" x14ac:dyDescent="0.25">
      <c r="A29" s="210" t="s">
        <v>141</v>
      </c>
      <c r="B29" s="515" t="s">
        <v>140</v>
      </c>
      <c r="C29" s="516"/>
      <c r="D29" s="516"/>
      <c r="E29" s="237"/>
      <c r="F29" s="237"/>
      <c r="G29" s="237"/>
      <c r="H29" s="237"/>
      <c r="I29" s="237"/>
      <c r="J29" s="271"/>
      <c r="W29" s="208" t="s">
        <v>139</v>
      </c>
      <c r="X29" s="212" t="b">
        <v>1</v>
      </c>
    </row>
    <row r="30" spans="1:27" hidden="1" x14ac:dyDescent="0.25">
      <c r="A30" s="210"/>
      <c r="B30" s="262"/>
      <c r="C30" s="237"/>
      <c r="D30" s="237"/>
      <c r="E30" s="237"/>
      <c r="F30" s="237"/>
      <c r="G30" s="237"/>
      <c r="H30" s="237"/>
      <c r="I30" s="237"/>
      <c r="J30" s="257"/>
      <c r="W30" s="208" t="s">
        <v>138</v>
      </c>
      <c r="X30" s="212" t="b">
        <v>0</v>
      </c>
    </row>
    <row r="31" spans="1:27" ht="26.25" hidden="1" x14ac:dyDescent="0.4">
      <c r="A31" s="204"/>
      <c r="B31" s="259" t="s">
        <v>137</v>
      </c>
      <c r="C31" s="260"/>
      <c r="D31" s="260"/>
      <c r="E31" s="260"/>
      <c r="F31" s="260"/>
      <c r="G31" s="260"/>
      <c r="H31" s="260"/>
      <c r="I31" s="260"/>
      <c r="J31" s="261"/>
      <c r="K31" s="204"/>
      <c r="L31" s="204"/>
      <c r="M31" s="204"/>
      <c r="N31" s="204"/>
      <c r="O31" s="204"/>
      <c r="P31" s="204"/>
      <c r="Q31" s="204"/>
      <c r="R31" s="204"/>
      <c r="S31" s="204"/>
      <c r="T31" s="204"/>
      <c r="U31" s="204"/>
      <c r="V31" s="204"/>
      <c r="W31" s="208" t="s">
        <v>136</v>
      </c>
      <c r="X31" s="211" t="b">
        <v>0</v>
      </c>
    </row>
    <row r="32" spans="1:27" ht="16.5" hidden="1" customHeight="1" x14ac:dyDescent="0.4">
      <c r="A32" s="204"/>
      <c r="B32" s="272"/>
      <c r="C32" s="260"/>
      <c r="D32" s="260"/>
      <c r="E32" s="260"/>
      <c r="F32" s="260"/>
      <c r="G32" s="260"/>
      <c r="H32" s="260"/>
      <c r="I32" s="260"/>
      <c r="J32" s="261"/>
      <c r="K32" s="204"/>
      <c r="L32" s="204"/>
      <c r="M32" s="204"/>
      <c r="N32" s="204"/>
      <c r="O32" s="204"/>
      <c r="P32" s="204"/>
      <c r="Q32" s="204"/>
      <c r="R32" s="204"/>
      <c r="S32" s="204"/>
      <c r="T32" s="204"/>
      <c r="U32" s="204"/>
      <c r="V32" s="204"/>
      <c r="W32" s="208" t="s">
        <v>135</v>
      </c>
      <c r="X32" s="211" t="b">
        <v>0</v>
      </c>
    </row>
    <row r="33" spans="1:34" ht="16.5" hidden="1" customHeight="1" x14ac:dyDescent="0.4">
      <c r="A33" s="210"/>
      <c r="B33" s="273"/>
      <c r="C33" s="237"/>
      <c r="D33" s="237"/>
      <c r="E33" s="237"/>
      <c r="F33" s="237"/>
      <c r="G33" s="237"/>
      <c r="H33" s="237"/>
      <c r="I33" s="237"/>
      <c r="J33" s="257"/>
      <c r="L33" s="204"/>
      <c r="M33" s="204"/>
      <c r="N33" s="204"/>
      <c r="O33" s="204"/>
      <c r="P33" s="204"/>
      <c r="Q33" s="204"/>
      <c r="R33" s="204"/>
      <c r="S33" s="204"/>
      <c r="T33" s="204"/>
      <c r="U33" s="204"/>
      <c r="V33" s="204"/>
      <c r="W33" s="208" t="s">
        <v>134</v>
      </c>
      <c r="X33" s="211" t="b">
        <v>1</v>
      </c>
    </row>
    <row r="34" spans="1:34" ht="15.75" customHeight="1" x14ac:dyDescent="0.4">
      <c r="A34" s="214" t="s">
        <v>133</v>
      </c>
      <c r="B34" s="274" t="s">
        <v>132</v>
      </c>
      <c r="C34" s="237"/>
      <c r="D34" s="237"/>
      <c r="E34" s="237"/>
      <c r="F34" s="237"/>
      <c r="G34" s="237"/>
      <c r="H34" s="237"/>
      <c r="I34" s="237"/>
      <c r="J34" s="257"/>
      <c r="L34" s="204"/>
      <c r="M34" s="204"/>
      <c r="N34" s="204"/>
      <c r="O34" s="204"/>
      <c r="P34" s="204"/>
      <c r="Q34" s="204"/>
      <c r="R34" s="204"/>
      <c r="S34" s="204"/>
      <c r="T34" s="204"/>
      <c r="U34" s="204"/>
      <c r="V34" s="204"/>
      <c r="W34" s="211"/>
      <c r="X34" s="211"/>
    </row>
    <row r="35" spans="1:34" ht="15.75" x14ac:dyDescent="0.25">
      <c r="A35" s="210"/>
      <c r="B35" s="273"/>
      <c r="C35" s="237"/>
      <c r="D35" s="237"/>
      <c r="E35" s="237"/>
      <c r="F35" s="237"/>
      <c r="G35" s="237"/>
      <c r="H35" s="237"/>
      <c r="I35" s="237"/>
      <c r="J35" s="257"/>
      <c r="W35" s="208" t="s">
        <v>40</v>
      </c>
      <c r="X35" s="208" t="b">
        <v>0</v>
      </c>
    </row>
    <row r="36" spans="1:34" ht="16.7" customHeight="1" x14ac:dyDescent="0.25">
      <c r="A36" s="214" t="s">
        <v>131</v>
      </c>
      <c r="B36" s="509" t="s">
        <v>130</v>
      </c>
      <c r="C36" s="510"/>
      <c r="D36" s="510"/>
      <c r="E36" s="510"/>
      <c r="F36" s="510"/>
      <c r="G36" s="510"/>
      <c r="H36" s="203"/>
      <c r="I36" s="203"/>
      <c r="J36" s="275"/>
      <c r="W36" s="208" t="s">
        <v>38</v>
      </c>
      <c r="X36" s="208" t="b">
        <v>0</v>
      </c>
    </row>
    <row r="37" spans="1:34" ht="30" hidden="1" customHeight="1" x14ac:dyDescent="0.25">
      <c r="A37" s="214"/>
      <c r="B37" s="522" t="s">
        <v>129</v>
      </c>
      <c r="C37" s="523"/>
      <c r="D37" s="523"/>
      <c r="E37" s="523"/>
      <c r="F37" s="523"/>
      <c r="G37" s="523"/>
      <c r="H37" s="523"/>
      <c r="I37" s="523"/>
      <c r="J37" s="524"/>
    </row>
    <row r="38" spans="1:34" ht="33" hidden="1" customHeight="1" x14ac:dyDescent="0.25">
      <c r="A38" s="214"/>
      <c r="B38" s="486"/>
      <c r="C38" s="487"/>
      <c r="D38" s="487"/>
      <c r="E38" s="487"/>
      <c r="F38" s="487"/>
      <c r="G38" s="487"/>
      <c r="H38" s="487"/>
      <c r="I38" s="487"/>
      <c r="J38" s="488"/>
    </row>
    <row r="39" spans="1:34" hidden="1" x14ac:dyDescent="0.25">
      <c r="A39" s="214"/>
      <c r="B39" s="276"/>
      <c r="C39" s="215"/>
      <c r="D39" s="215"/>
      <c r="E39" s="215"/>
      <c r="F39" s="215"/>
      <c r="G39" s="215"/>
      <c r="H39" s="215"/>
      <c r="I39" s="215"/>
      <c r="J39" s="277"/>
    </row>
    <row r="40" spans="1:34" s="209" customFormat="1" ht="15" customHeight="1" x14ac:dyDescent="0.25">
      <c r="A40" s="214" t="s">
        <v>128</v>
      </c>
      <c r="B40" s="509" t="s">
        <v>127</v>
      </c>
      <c r="C40" s="510"/>
      <c r="D40" s="510"/>
      <c r="E40" s="510"/>
      <c r="F40" s="510"/>
      <c r="G40" s="510"/>
      <c r="H40" s="510"/>
      <c r="I40" s="510"/>
      <c r="J40" s="511"/>
    </row>
    <row r="41" spans="1:34" hidden="1" x14ac:dyDescent="0.25">
      <c r="A41" s="214"/>
      <c r="B41" s="262"/>
      <c r="C41" s="237"/>
      <c r="D41" s="237"/>
      <c r="E41" s="237"/>
      <c r="F41" s="237"/>
      <c r="G41" s="237"/>
      <c r="H41" s="237"/>
      <c r="I41" s="237"/>
      <c r="J41" s="257"/>
      <c r="W41" s="24" t="s">
        <v>126</v>
      </c>
      <c r="X41" s="24" t="b">
        <v>0</v>
      </c>
    </row>
    <row r="42" spans="1:34" s="209" customFormat="1" ht="15" customHeight="1" x14ac:dyDescent="0.25">
      <c r="A42" s="214" t="s">
        <v>123</v>
      </c>
      <c r="B42" s="509" t="s">
        <v>125</v>
      </c>
      <c r="C42" s="510"/>
      <c r="D42" s="510"/>
      <c r="E42" s="510"/>
      <c r="F42" s="510"/>
      <c r="G42" s="510"/>
      <c r="H42" s="510"/>
      <c r="I42" s="510"/>
      <c r="J42" s="511"/>
      <c r="W42" s="24" t="s">
        <v>124</v>
      </c>
      <c r="X42" s="209" t="b">
        <v>1</v>
      </c>
    </row>
    <row r="43" spans="1:34" ht="11.25" customHeight="1" x14ac:dyDescent="0.25">
      <c r="A43" s="214"/>
      <c r="B43" s="486"/>
      <c r="C43" s="487"/>
      <c r="D43" s="487"/>
      <c r="E43" s="487"/>
      <c r="F43" s="487"/>
      <c r="G43" s="487"/>
      <c r="H43" s="487"/>
      <c r="I43" s="487"/>
      <c r="J43" s="488"/>
    </row>
    <row r="44" spans="1:34" s="209" customFormat="1" x14ac:dyDescent="0.25">
      <c r="A44" s="214" t="s">
        <v>123</v>
      </c>
      <c r="B44" s="509" t="s">
        <v>122</v>
      </c>
      <c r="C44" s="510"/>
      <c r="D44" s="510"/>
      <c r="E44" s="510"/>
      <c r="F44" s="510"/>
      <c r="G44" s="510"/>
      <c r="H44" s="510"/>
      <c r="I44" s="510"/>
      <c r="J44" s="511"/>
    </row>
    <row r="45" spans="1:34" ht="4.5" customHeight="1" x14ac:dyDescent="0.25">
      <c r="A45" s="214"/>
      <c r="B45" s="486"/>
      <c r="C45" s="487"/>
      <c r="D45" s="487"/>
      <c r="E45" s="487"/>
      <c r="F45" s="487"/>
      <c r="G45" s="487"/>
      <c r="H45" s="487"/>
      <c r="I45" s="487"/>
      <c r="J45" s="488"/>
    </row>
    <row r="46" spans="1:34" hidden="1" x14ac:dyDescent="0.25">
      <c r="A46" s="214"/>
      <c r="B46" s="276"/>
      <c r="C46" s="215"/>
      <c r="D46" s="215"/>
      <c r="E46" s="215"/>
      <c r="F46" s="215"/>
      <c r="G46" s="215"/>
      <c r="H46" s="215"/>
      <c r="I46" s="215"/>
      <c r="J46" s="277"/>
      <c r="Z46" s="195" t="s">
        <v>121</v>
      </c>
      <c r="AA46" s="216" t="s">
        <v>120</v>
      </c>
    </row>
    <row r="47" spans="1:34" s="209" customFormat="1" ht="30" customHeight="1" x14ac:dyDescent="0.25">
      <c r="A47" s="214" t="s">
        <v>119</v>
      </c>
      <c r="B47" s="509" t="s">
        <v>272</v>
      </c>
      <c r="C47" s="510"/>
      <c r="D47" s="510"/>
      <c r="E47" s="510"/>
      <c r="F47" s="510"/>
      <c r="G47" s="510"/>
      <c r="H47" s="510"/>
      <c r="I47" s="510"/>
      <c r="J47" s="511"/>
      <c r="Z47" s="195" t="s">
        <v>117</v>
      </c>
      <c r="AA47" s="216" t="s">
        <v>116</v>
      </c>
    </row>
    <row r="48" spans="1:34" ht="21" customHeight="1" x14ac:dyDescent="0.25">
      <c r="A48" s="217" t="s">
        <v>115</v>
      </c>
      <c r="B48" s="518" t="s">
        <v>95</v>
      </c>
      <c r="C48" s="519"/>
      <c r="D48" s="520" t="s">
        <v>264</v>
      </c>
      <c r="E48" s="520"/>
      <c r="F48" s="520"/>
      <c r="G48" s="520"/>
      <c r="H48" s="520"/>
      <c r="I48" s="520"/>
      <c r="J48" s="521"/>
      <c r="Z48" s="195" t="s">
        <v>113</v>
      </c>
      <c r="AA48" s="216" t="s">
        <v>112</v>
      </c>
      <c r="AB48" s="216"/>
      <c r="AC48" s="216"/>
      <c r="AD48" s="216"/>
      <c r="AE48" s="216"/>
      <c r="AF48" s="216"/>
      <c r="AG48" s="216"/>
      <c r="AH48" s="216"/>
    </row>
    <row r="49" spans="1:34" ht="21" customHeight="1" x14ac:dyDescent="0.25">
      <c r="A49" s="217" t="s">
        <v>111</v>
      </c>
      <c r="B49" s="518" t="s">
        <v>92</v>
      </c>
      <c r="C49" s="519"/>
      <c r="D49" s="520" t="s">
        <v>265</v>
      </c>
      <c r="E49" s="520"/>
      <c r="F49" s="520"/>
      <c r="G49" s="520"/>
      <c r="H49" s="520"/>
      <c r="I49" s="520"/>
      <c r="J49" s="521"/>
      <c r="Z49" s="195" t="s">
        <v>109</v>
      </c>
      <c r="AA49" s="216" t="s">
        <v>108</v>
      </c>
      <c r="AB49" s="216"/>
      <c r="AC49" s="216"/>
      <c r="AD49" s="216"/>
      <c r="AE49" s="216"/>
      <c r="AF49" s="216"/>
      <c r="AG49" s="216"/>
      <c r="AH49" s="216"/>
    </row>
    <row r="50" spans="1:34" ht="21" customHeight="1" x14ac:dyDescent="0.25">
      <c r="A50" s="217" t="s">
        <v>107</v>
      </c>
      <c r="B50" s="518" t="s">
        <v>91</v>
      </c>
      <c r="C50" s="519"/>
      <c r="D50" s="520" t="s">
        <v>106</v>
      </c>
      <c r="E50" s="520"/>
      <c r="F50" s="520"/>
      <c r="G50" s="520"/>
      <c r="H50" s="520"/>
      <c r="I50" s="520"/>
      <c r="J50" s="521"/>
      <c r="Z50" s="195" t="s">
        <v>105</v>
      </c>
      <c r="AA50" s="24" t="s">
        <v>104</v>
      </c>
      <c r="AB50" s="216"/>
      <c r="AC50" s="216"/>
      <c r="AD50" s="216"/>
      <c r="AE50" s="216"/>
      <c r="AF50" s="216"/>
      <c r="AG50" s="216"/>
      <c r="AH50" s="216"/>
    </row>
    <row r="51" spans="1:34" ht="21" hidden="1" customHeight="1" x14ac:dyDescent="0.25">
      <c r="B51" s="278"/>
      <c r="C51" s="203"/>
      <c r="D51" s="203"/>
      <c r="E51" s="203"/>
      <c r="F51" s="203"/>
      <c r="G51" s="203"/>
      <c r="H51" s="203"/>
      <c r="I51" s="203"/>
      <c r="J51" s="275"/>
      <c r="Z51" s="195" t="s">
        <v>103</v>
      </c>
      <c r="AA51" s="216" t="s">
        <v>102</v>
      </c>
    </row>
    <row r="52" spans="1:34" ht="26.25" hidden="1" customHeight="1" x14ac:dyDescent="0.4">
      <c r="A52" s="204"/>
      <c r="B52" s="259" t="s">
        <v>101</v>
      </c>
      <c r="C52" s="260"/>
      <c r="D52" s="260"/>
      <c r="E52" s="260"/>
      <c r="F52" s="260"/>
      <c r="G52" s="260"/>
      <c r="H52" s="260"/>
      <c r="I52" s="260"/>
      <c r="J52" s="261"/>
      <c r="K52" s="204"/>
      <c r="L52" s="204"/>
      <c r="M52" s="204"/>
      <c r="N52" s="204"/>
      <c r="O52" s="204"/>
      <c r="P52" s="204"/>
      <c r="Q52" s="204"/>
      <c r="R52" s="204"/>
      <c r="S52" s="204"/>
      <c r="T52" s="204"/>
      <c r="U52" s="204"/>
      <c r="V52" s="204"/>
      <c r="AA52" s="216" t="s">
        <v>100</v>
      </c>
    </row>
    <row r="53" spans="1:34" ht="5.25" hidden="1" customHeight="1" x14ac:dyDescent="0.4">
      <c r="A53" s="204"/>
      <c r="B53" s="272"/>
      <c r="C53" s="260"/>
      <c r="D53" s="260"/>
      <c r="E53" s="260"/>
      <c r="F53" s="260"/>
      <c r="G53" s="260"/>
      <c r="H53" s="260"/>
      <c r="I53" s="260"/>
      <c r="J53" s="261"/>
      <c r="K53" s="204"/>
      <c r="L53" s="204"/>
      <c r="M53" s="204"/>
      <c r="N53" s="204"/>
      <c r="O53" s="204"/>
      <c r="P53" s="204"/>
      <c r="Q53" s="204"/>
      <c r="R53" s="204"/>
      <c r="S53" s="204"/>
      <c r="T53" s="204"/>
      <c r="U53" s="204"/>
      <c r="V53" s="204"/>
      <c r="AA53" s="216" t="s">
        <v>99</v>
      </c>
    </row>
    <row r="54" spans="1:34" hidden="1" x14ac:dyDescent="0.25">
      <c r="A54" s="207"/>
      <c r="B54" s="262"/>
      <c r="C54" s="237"/>
      <c r="D54" s="237"/>
      <c r="E54" s="237"/>
      <c r="F54" s="237"/>
      <c r="G54" s="237"/>
      <c r="H54" s="237"/>
      <c r="I54" s="237"/>
      <c r="J54" s="257"/>
      <c r="AA54" s="216" t="s">
        <v>98</v>
      </c>
    </row>
    <row r="55" spans="1:34" hidden="1" outlineLevel="1" x14ac:dyDescent="0.25">
      <c r="A55" s="207"/>
      <c r="B55" s="263" t="s">
        <v>97</v>
      </c>
      <c r="C55" s="237"/>
      <c r="D55" s="237"/>
      <c r="E55" s="237"/>
      <c r="F55" s="237"/>
      <c r="G55" s="237"/>
      <c r="H55" s="237"/>
      <c r="I55" s="237"/>
      <c r="J55" s="257"/>
      <c r="AA55" s="216" t="s">
        <v>96</v>
      </c>
    </row>
    <row r="56" spans="1:34" hidden="1" outlineLevel="1" x14ac:dyDescent="0.25">
      <c r="A56" s="207"/>
      <c r="B56" s="279"/>
      <c r="C56" s="237"/>
      <c r="D56" s="237"/>
      <c r="E56" s="237"/>
      <c r="F56" s="237"/>
      <c r="G56" s="237"/>
      <c r="H56" s="237"/>
      <c r="I56" s="237"/>
      <c r="J56" s="257"/>
      <c r="AA56" s="216" t="s">
        <v>95</v>
      </c>
    </row>
    <row r="57" spans="1:34" hidden="1" outlineLevel="1" x14ac:dyDescent="0.25">
      <c r="A57" s="214" t="s">
        <v>94</v>
      </c>
      <c r="B57" s="509" t="s">
        <v>93</v>
      </c>
      <c r="C57" s="510"/>
      <c r="D57" s="510"/>
      <c r="E57" s="510"/>
      <c r="F57" s="510"/>
      <c r="G57" s="510"/>
      <c r="H57" s="510"/>
      <c r="I57" s="510"/>
      <c r="J57" s="511"/>
      <c r="AA57" s="216" t="s">
        <v>92</v>
      </c>
    </row>
    <row r="58" spans="1:34" ht="63.75" hidden="1" customHeight="1" outlineLevel="1" x14ac:dyDescent="0.25">
      <c r="B58" s="486"/>
      <c r="C58" s="487"/>
      <c r="D58" s="487"/>
      <c r="E58" s="487"/>
      <c r="F58" s="487"/>
      <c r="G58" s="487"/>
      <c r="H58" s="487"/>
      <c r="I58" s="487"/>
      <c r="J58" s="488"/>
      <c r="AA58" s="216" t="s">
        <v>91</v>
      </c>
    </row>
    <row r="59" spans="1:34" hidden="1" collapsed="1" x14ac:dyDescent="0.25">
      <c r="B59" s="278"/>
      <c r="C59" s="203"/>
      <c r="D59" s="203"/>
      <c r="E59" s="203"/>
      <c r="F59" s="203"/>
      <c r="G59" s="203"/>
      <c r="H59" s="203"/>
      <c r="I59" s="203"/>
      <c r="J59" s="275"/>
      <c r="AA59" s="24" t="s">
        <v>90</v>
      </c>
    </row>
    <row r="60" spans="1:34" hidden="1" outlineLevel="1" x14ac:dyDescent="0.25">
      <c r="A60" s="207"/>
      <c r="B60" s="263" t="s">
        <v>89</v>
      </c>
      <c r="C60" s="237"/>
      <c r="D60" s="237"/>
      <c r="E60" s="237"/>
      <c r="F60" s="237"/>
      <c r="G60" s="237"/>
      <c r="H60" s="237"/>
      <c r="I60" s="237"/>
      <c r="J60" s="257"/>
      <c r="AA60" s="216" t="s">
        <v>88</v>
      </c>
    </row>
    <row r="61" spans="1:34" hidden="1" outlineLevel="1" x14ac:dyDescent="0.25">
      <c r="A61" s="207"/>
      <c r="B61" s="279"/>
      <c r="C61" s="237"/>
      <c r="D61" s="237"/>
      <c r="E61" s="237"/>
      <c r="F61" s="237"/>
      <c r="G61" s="237"/>
      <c r="H61" s="237"/>
      <c r="I61" s="237"/>
      <c r="J61" s="257"/>
      <c r="AA61" s="216" t="s">
        <v>87</v>
      </c>
    </row>
    <row r="62" spans="1:34" outlineLevel="1" x14ac:dyDescent="0.25">
      <c r="A62" s="214" t="s">
        <v>86</v>
      </c>
      <c r="B62" s="509" t="s">
        <v>85</v>
      </c>
      <c r="C62" s="510"/>
      <c r="D62" s="510"/>
      <c r="E62" s="510"/>
      <c r="F62" s="510"/>
      <c r="G62" s="510"/>
      <c r="H62" s="510"/>
      <c r="I62" s="510"/>
      <c r="J62" s="511"/>
      <c r="AA62" s="216" t="s">
        <v>84</v>
      </c>
    </row>
    <row r="63" spans="1:34" ht="9" customHeight="1" outlineLevel="1" x14ac:dyDescent="0.25">
      <c r="A63" s="214"/>
      <c r="B63" s="486"/>
      <c r="C63" s="487"/>
      <c r="D63" s="487"/>
      <c r="E63" s="487"/>
      <c r="F63" s="487"/>
      <c r="G63" s="487"/>
      <c r="H63" s="487"/>
      <c r="I63" s="487"/>
      <c r="J63" s="488"/>
      <c r="AA63" s="24" t="s">
        <v>83</v>
      </c>
    </row>
    <row r="64" spans="1:34" hidden="1" outlineLevel="1" x14ac:dyDescent="0.25">
      <c r="A64" s="214"/>
      <c r="B64" s="279"/>
      <c r="C64" s="237"/>
      <c r="D64" s="237"/>
      <c r="E64" s="237"/>
      <c r="F64" s="237"/>
      <c r="G64" s="237"/>
      <c r="H64" s="237"/>
      <c r="I64" s="237"/>
      <c r="J64" s="257"/>
      <c r="AA64" s="216" t="s">
        <v>82</v>
      </c>
    </row>
    <row r="65" spans="1:27" s="209" customFormat="1" ht="14.45" customHeight="1" outlineLevel="1" x14ac:dyDescent="0.25">
      <c r="A65" s="214" t="s">
        <v>81</v>
      </c>
      <c r="B65" s="509" t="s">
        <v>80</v>
      </c>
      <c r="C65" s="510"/>
      <c r="D65" s="510"/>
      <c r="E65" s="510"/>
      <c r="F65" s="510"/>
      <c r="G65" s="510"/>
      <c r="H65" s="510"/>
      <c r="I65" s="510"/>
      <c r="J65" s="511"/>
      <c r="AA65" s="216" t="s">
        <v>79</v>
      </c>
    </row>
    <row r="66" spans="1:27" ht="17.25" customHeight="1" outlineLevel="1" x14ac:dyDescent="0.25">
      <c r="A66" s="214"/>
      <c r="B66" s="280"/>
      <c r="C66" s="512" t="s">
        <v>78</v>
      </c>
      <c r="D66" s="512"/>
      <c r="E66" s="512"/>
      <c r="F66" s="513" t="s">
        <v>77</v>
      </c>
      <c r="G66" s="513"/>
      <c r="H66" s="513"/>
      <c r="I66" s="513"/>
      <c r="J66" s="514"/>
    </row>
    <row r="67" spans="1:27" ht="17.25" customHeight="1" outlineLevel="1" x14ac:dyDescent="0.25">
      <c r="A67" s="214"/>
      <c r="B67" s="280"/>
      <c r="C67" s="512" t="s">
        <v>76</v>
      </c>
      <c r="D67" s="512"/>
      <c r="E67" s="512"/>
      <c r="F67" s="513" t="s">
        <v>266</v>
      </c>
      <c r="G67" s="513"/>
      <c r="H67" s="513"/>
      <c r="I67" s="513"/>
      <c r="J67" s="514"/>
    </row>
    <row r="68" spans="1:27" ht="17.25" customHeight="1" outlineLevel="1" x14ac:dyDescent="0.25">
      <c r="A68" s="214"/>
      <c r="B68" s="280"/>
      <c r="C68" s="512" t="s">
        <v>74</v>
      </c>
      <c r="D68" s="512"/>
      <c r="E68" s="512"/>
      <c r="F68" s="513" t="s">
        <v>209</v>
      </c>
      <c r="G68" s="513"/>
      <c r="H68" s="513"/>
      <c r="I68" s="513"/>
      <c r="J68" s="514"/>
    </row>
    <row r="69" spans="1:27" ht="17.25" customHeight="1" outlineLevel="1" x14ac:dyDescent="0.25">
      <c r="A69" s="214"/>
      <c r="B69" s="280"/>
      <c r="C69" s="512" t="s">
        <v>72</v>
      </c>
      <c r="D69" s="512"/>
      <c r="E69" s="512"/>
      <c r="F69" s="513" t="s">
        <v>71</v>
      </c>
      <c r="G69" s="513"/>
      <c r="H69" s="513"/>
      <c r="I69" s="513"/>
      <c r="J69" s="514"/>
    </row>
    <row r="70" spans="1:27" ht="17.25" customHeight="1" outlineLevel="1" x14ac:dyDescent="0.25">
      <c r="A70" s="214"/>
      <c r="B70" s="280"/>
      <c r="C70" s="512" t="s">
        <v>70</v>
      </c>
      <c r="D70" s="512"/>
      <c r="E70" s="512"/>
      <c r="F70" s="513" t="s">
        <v>267</v>
      </c>
      <c r="G70" s="513"/>
      <c r="H70" s="513"/>
      <c r="I70" s="513"/>
      <c r="J70" s="514"/>
    </row>
    <row r="71" spans="1:27" ht="17.25" customHeight="1" outlineLevel="1" x14ac:dyDescent="0.25">
      <c r="A71" s="214"/>
      <c r="B71" s="280"/>
      <c r="C71" s="512" t="s">
        <v>68</v>
      </c>
      <c r="D71" s="512"/>
      <c r="E71" s="512"/>
      <c r="F71" s="513" t="s">
        <v>268</v>
      </c>
      <c r="G71" s="513"/>
      <c r="H71" s="513"/>
      <c r="I71" s="513"/>
      <c r="J71" s="514"/>
    </row>
    <row r="72" spans="1:27" ht="17.25" customHeight="1" outlineLevel="1" x14ac:dyDescent="0.25">
      <c r="A72" s="214"/>
      <c r="B72" s="280"/>
      <c r="C72" s="512" t="s">
        <v>66</v>
      </c>
      <c r="D72" s="512"/>
      <c r="E72" s="512"/>
      <c r="F72" s="513" t="s">
        <v>269</v>
      </c>
      <c r="G72" s="513"/>
      <c r="H72" s="513"/>
      <c r="I72" s="513"/>
      <c r="J72" s="514"/>
    </row>
    <row r="73" spans="1:27" hidden="1" outlineLevel="1" x14ac:dyDescent="0.25">
      <c r="A73" s="214"/>
      <c r="B73" s="262"/>
      <c r="C73" s="237"/>
      <c r="D73" s="237"/>
      <c r="E73" s="237"/>
      <c r="F73" s="237"/>
      <c r="G73" s="237"/>
      <c r="H73" s="237"/>
      <c r="I73" s="237"/>
      <c r="J73" s="257"/>
    </row>
    <row r="74" spans="1:27" s="209" customFormat="1" outlineLevel="1" x14ac:dyDescent="0.25">
      <c r="A74" s="214" t="s">
        <v>64</v>
      </c>
      <c r="B74" s="515" t="s">
        <v>63</v>
      </c>
      <c r="C74" s="516"/>
      <c r="D74" s="516"/>
      <c r="E74" s="516"/>
      <c r="F74" s="516"/>
      <c r="G74" s="516"/>
      <c r="H74" s="516"/>
      <c r="I74" s="516"/>
      <c r="J74" s="517"/>
    </row>
    <row r="75" spans="1:27" ht="16.5" customHeight="1" outlineLevel="1" x14ac:dyDescent="0.25">
      <c r="A75" s="214"/>
      <c r="B75" s="486" t="s">
        <v>62</v>
      </c>
      <c r="C75" s="487"/>
      <c r="D75" s="487"/>
      <c r="E75" s="487"/>
      <c r="F75" s="487"/>
      <c r="G75" s="487"/>
      <c r="H75" s="487"/>
      <c r="I75" s="487"/>
      <c r="J75" s="488"/>
    </row>
    <row r="76" spans="1:27" hidden="1" x14ac:dyDescent="0.25">
      <c r="A76" s="207"/>
      <c r="B76" s="278"/>
      <c r="C76" s="237"/>
      <c r="D76" s="237"/>
      <c r="E76" s="237"/>
      <c r="F76" s="237"/>
      <c r="G76" s="237"/>
      <c r="H76" s="237"/>
      <c r="I76" s="237"/>
      <c r="J76" s="257"/>
    </row>
    <row r="77" spans="1:27" hidden="1" outlineLevel="1" x14ac:dyDescent="0.25">
      <c r="A77" s="207"/>
      <c r="B77" s="263" t="s">
        <v>61</v>
      </c>
      <c r="C77" s="237"/>
      <c r="D77" s="237"/>
      <c r="E77" s="237"/>
      <c r="F77" s="237"/>
      <c r="G77" s="237"/>
      <c r="H77" s="237"/>
      <c r="I77" s="237"/>
      <c r="J77" s="257"/>
    </row>
    <row r="78" spans="1:27" s="209" customFormat="1" ht="38.450000000000003" hidden="1" customHeight="1" outlineLevel="1" x14ac:dyDescent="0.25">
      <c r="A78" s="214" t="s">
        <v>60</v>
      </c>
      <c r="B78" s="509" t="s">
        <v>59</v>
      </c>
      <c r="C78" s="510"/>
      <c r="D78" s="510"/>
      <c r="E78" s="510"/>
      <c r="F78" s="510"/>
      <c r="G78" s="510"/>
      <c r="H78" s="510"/>
      <c r="I78" s="510"/>
      <c r="J78" s="511"/>
    </row>
    <row r="79" spans="1:27" ht="27.75" hidden="1" customHeight="1" outlineLevel="1" x14ac:dyDescent="0.25">
      <c r="A79" s="220"/>
      <c r="B79" s="486"/>
      <c r="C79" s="487"/>
      <c r="D79" s="487"/>
      <c r="E79" s="487"/>
      <c r="F79" s="487"/>
      <c r="G79" s="487"/>
      <c r="H79" s="487"/>
      <c r="I79" s="487"/>
      <c r="J79" s="488"/>
    </row>
    <row r="80" spans="1:27" hidden="1" collapsed="1" x14ac:dyDescent="0.25">
      <c r="A80" s="220"/>
      <c r="B80" s="280"/>
      <c r="C80" s="219"/>
      <c r="D80" s="219"/>
      <c r="E80" s="219"/>
      <c r="F80" s="219"/>
      <c r="G80" s="219"/>
      <c r="H80" s="219"/>
      <c r="I80" s="219"/>
      <c r="J80" s="281"/>
    </row>
    <row r="81" spans="1:22" ht="5.25" hidden="1" customHeight="1" x14ac:dyDescent="0.4">
      <c r="A81" s="204"/>
      <c r="B81" s="272"/>
      <c r="C81" s="260"/>
      <c r="D81" s="260"/>
      <c r="E81" s="260"/>
      <c r="F81" s="260"/>
      <c r="G81" s="260"/>
      <c r="H81" s="260"/>
      <c r="I81" s="260"/>
      <c r="J81" s="261"/>
      <c r="K81" s="204"/>
      <c r="L81" s="204"/>
      <c r="M81" s="204"/>
      <c r="N81" s="204"/>
      <c r="O81" s="204"/>
      <c r="P81" s="204"/>
      <c r="Q81" s="204"/>
      <c r="R81" s="204"/>
      <c r="S81" s="204"/>
      <c r="T81" s="204"/>
      <c r="U81" s="204"/>
      <c r="V81" s="204"/>
    </row>
    <row r="82" spans="1:22" s="26" customFormat="1" hidden="1" x14ac:dyDescent="0.25">
      <c r="B82" s="280"/>
      <c r="C82" s="219"/>
      <c r="D82" s="219"/>
      <c r="E82" s="219"/>
      <c r="F82" s="219"/>
      <c r="G82" s="219"/>
      <c r="H82" s="219"/>
      <c r="I82" s="219"/>
      <c r="J82" s="281"/>
    </row>
    <row r="83" spans="1:22" s="209" customFormat="1" hidden="1" x14ac:dyDescent="0.25">
      <c r="A83" s="210" t="s">
        <v>58</v>
      </c>
      <c r="B83" s="509" t="s">
        <v>57</v>
      </c>
      <c r="C83" s="510"/>
      <c r="D83" s="510"/>
      <c r="E83" s="510"/>
      <c r="F83" s="510"/>
      <c r="G83" s="510"/>
      <c r="H83" s="510"/>
      <c r="I83" s="510"/>
      <c r="J83" s="511"/>
    </row>
    <row r="84" spans="1:22" ht="30" hidden="1" customHeight="1" x14ac:dyDescent="0.25">
      <c r="A84" s="26"/>
      <c r="B84" s="486"/>
      <c r="C84" s="487"/>
      <c r="D84" s="487"/>
      <c r="E84" s="487"/>
      <c r="F84" s="487"/>
      <c r="G84" s="487"/>
      <c r="H84" s="487"/>
      <c r="I84" s="487"/>
      <c r="J84" s="488"/>
    </row>
    <row r="85" spans="1:22" hidden="1" x14ac:dyDescent="0.25">
      <c r="A85" s="26"/>
      <c r="B85" s="262"/>
      <c r="C85" s="237"/>
      <c r="D85" s="237"/>
      <c r="E85" s="237"/>
      <c r="F85" s="237"/>
      <c r="G85" s="237"/>
      <c r="H85" s="237"/>
      <c r="I85" s="237"/>
      <c r="J85" s="257"/>
    </row>
    <row r="86" spans="1:22" ht="26.25" hidden="1" x14ac:dyDescent="0.4">
      <c r="A86" s="204"/>
      <c r="B86" s="259" t="s">
        <v>56</v>
      </c>
      <c r="C86" s="260"/>
      <c r="D86" s="260"/>
      <c r="E86" s="260"/>
      <c r="F86" s="260"/>
      <c r="G86" s="260"/>
      <c r="H86" s="260"/>
      <c r="I86" s="260"/>
      <c r="J86" s="261"/>
      <c r="K86" s="204"/>
      <c r="L86" s="204"/>
      <c r="M86" s="204"/>
      <c r="N86" s="204"/>
      <c r="O86" s="204"/>
      <c r="P86" s="204"/>
      <c r="Q86" s="204"/>
      <c r="R86" s="204"/>
      <c r="S86" s="204"/>
      <c r="T86" s="204"/>
      <c r="U86" s="204"/>
      <c r="V86" s="204"/>
    </row>
    <row r="87" spans="1:22" ht="5.25" hidden="1" customHeight="1" x14ac:dyDescent="0.4">
      <c r="A87" s="204"/>
      <c r="B87" s="272"/>
      <c r="C87" s="260"/>
      <c r="D87" s="260"/>
      <c r="E87" s="260"/>
      <c r="F87" s="260"/>
      <c r="G87" s="260"/>
      <c r="H87" s="260"/>
      <c r="I87" s="260"/>
      <c r="J87" s="261"/>
      <c r="K87" s="204"/>
      <c r="L87" s="204"/>
      <c r="M87" s="204"/>
      <c r="N87" s="204"/>
      <c r="O87" s="204"/>
      <c r="P87" s="204"/>
      <c r="Q87" s="204"/>
      <c r="R87" s="204"/>
      <c r="S87" s="204"/>
      <c r="T87" s="204"/>
      <c r="U87" s="204"/>
      <c r="V87" s="204"/>
    </row>
    <row r="88" spans="1:22" s="209" customFormat="1" hidden="1" x14ac:dyDescent="0.25">
      <c r="A88" s="210" t="s">
        <v>55</v>
      </c>
      <c r="B88" s="509" t="s">
        <v>54</v>
      </c>
      <c r="C88" s="510"/>
      <c r="D88" s="510"/>
      <c r="E88" s="510"/>
      <c r="F88" s="510"/>
      <c r="G88" s="510"/>
      <c r="H88" s="510"/>
      <c r="I88" s="510"/>
      <c r="J88" s="511"/>
    </row>
    <row r="89" spans="1:22" ht="27.75" hidden="1" customHeight="1" x14ac:dyDescent="0.25">
      <c r="A89" s="199"/>
      <c r="B89" s="500" t="s">
        <v>53</v>
      </c>
      <c r="C89" s="501"/>
      <c r="D89" s="501"/>
      <c r="E89" s="501"/>
      <c r="F89" s="501"/>
      <c r="G89" s="501"/>
      <c r="H89" s="501"/>
      <c r="I89" s="501"/>
      <c r="J89" s="502"/>
    </row>
    <row r="90" spans="1:22" hidden="1" x14ac:dyDescent="0.25">
      <c r="A90" s="199"/>
      <c r="B90" s="282" t="s">
        <v>52</v>
      </c>
      <c r="C90" s="221"/>
      <c r="D90" s="221"/>
      <c r="E90" s="221"/>
      <c r="F90" s="221"/>
      <c r="G90" s="221"/>
      <c r="H90" s="221"/>
      <c r="I90" s="221"/>
      <c r="J90" s="283"/>
    </row>
    <row r="91" spans="1:22" x14ac:dyDescent="0.25">
      <c r="A91" s="199"/>
      <c r="B91" s="503" t="s">
        <v>273</v>
      </c>
      <c r="C91" s="504"/>
      <c r="D91" s="128" t="str">
        <f t="shared" ref="D91:I91" si="0">D$112</f>
        <v>FY19</v>
      </c>
      <c r="E91" s="222" t="str">
        <f t="shared" si="0"/>
        <v>FY20</v>
      </c>
      <c r="F91" s="222" t="str">
        <f t="shared" si="0"/>
        <v>FY21</v>
      </c>
      <c r="G91" s="222" t="str">
        <f t="shared" si="0"/>
        <v>FY22</v>
      </c>
      <c r="H91" s="222" t="str">
        <f t="shared" si="0"/>
        <v>FY23</v>
      </c>
      <c r="I91" s="222" t="str">
        <f t="shared" si="0"/>
        <v>FY24</v>
      </c>
      <c r="J91" s="284" t="s">
        <v>10</v>
      </c>
    </row>
    <row r="92" spans="1:22" ht="15" customHeight="1" x14ac:dyDescent="0.25">
      <c r="A92" s="199"/>
      <c r="B92" s="473" t="s">
        <v>274</v>
      </c>
      <c r="C92" s="474"/>
      <c r="D92" s="127">
        <f>((D128+D140)-SUM(D102))/2</f>
        <v>112545</v>
      </c>
      <c r="E92" s="223">
        <f t="shared" ref="E92:I92" si="1">((E128+E140)-SUM(E102))/2</f>
        <v>116250</v>
      </c>
      <c r="F92" s="223">
        <f t="shared" si="1"/>
        <v>119040</v>
      </c>
      <c r="G92" s="223">
        <f t="shared" si="1"/>
        <v>121830</v>
      </c>
      <c r="H92" s="223">
        <f t="shared" si="1"/>
        <v>124620</v>
      </c>
      <c r="I92" s="223">
        <f t="shared" si="1"/>
        <v>127410</v>
      </c>
      <c r="J92" s="285">
        <f>SUM(D92:I92)</f>
        <v>721695</v>
      </c>
    </row>
    <row r="93" spans="1:22" ht="15" customHeight="1" x14ac:dyDescent="0.25">
      <c r="A93" s="199"/>
      <c r="B93" s="473" t="s">
        <v>239</v>
      </c>
      <c r="C93" s="474"/>
      <c r="D93" s="223">
        <f>+D92</f>
        <v>112545</v>
      </c>
      <c r="E93" s="223">
        <f t="shared" ref="E93:I93" si="2">+E92</f>
        <v>116250</v>
      </c>
      <c r="F93" s="223">
        <f t="shared" si="2"/>
        <v>119040</v>
      </c>
      <c r="G93" s="223">
        <f t="shared" si="2"/>
        <v>121830</v>
      </c>
      <c r="H93" s="223">
        <f t="shared" si="2"/>
        <v>124620</v>
      </c>
      <c r="I93" s="223">
        <f t="shared" si="2"/>
        <v>127410</v>
      </c>
      <c r="J93" s="285">
        <f>SUM(D93:I93)</f>
        <v>721695</v>
      </c>
    </row>
    <row r="94" spans="1:22" ht="15" hidden="1" customHeight="1" outlineLevel="1" x14ac:dyDescent="0.25">
      <c r="A94" s="199"/>
      <c r="B94" s="507" t="s">
        <v>51</v>
      </c>
      <c r="C94" s="508"/>
      <c r="D94" s="224">
        <v>0</v>
      </c>
      <c r="E94" s="224">
        <v>0</v>
      </c>
      <c r="F94" s="224">
        <v>0</v>
      </c>
      <c r="G94" s="224">
        <v>0</v>
      </c>
      <c r="H94" s="224">
        <v>0</v>
      </c>
      <c r="I94" s="224">
        <v>0</v>
      </c>
      <c r="J94" s="285">
        <f t="shared" ref="J94:J97" si="3">SUM(D94:I94)</f>
        <v>0</v>
      </c>
    </row>
    <row r="95" spans="1:22" ht="15" hidden="1" customHeight="1" outlineLevel="1" x14ac:dyDescent="0.25">
      <c r="A95" s="199"/>
      <c r="B95" s="507" t="s">
        <v>50</v>
      </c>
      <c r="C95" s="508"/>
      <c r="D95" s="224">
        <v>0</v>
      </c>
      <c r="E95" s="224">
        <v>0</v>
      </c>
      <c r="F95" s="224">
        <v>0</v>
      </c>
      <c r="G95" s="224">
        <v>0</v>
      </c>
      <c r="H95" s="224">
        <v>0</v>
      </c>
      <c r="I95" s="224">
        <v>0</v>
      </c>
      <c r="J95" s="285">
        <f t="shared" si="3"/>
        <v>0</v>
      </c>
    </row>
    <row r="96" spans="1:22" ht="15" hidden="1" customHeight="1" outlineLevel="1" x14ac:dyDescent="0.25">
      <c r="A96" s="199"/>
      <c r="B96" s="507" t="s">
        <v>49</v>
      </c>
      <c r="C96" s="508"/>
      <c r="D96" s="224">
        <v>0</v>
      </c>
      <c r="E96" s="224">
        <v>0</v>
      </c>
      <c r="F96" s="224">
        <v>0</v>
      </c>
      <c r="G96" s="224">
        <v>0</v>
      </c>
      <c r="H96" s="224">
        <v>0</v>
      </c>
      <c r="I96" s="224">
        <v>0</v>
      </c>
      <c r="J96" s="285">
        <f t="shared" si="3"/>
        <v>0</v>
      </c>
    </row>
    <row r="97" spans="1:24" ht="15" hidden="1" customHeight="1" outlineLevel="1" x14ac:dyDescent="0.25">
      <c r="A97" s="199"/>
      <c r="B97" s="507" t="s">
        <v>48</v>
      </c>
      <c r="C97" s="508"/>
      <c r="D97" s="224">
        <v>0</v>
      </c>
      <c r="E97" s="224">
        <v>0</v>
      </c>
      <c r="F97" s="224">
        <v>0</v>
      </c>
      <c r="G97" s="224">
        <v>0</v>
      </c>
      <c r="H97" s="224">
        <v>0</v>
      </c>
      <c r="I97" s="224">
        <v>0</v>
      </c>
      <c r="J97" s="285">
        <f t="shared" si="3"/>
        <v>0</v>
      </c>
    </row>
    <row r="98" spans="1:24" ht="15" customHeight="1" collapsed="1" x14ac:dyDescent="0.25">
      <c r="A98" s="199"/>
      <c r="B98" s="503" t="s">
        <v>47</v>
      </c>
      <c r="C98" s="504"/>
      <c r="D98" s="225"/>
      <c r="E98" s="225"/>
      <c r="F98" s="226"/>
      <c r="G98" s="226"/>
      <c r="H98" s="226"/>
      <c r="I98" s="226"/>
      <c r="J98" s="286"/>
    </row>
    <row r="99" spans="1:24" x14ac:dyDescent="0.25">
      <c r="A99" s="199"/>
      <c r="B99" s="473" t="s">
        <v>46</v>
      </c>
      <c r="C99" s="474"/>
      <c r="D99" s="227"/>
      <c r="E99" s="227"/>
      <c r="F99" s="227"/>
      <c r="G99" s="227"/>
      <c r="H99" s="227"/>
      <c r="I99" s="227"/>
      <c r="J99" s="285">
        <f t="shared" ref="J99:J102" si="4">SUM(D99:I99)</f>
        <v>0</v>
      </c>
    </row>
    <row r="100" spans="1:24" x14ac:dyDescent="0.25">
      <c r="A100" s="199"/>
      <c r="B100" s="473" t="s">
        <v>45</v>
      </c>
      <c r="C100" s="474"/>
      <c r="D100" s="228">
        <f>D119*0.1</f>
        <v>30012</v>
      </c>
      <c r="E100" s="228">
        <f t="shared" ref="E100:I100" si="5">E119*0.1</f>
        <v>31000</v>
      </c>
      <c r="F100" s="228">
        <f t="shared" si="5"/>
        <v>31744</v>
      </c>
      <c r="G100" s="228">
        <f t="shared" si="5"/>
        <v>32488</v>
      </c>
      <c r="H100" s="228">
        <f t="shared" si="5"/>
        <v>33232</v>
      </c>
      <c r="I100" s="228">
        <f t="shared" si="5"/>
        <v>33976</v>
      </c>
      <c r="J100" s="285">
        <f t="shared" si="4"/>
        <v>192452</v>
      </c>
    </row>
    <row r="101" spans="1:24" x14ac:dyDescent="0.25">
      <c r="A101" s="199"/>
      <c r="B101" s="482" t="s">
        <v>44</v>
      </c>
      <c r="C101" s="483"/>
      <c r="D101" s="228">
        <f>D119*0.15</f>
        <v>45018</v>
      </c>
      <c r="E101" s="228">
        <f t="shared" ref="E101:I101" si="6">E119*0.15</f>
        <v>46500</v>
      </c>
      <c r="F101" s="228">
        <f t="shared" si="6"/>
        <v>47616</v>
      </c>
      <c r="G101" s="228">
        <f t="shared" si="6"/>
        <v>48732</v>
      </c>
      <c r="H101" s="228">
        <f t="shared" si="6"/>
        <v>49848</v>
      </c>
      <c r="I101" s="228">
        <f t="shared" si="6"/>
        <v>50964</v>
      </c>
      <c r="J101" s="285">
        <f t="shared" si="4"/>
        <v>288678</v>
      </c>
    </row>
    <row r="102" spans="1:24" x14ac:dyDescent="0.25">
      <c r="A102" s="199"/>
      <c r="B102" s="503" t="s">
        <v>43</v>
      </c>
      <c r="C102" s="504"/>
      <c r="D102" s="223">
        <f>SUM(D99:D101)</f>
        <v>75030</v>
      </c>
      <c r="E102" s="223">
        <f>SUM(E99:E101)</f>
        <v>77500</v>
      </c>
      <c r="F102" s="223">
        <f t="shared" ref="F102:I102" si="7">SUM(F99:F101)</f>
        <v>79360</v>
      </c>
      <c r="G102" s="223">
        <f t="shared" si="7"/>
        <v>81220</v>
      </c>
      <c r="H102" s="223">
        <f t="shared" si="7"/>
        <v>83080</v>
      </c>
      <c r="I102" s="223">
        <f t="shared" si="7"/>
        <v>84940</v>
      </c>
      <c r="J102" s="285">
        <f t="shared" si="4"/>
        <v>481130</v>
      </c>
    </row>
    <row r="103" spans="1:24" s="209" customFormat="1" ht="15.75" thickBot="1" x14ac:dyDescent="0.3">
      <c r="A103" s="210"/>
      <c r="B103" s="489" t="s">
        <v>42</v>
      </c>
      <c r="C103" s="490"/>
      <c r="D103" s="229">
        <f t="shared" ref="D103:I103" si="8">SUM(D92:D97)+D102</f>
        <v>300120</v>
      </c>
      <c r="E103" s="229">
        <f t="shared" si="8"/>
        <v>310000</v>
      </c>
      <c r="F103" s="229">
        <f t="shared" si="8"/>
        <v>317440</v>
      </c>
      <c r="G103" s="229">
        <f t="shared" si="8"/>
        <v>324880</v>
      </c>
      <c r="H103" s="229">
        <f t="shared" si="8"/>
        <v>332320</v>
      </c>
      <c r="I103" s="229">
        <f t="shared" si="8"/>
        <v>339760</v>
      </c>
      <c r="J103" s="287">
        <f>SUM(J92:J97)+J102</f>
        <v>1924520</v>
      </c>
    </row>
    <row r="104" spans="1:24" ht="15.75" hidden="1" thickTop="1" x14ac:dyDescent="0.25">
      <c r="A104" s="199"/>
      <c r="B104" s="288"/>
      <c r="C104" s="237"/>
      <c r="D104" s="237"/>
      <c r="E104" s="237"/>
      <c r="F104" s="237"/>
      <c r="G104" s="237"/>
      <c r="H104" s="237"/>
      <c r="I104" s="237"/>
      <c r="J104" s="257"/>
    </row>
    <row r="105" spans="1:24" ht="23.25" customHeight="1" thickTop="1" x14ac:dyDescent="0.25">
      <c r="A105" s="214" t="s">
        <v>36</v>
      </c>
      <c r="B105" s="491" t="s">
        <v>41</v>
      </c>
      <c r="C105" s="492"/>
      <c r="D105" s="492"/>
      <c r="E105" s="492"/>
      <c r="F105" s="492"/>
      <c r="G105" s="492"/>
      <c r="H105" s="492"/>
      <c r="I105" s="492"/>
      <c r="J105" s="493"/>
      <c r="W105" s="208" t="s">
        <v>40</v>
      </c>
      <c r="X105" s="208" t="b">
        <v>1</v>
      </c>
    </row>
    <row r="106" spans="1:24" ht="15" customHeight="1" x14ac:dyDescent="0.25">
      <c r="A106" s="199"/>
      <c r="B106" s="500" t="s">
        <v>39</v>
      </c>
      <c r="C106" s="501"/>
      <c r="D106" s="501"/>
      <c r="E106" s="501"/>
      <c r="F106" s="501"/>
      <c r="G106" s="501"/>
      <c r="H106" s="505">
        <v>220433</v>
      </c>
      <c r="I106" s="506"/>
      <c r="J106" s="275"/>
      <c r="W106" s="208" t="s">
        <v>38</v>
      </c>
      <c r="X106" s="208" t="b">
        <v>0</v>
      </c>
    </row>
    <row r="107" spans="1:24" ht="15" hidden="1" customHeight="1" x14ac:dyDescent="0.25">
      <c r="A107" s="199"/>
      <c r="B107" s="500" t="s">
        <v>37</v>
      </c>
      <c r="C107" s="501"/>
      <c r="D107" s="501"/>
      <c r="E107" s="501"/>
      <c r="F107" s="501"/>
      <c r="G107" s="501"/>
      <c r="H107" s="203"/>
      <c r="I107" s="203"/>
      <c r="J107" s="275"/>
      <c r="W107" s="208"/>
      <c r="X107" s="208"/>
    </row>
    <row r="108" spans="1:24" hidden="1" x14ac:dyDescent="0.25">
      <c r="A108" s="199"/>
      <c r="B108" s="262"/>
      <c r="C108" s="237"/>
      <c r="D108" s="237"/>
      <c r="E108" s="237"/>
      <c r="F108" s="237"/>
      <c r="G108" s="237"/>
      <c r="H108" s="237"/>
      <c r="I108" s="237"/>
      <c r="J108" s="257"/>
    </row>
    <row r="109" spans="1:24" s="209" customFormat="1" ht="15" hidden="1" customHeight="1" outlineLevel="1" x14ac:dyDescent="0.25">
      <c r="A109" s="210" t="s">
        <v>36</v>
      </c>
      <c r="B109" s="491" t="s">
        <v>35</v>
      </c>
      <c r="C109" s="492"/>
      <c r="D109" s="492"/>
      <c r="E109" s="492"/>
      <c r="F109" s="492"/>
      <c r="G109" s="492"/>
      <c r="H109" s="492"/>
      <c r="I109" s="492"/>
      <c r="J109" s="493"/>
    </row>
    <row r="110" spans="1:24" ht="30.75" hidden="1" customHeight="1" outlineLevel="1" x14ac:dyDescent="0.25">
      <c r="A110" s="199"/>
      <c r="B110" s="500" t="s">
        <v>34</v>
      </c>
      <c r="C110" s="501"/>
      <c r="D110" s="501"/>
      <c r="E110" s="501"/>
      <c r="F110" s="501"/>
      <c r="G110" s="501"/>
      <c r="H110" s="501"/>
      <c r="I110" s="501"/>
      <c r="J110" s="502"/>
    </row>
    <row r="111" spans="1:24" hidden="1" outlineLevel="1" x14ac:dyDescent="0.25">
      <c r="A111" s="199"/>
      <c r="B111" s="282" t="s">
        <v>18</v>
      </c>
      <c r="C111" s="221"/>
      <c r="D111" s="221"/>
      <c r="E111" s="221"/>
      <c r="F111" s="221"/>
      <c r="G111" s="221"/>
      <c r="H111" s="221"/>
      <c r="I111" s="221"/>
      <c r="J111" s="283"/>
    </row>
    <row r="112" spans="1:24" ht="15.75" outlineLevel="1" thickBot="1" x14ac:dyDescent="0.3">
      <c r="A112" s="199"/>
      <c r="B112" s="494" t="s">
        <v>33</v>
      </c>
      <c r="C112" s="495"/>
      <c r="D112" s="128" t="s">
        <v>16</v>
      </c>
      <c r="E112" s="230" t="s">
        <v>15</v>
      </c>
      <c r="F112" s="230" t="s">
        <v>14</v>
      </c>
      <c r="G112" s="230" t="s">
        <v>13</v>
      </c>
      <c r="H112" s="230" t="s">
        <v>12</v>
      </c>
      <c r="I112" s="230" t="s">
        <v>11</v>
      </c>
      <c r="J112" s="284" t="s">
        <v>10</v>
      </c>
    </row>
    <row r="113" spans="1:10" ht="15.75" outlineLevel="1" thickBot="1" x14ac:dyDescent="0.3">
      <c r="A113" s="199"/>
      <c r="B113" s="496" t="s">
        <v>32</v>
      </c>
      <c r="C113" s="497"/>
      <c r="D113" s="129"/>
      <c r="E113" s="231">
        <v>2.5000000000000001E-2</v>
      </c>
      <c r="F113" s="231">
        <v>2.5000000000000001E-2</v>
      </c>
      <c r="G113" s="231">
        <f>$F113</f>
        <v>2.5000000000000001E-2</v>
      </c>
      <c r="H113" s="231">
        <f>$F113</f>
        <v>2.5000000000000001E-2</v>
      </c>
      <c r="I113" s="231">
        <f>$F113</f>
        <v>2.5000000000000001E-2</v>
      </c>
      <c r="J113" s="289"/>
    </row>
    <row r="114" spans="1:10" hidden="1" outlineLevel="1" x14ac:dyDescent="0.25">
      <c r="A114" s="199"/>
      <c r="B114" s="496" t="s">
        <v>31</v>
      </c>
      <c r="C114" s="497"/>
      <c r="D114" s="130"/>
      <c r="E114" s="232"/>
      <c r="F114" s="233">
        <f>E114*(1+$G$113)</f>
        <v>0</v>
      </c>
      <c r="G114" s="233">
        <f>F114*(1+$G$113)</f>
        <v>0</v>
      </c>
      <c r="H114" s="233">
        <f>G114*(1+$H$113)</f>
        <v>0</v>
      </c>
      <c r="I114" s="233">
        <f>H114*(1+$I$113)</f>
        <v>0</v>
      </c>
      <c r="J114" s="290">
        <f t="shared" ref="J114:J127" si="9">SUM(D114:I114)</f>
        <v>0</v>
      </c>
    </row>
    <row r="115" spans="1:10" ht="15.95" hidden="1" customHeight="1" outlineLevel="1" x14ac:dyDescent="0.25">
      <c r="A115" s="199"/>
      <c r="B115" s="498" t="s">
        <v>30</v>
      </c>
      <c r="C115" s="499"/>
      <c r="D115" s="130"/>
      <c r="E115" s="232"/>
      <c r="F115" s="234">
        <f>E115*(1+$G$113)</f>
        <v>0</v>
      </c>
      <c r="G115" s="234">
        <f>F115*(1+$G$113)</f>
        <v>0</v>
      </c>
      <c r="H115" s="234">
        <f>G115*(1+$H$113)</f>
        <v>0</v>
      </c>
      <c r="I115" s="234">
        <f>H115*(1+$I$113)</f>
        <v>0</v>
      </c>
      <c r="J115" s="290">
        <f t="shared" si="9"/>
        <v>0</v>
      </c>
    </row>
    <row r="116" spans="1:10" outlineLevel="1" x14ac:dyDescent="0.25">
      <c r="A116" s="199"/>
      <c r="B116" s="496" t="s">
        <v>29</v>
      </c>
      <c r="C116" s="497"/>
      <c r="D116" s="131"/>
      <c r="E116" s="235"/>
      <c r="F116" s="236"/>
      <c r="G116" s="236"/>
      <c r="H116" s="236"/>
      <c r="I116" s="236"/>
      <c r="J116" s="291"/>
    </row>
    <row r="117" spans="1:10" outlineLevel="1" x14ac:dyDescent="0.25">
      <c r="A117" s="199"/>
      <c r="B117" s="496" t="s">
        <v>28</v>
      </c>
      <c r="C117" s="497"/>
      <c r="D117" s="132">
        <v>2460</v>
      </c>
      <c r="E117" s="68">
        <v>2480</v>
      </c>
      <c r="F117" s="69">
        <f>E117</f>
        <v>2480</v>
      </c>
      <c r="G117" s="69">
        <f>F117</f>
        <v>2480</v>
      </c>
      <c r="H117" s="69">
        <f t="shared" ref="H117:I117" si="10">G117</f>
        <v>2480</v>
      </c>
      <c r="I117" s="69">
        <f t="shared" si="10"/>
        <v>2480</v>
      </c>
      <c r="J117" s="290"/>
    </row>
    <row r="118" spans="1:10" outlineLevel="1" x14ac:dyDescent="0.25">
      <c r="A118" s="199"/>
      <c r="B118" s="496" t="s">
        <v>27</v>
      </c>
      <c r="C118" s="497"/>
      <c r="D118" s="130">
        <v>122</v>
      </c>
      <c r="E118" s="232">
        <v>125</v>
      </c>
      <c r="F118" s="234">
        <f t="shared" ref="F118:I118" si="11">ROUND(E118*(1+F113),0)</f>
        <v>128</v>
      </c>
      <c r="G118" s="234">
        <f t="shared" si="11"/>
        <v>131</v>
      </c>
      <c r="H118" s="234">
        <f t="shared" si="11"/>
        <v>134</v>
      </c>
      <c r="I118" s="234">
        <f t="shared" si="11"/>
        <v>137</v>
      </c>
      <c r="J118" s="290"/>
    </row>
    <row r="119" spans="1:10" outlineLevel="1" x14ac:dyDescent="0.25">
      <c r="A119" s="199"/>
      <c r="B119" s="496" t="s">
        <v>26</v>
      </c>
      <c r="C119" s="497"/>
      <c r="D119" s="127">
        <f>D117*D118</f>
        <v>300120</v>
      </c>
      <c r="E119" s="38">
        <f>E117*E118</f>
        <v>310000</v>
      </c>
      <c r="F119" s="38">
        <f t="shared" ref="F119:I119" si="12">F117*F118</f>
        <v>317440</v>
      </c>
      <c r="G119" s="38">
        <f t="shared" si="12"/>
        <v>324880</v>
      </c>
      <c r="H119" s="38">
        <f t="shared" si="12"/>
        <v>332320</v>
      </c>
      <c r="I119" s="38">
        <f t="shared" si="12"/>
        <v>339760</v>
      </c>
      <c r="J119" s="109">
        <f t="shared" si="9"/>
        <v>1924520</v>
      </c>
    </row>
    <row r="120" spans="1:10" outlineLevel="1" x14ac:dyDescent="0.25">
      <c r="A120" s="199"/>
      <c r="B120" s="496" t="s">
        <v>25</v>
      </c>
      <c r="C120" s="497"/>
      <c r="D120" s="133"/>
      <c r="E120" s="71"/>
      <c r="F120" s="38">
        <f t="shared" ref="F120:G123" si="13">E120*(1+$G$113)</f>
        <v>0</v>
      </c>
      <c r="G120" s="38">
        <f t="shared" si="13"/>
        <v>0</v>
      </c>
      <c r="H120" s="38">
        <f t="shared" ref="H120:H123" si="14">G120*(1+$H$113)</f>
        <v>0</v>
      </c>
      <c r="I120" s="38">
        <f t="shared" ref="I120:I123" si="15">H120*(1+$I$113)</f>
        <v>0</v>
      </c>
      <c r="J120" s="109"/>
    </row>
    <row r="121" spans="1:10" outlineLevel="1" x14ac:dyDescent="0.25">
      <c r="A121" s="199"/>
      <c r="B121" s="496" t="s">
        <v>24</v>
      </c>
      <c r="C121" s="497"/>
      <c r="D121" s="133"/>
      <c r="E121" s="71"/>
      <c r="F121" s="38">
        <f t="shared" si="13"/>
        <v>0</v>
      </c>
      <c r="G121" s="38">
        <f t="shared" si="13"/>
        <v>0</v>
      </c>
      <c r="H121" s="38">
        <f t="shared" si="14"/>
        <v>0</v>
      </c>
      <c r="I121" s="38">
        <f t="shared" si="15"/>
        <v>0</v>
      </c>
      <c r="J121" s="109"/>
    </row>
    <row r="122" spans="1:10" outlineLevel="1" x14ac:dyDescent="0.25">
      <c r="A122" s="199"/>
      <c r="B122" s="482" t="s">
        <v>23</v>
      </c>
      <c r="C122" s="483"/>
      <c r="D122" s="133"/>
      <c r="E122" s="71"/>
      <c r="F122" s="38">
        <f t="shared" si="13"/>
        <v>0</v>
      </c>
      <c r="G122" s="38">
        <f t="shared" si="13"/>
        <v>0</v>
      </c>
      <c r="H122" s="38">
        <f t="shared" si="14"/>
        <v>0</v>
      </c>
      <c r="I122" s="38">
        <f t="shared" si="15"/>
        <v>0</v>
      </c>
      <c r="J122" s="109"/>
    </row>
    <row r="123" spans="1:10" hidden="1" outlineLevel="1" x14ac:dyDescent="0.25">
      <c r="A123" s="199"/>
      <c r="B123" s="482" t="s">
        <v>23</v>
      </c>
      <c r="C123" s="483"/>
      <c r="D123" s="133"/>
      <c r="E123" s="71"/>
      <c r="F123" s="38">
        <f t="shared" si="13"/>
        <v>0</v>
      </c>
      <c r="G123" s="38">
        <f t="shared" si="13"/>
        <v>0</v>
      </c>
      <c r="H123" s="38">
        <f t="shared" si="14"/>
        <v>0</v>
      </c>
      <c r="I123" s="38">
        <f t="shared" si="15"/>
        <v>0</v>
      </c>
      <c r="J123" s="109"/>
    </row>
    <row r="124" spans="1:10" outlineLevel="1" x14ac:dyDescent="0.25">
      <c r="A124" s="199"/>
      <c r="B124" s="496" t="s">
        <v>22</v>
      </c>
      <c r="C124" s="497"/>
      <c r="D124" s="127">
        <f>SUM(D119:D123)</f>
        <v>300120</v>
      </c>
      <c r="E124" s="38">
        <f>SUM(E119:E123)</f>
        <v>310000</v>
      </c>
      <c r="F124" s="38">
        <f t="shared" ref="F124:H124" si="16">SUM(F119:F123)</f>
        <v>317440</v>
      </c>
      <c r="G124" s="38">
        <f t="shared" si="16"/>
        <v>324880</v>
      </c>
      <c r="H124" s="38">
        <f t="shared" si="16"/>
        <v>332320</v>
      </c>
      <c r="I124" s="38">
        <f>SUM(I119:I123)</f>
        <v>339760</v>
      </c>
      <c r="J124" s="109">
        <f t="shared" si="9"/>
        <v>1924520</v>
      </c>
    </row>
    <row r="125" spans="1:10" ht="15" customHeight="1" outlineLevel="1" x14ac:dyDescent="0.25">
      <c r="A125" s="199"/>
      <c r="B125" s="482" t="s">
        <v>4</v>
      </c>
      <c r="C125" s="483"/>
      <c r="D125" s="130"/>
      <c r="E125" s="232"/>
      <c r="F125" s="234">
        <f t="shared" ref="F125:G127" si="17">E125*(1+$G$113)</f>
        <v>0</v>
      </c>
      <c r="G125" s="234">
        <f t="shared" si="17"/>
        <v>0</v>
      </c>
      <c r="H125" s="234">
        <f t="shared" ref="H125:H127" si="18">G125*(1+$H$113)</f>
        <v>0</v>
      </c>
      <c r="I125" s="234">
        <f t="shared" ref="I125:I127" si="19">H125*(1+$I$113)</f>
        <v>0</v>
      </c>
      <c r="J125" s="290">
        <f t="shared" si="9"/>
        <v>0</v>
      </c>
    </row>
    <row r="126" spans="1:10" ht="15" hidden="1" customHeight="1" outlineLevel="1" x14ac:dyDescent="0.25">
      <c r="A126" s="199"/>
      <c r="B126" s="482" t="s">
        <v>4</v>
      </c>
      <c r="C126" s="483"/>
      <c r="D126" s="130"/>
      <c r="E126" s="232"/>
      <c r="F126" s="234">
        <f t="shared" si="17"/>
        <v>0</v>
      </c>
      <c r="G126" s="234">
        <f t="shared" si="17"/>
        <v>0</v>
      </c>
      <c r="H126" s="234">
        <f t="shared" si="18"/>
        <v>0</v>
      </c>
      <c r="I126" s="234">
        <f t="shared" si="19"/>
        <v>0</v>
      </c>
      <c r="J126" s="290">
        <f t="shared" si="9"/>
        <v>0</v>
      </c>
    </row>
    <row r="127" spans="1:10" ht="15" hidden="1" customHeight="1" outlineLevel="1" x14ac:dyDescent="0.25">
      <c r="A127" s="199"/>
      <c r="B127" s="482" t="s">
        <v>4</v>
      </c>
      <c r="C127" s="483"/>
      <c r="D127" s="130"/>
      <c r="E127" s="232"/>
      <c r="F127" s="234">
        <f t="shared" si="17"/>
        <v>0</v>
      </c>
      <c r="G127" s="234">
        <f t="shared" si="17"/>
        <v>0</v>
      </c>
      <c r="H127" s="234">
        <f t="shared" si="18"/>
        <v>0</v>
      </c>
      <c r="I127" s="234">
        <f t="shared" si="19"/>
        <v>0</v>
      </c>
      <c r="J127" s="290">
        <f t="shared" si="9"/>
        <v>0</v>
      </c>
    </row>
    <row r="128" spans="1:10" s="209" customFormat="1" ht="15.75" outlineLevel="1" thickBot="1" x14ac:dyDescent="0.3">
      <c r="A128" s="210"/>
      <c r="B128" s="489" t="s">
        <v>21</v>
      </c>
      <c r="C128" s="490"/>
      <c r="D128" s="245">
        <f t="shared" ref="D128:J128" si="20">D114+D115+D124+D125+D127+D126</f>
        <v>300120</v>
      </c>
      <c r="E128" s="246">
        <f t="shared" si="20"/>
        <v>310000</v>
      </c>
      <c r="F128" s="246">
        <f t="shared" si="20"/>
        <v>317440</v>
      </c>
      <c r="G128" s="246">
        <f t="shared" si="20"/>
        <v>324880</v>
      </c>
      <c r="H128" s="246">
        <f t="shared" si="20"/>
        <v>332320</v>
      </c>
      <c r="I128" s="246">
        <f t="shared" si="20"/>
        <v>339760</v>
      </c>
      <c r="J128" s="292">
        <f t="shared" si="20"/>
        <v>1924520</v>
      </c>
    </row>
    <row r="129" spans="1:10" ht="15.75" hidden="1" outlineLevel="1" thickTop="1" x14ac:dyDescent="0.25">
      <c r="A129" s="199"/>
      <c r="B129" s="288"/>
      <c r="C129" s="237"/>
      <c r="D129" s="237"/>
      <c r="E129" s="237"/>
      <c r="F129" s="237"/>
      <c r="G129" s="237"/>
      <c r="H129" s="237"/>
      <c r="I129" s="237"/>
      <c r="J129" s="257"/>
    </row>
    <row r="130" spans="1:10" ht="15.75" hidden="1" thickTop="1" x14ac:dyDescent="0.25">
      <c r="A130" s="199"/>
      <c r="B130" s="288"/>
      <c r="C130" s="237"/>
      <c r="D130" s="237"/>
      <c r="E130" s="237"/>
      <c r="F130" s="237"/>
      <c r="G130" s="237"/>
      <c r="H130" s="237"/>
      <c r="I130" s="237"/>
      <c r="J130" s="257"/>
    </row>
    <row r="131" spans="1:10" s="209" customFormat="1" ht="15" hidden="1" customHeight="1" outlineLevel="1" x14ac:dyDescent="0.25">
      <c r="A131" s="210" t="s">
        <v>20</v>
      </c>
      <c r="B131" s="491" t="s">
        <v>19</v>
      </c>
      <c r="C131" s="492"/>
      <c r="D131" s="492"/>
      <c r="E131" s="492"/>
      <c r="F131" s="492"/>
      <c r="G131" s="492"/>
      <c r="H131" s="492"/>
      <c r="I131" s="492"/>
      <c r="J131" s="493"/>
    </row>
    <row r="132" spans="1:10" ht="15.75" hidden="1" outlineLevel="1" thickTop="1" x14ac:dyDescent="0.25">
      <c r="A132" s="199"/>
      <c r="B132" s="282" t="s">
        <v>18</v>
      </c>
      <c r="C132" s="221"/>
      <c r="D132" s="221"/>
      <c r="E132" s="221"/>
      <c r="F132" s="221"/>
      <c r="G132" s="221"/>
      <c r="H132" s="221"/>
      <c r="I132" s="221"/>
      <c r="J132" s="283"/>
    </row>
    <row r="133" spans="1:10" ht="15.75" hidden="1" outlineLevel="1" thickTop="1" x14ac:dyDescent="0.25">
      <c r="A133" s="199"/>
      <c r="B133" s="494" t="s">
        <v>17</v>
      </c>
      <c r="C133" s="495"/>
      <c r="D133" s="222" t="s">
        <v>16</v>
      </c>
      <c r="E133" s="230" t="s">
        <v>15</v>
      </c>
      <c r="F133" s="230" t="s">
        <v>14</v>
      </c>
      <c r="G133" s="230" t="s">
        <v>13</v>
      </c>
      <c r="H133" s="230" t="s">
        <v>12</v>
      </c>
      <c r="I133" s="230" t="s">
        <v>11</v>
      </c>
      <c r="J133" s="293" t="s">
        <v>10</v>
      </c>
    </row>
    <row r="134" spans="1:10" ht="15.75" hidden="1" outlineLevel="1" thickTop="1" x14ac:dyDescent="0.25">
      <c r="A134" s="199"/>
      <c r="B134" s="480" t="s">
        <v>9</v>
      </c>
      <c r="C134" s="481"/>
      <c r="D134" s="227"/>
      <c r="E134" s="227"/>
      <c r="F134" s="227"/>
      <c r="G134" s="227"/>
      <c r="H134" s="227"/>
      <c r="I134" s="227"/>
      <c r="J134" s="294">
        <f t="shared" ref="J134:J139" si="21">SUM(D134:I134)</f>
        <v>0</v>
      </c>
    </row>
    <row r="135" spans="1:10" ht="15.75" hidden="1" outlineLevel="1" thickTop="1" x14ac:dyDescent="0.25">
      <c r="A135" s="199"/>
      <c r="B135" s="480" t="s">
        <v>8</v>
      </c>
      <c r="C135" s="481"/>
      <c r="D135" s="227"/>
      <c r="E135" s="227"/>
      <c r="F135" s="227"/>
      <c r="G135" s="227"/>
      <c r="H135" s="227"/>
      <c r="I135" s="227"/>
      <c r="J135" s="294">
        <f t="shared" si="21"/>
        <v>0</v>
      </c>
    </row>
    <row r="136" spans="1:10" ht="15.75" hidden="1" outlineLevel="1" thickTop="1" x14ac:dyDescent="0.25">
      <c r="A136" s="199"/>
      <c r="B136" s="480" t="s">
        <v>7</v>
      </c>
      <c r="C136" s="481"/>
      <c r="D136" s="227"/>
      <c r="E136" s="227"/>
      <c r="F136" s="227"/>
      <c r="G136" s="227"/>
      <c r="H136" s="227"/>
      <c r="I136" s="227"/>
      <c r="J136" s="294">
        <f t="shared" si="21"/>
        <v>0</v>
      </c>
    </row>
    <row r="137" spans="1:10" ht="15.75" hidden="1" outlineLevel="1" thickTop="1" x14ac:dyDescent="0.25">
      <c r="A137" s="199"/>
      <c r="B137" s="480" t="s">
        <v>6</v>
      </c>
      <c r="C137" s="481"/>
      <c r="D137" s="227"/>
      <c r="E137" s="227"/>
      <c r="F137" s="227"/>
      <c r="G137" s="227"/>
      <c r="H137" s="227"/>
      <c r="I137" s="227"/>
      <c r="J137" s="294">
        <f t="shared" si="21"/>
        <v>0</v>
      </c>
    </row>
    <row r="138" spans="1:10" ht="15.75" hidden="1" outlineLevel="1" thickTop="1" x14ac:dyDescent="0.25">
      <c r="A138" s="199"/>
      <c r="B138" s="480" t="s">
        <v>5</v>
      </c>
      <c r="C138" s="481"/>
      <c r="D138" s="227"/>
      <c r="E138" s="227"/>
      <c r="F138" s="227"/>
      <c r="G138" s="227"/>
      <c r="H138" s="227"/>
      <c r="I138" s="227"/>
      <c r="J138" s="294">
        <f t="shared" si="21"/>
        <v>0</v>
      </c>
    </row>
    <row r="139" spans="1:10" ht="15.75" hidden="1" outlineLevel="1" thickTop="1" x14ac:dyDescent="0.25">
      <c r="A139" s="199"/>
      <c r="B139" s="482" t="s">
        <v>4</v>
      </c>
      <c r="C139" s="483"/>
      <c r="D139" s="227"/>
      <c r="E139" s="227"/>
      <c r="F139" s="227"/>
      <c r="G139" s="227"/>
      <c r="H139" s="227"/>
      <c r="I139" s="227"/>
      <c r="J139" s="294">
        <f t="shared" si="21"/>
        <v>0</v>
      </c>
    </row>
    <row r="140" spans="1:10" s="209" customFormat="1" ht="16.5" hidden="1" outlineLevel="1" thickTop="1" thickBot="1" x14ac:dyDescent="0.3">
      <c r="A140" s="210"/>
      <c r="B140" s="484" t="s">
        <v>3</v>
      </c>
      <c r="C140" s="485"/>
      <c r="D140" s="238">
        <f>SUM(D134:D139)</f>
        <v>0</v>
      </c>
      <c r="E140" s="238">
        <f t="shared" ref="E140:J140" si="22">SUM(E134:E139)</f>
        <v>0</v>
      </c>
      <c r="F140" s="238">
        <f t="shared" si="22"/>
        <v>0</v>
      </c>
      <c r="G140" s="238">
        <f t="shared" si="22"/>
        <v>0</v>
      </c>
      <c r="H140" s="238">
        <f t="shared" si="22"/>
        <v>0</v>
      </c>
      <c r="I140" s="238">
        <f t="shared" si="22"/>
        <v>0</v>
      </c>
      <c r="J140" s="295">
        <f t="shared" si="22"/>
        <v>0</v>
      </c>
    </row>
    <row r="141" spans="1:10" ht="15.75" hidden="1" outlineLevel="1" thickTop="1" x14ac:dyDescent="0.25">
      <c r="A141" s="199"/>
      <c r="B141" s="288"/>
      <c r="C141" s="237"/>
      <c r="D141" s="237"/>
      <c r="E141" s="237"/>
      <c r="F141" s="237"/>
      <c r="G141" s="237"/>
      <c r="H141" s="237"/>
      <c r="I141" s="237"/>
      <c r="J141" s="257"/>
    </row>
    <row r="142" spans="1:10" ht="15.75" hidden="1" collapsed="1" thickTop="1" x14ac:dyDescent="0.25">
      <c r="A142" s="199"/>
      <c r="B142" s="288"/>
      <c r="C142" s="237"/>
      <c r="D142" s="237"/>
      <c r="E142" s="237"/>
      <c r="F142" s="237"/>
      <c r="G142" s="237"/>
      <c r="H142" s="237"/>
      <c r="I142" s="237"/>
      <c r="J142" s="257"/>
    </row>
    <row r="143" spans="1:10" ht="15.75" hidden="1" thickTop="1" x14ac:dyDescent="0.25">
      <c r="A143" s="199"/>
      <c r="B143" s="296" t="s">
        <v>2</v>
      </c>
      <c r="C143" s="237"/>
      <c r="D143" s="237"/>
      <c r="E143" s="237"/>
      <c r="F143" s="237"/>
      <c r="G143" s="237"/>
      <c r="H143" s="237"/>
      <c r="I143" s="237"/>
      <c r="J143" s="257"/>
    </row>
    <row r="144" spans="1:10" ht="15.75" hidden="1" thickTop="1" x14ac:dyDescent="0.25">
      <c r="A144" s="199"/>
      <c r="B144" s="262"/>
      <c r="C144" s="237"/>
      <c r="D144" s="237"/>
      <c r="E144" s="237"/>
      <c r="F144" s="237"/>
      <c r="G144" s="237"/>
      <c r="H144" s="237"/>
      <c r="I144" s="237"/>
      <c r="J144" s="257"/>
    </row>
    <row r="145" spans="1:10" s="209" customFormat="1" ht="15.75" hidden="1" thickTop="1" x14ac:dyDescent="0.25">
      <c r="A145" s="210" t="s">
        <v>1</v>
      </c>
      <c r="B145" s="274" t="s">
        <v>0</v>
      </c>
      <c r="C145" s="297"/>
      <c r="D145" s="297"/>
      <c r="E145" s="297"/>
      <c r="F145" s="297"/>
      <c r="G145" s="297"/>
      <c r="H145" s="297"/>
      <c r="I145" s="297"/>
      <c r="J145" s="298"/>
    </row>
    <row r="146" spans="1:10" ht="76.5" hidden="1" customHeight="1" thickTop="1" x14ac:dyDescent="0.25">
      <c r="A146" s="199"/>
      <c r="B146" s="486" t="s">
        <v>205</v>
      </c>
      <c r="C146" s="487"/>
      <c r="D146" s="487"/>
      <c r="E146" s="487"/>
      <c r="F146" s="487"/>
      <c r="G146" s="487"/>
      <c r="H146" s="487"/>
      <c r="I146" s="487"/>
      <c r="J146" s="488"/>
    </row>
    <row r="147" spans="1:10" ht="15.75" hidden="1" thickTop="1" x14ac:dyDescent="0.25">
      <c r="A147" s="199"/>
      <c r="B147" s="262"/>
      <c r="C147" s="237"/>
      <c r="D147" s="237"/>
      <c r="E147" s="237"/>
      <c r="F147" s="237"/>
      <c r="G147" s="237"/>
      <c r="H147" s="237"/>
      <c r="I147" s="237"/>
      <c r="J147" s="257"/>
    </row>
    <row r="148" spans="1:10" ht="15.75" hidden="1" thickTop="1" x14ac:dyDescent="0.25">
      <c r="A148" s="199"/>
      <c r="B148" s="299"/>
      <c r="C148" s="237"/>
      <c r="D148" s="237"/>
      <c r="E148" s="237"/>
      <c r="F148" s="237"/>
      <c r="G148" s="237"/>
      <c r="H148" s="237"/>
      <c r="I148" s="237"/>
      <c r="J148" s="257"/>
    </row>
    <row r="149" spans="1:10" ht="15.75" hidden="1" thickTop="1" x14ac:dyDescent="0.25">
      <c r="A149" s="199"/>
      <c r="B149" s="299"/>
      <c r="C149" s="237"/>
      <c r="D149" s="300"/>
      <c r="E149" s="237"/>
      <c r="F149" s="300"/>
      <c r="G149" s="237"/>
      <c r="H149" s="237"/>
      <c r="I149" s="237"/>
      <c r="J149" s="257"/>
    </row>
    <row r="150" spans="1:10" ht="15.75" hidden="1" thickTop="1" x14ac:dyDescent="0.25">
      <c r="A150" s="199"/>
      <c r="B150" s="262"/>
      <c r="C150" s="237"/>
      <c r="D150" s="237"/>
      <c r="E150" s="237"/>
      <c r="F150" s="237"/>
      <c r="G150" s="237"/>
      <c r="H150" s="237"/>
      <c r="I150" s="237"/>
      <c r="J150" s="257"/>
    </row>
    <row r="151" spans="1:10" ht="15.75" hidden="1" thickTop="1" x14ac:dyDescent="0.25">
      <c r="A151" s="26"/>
      <c r="B151" s="262"/>
      <c r="C151" s="237"/>
      <c r="D151" s="237"/>
      <c r="E151" s="237"/>
      <c r="F151" s="237"/>
      <c r="G151" s="237"/>
      <c r="H151" s="237"/>
      <c r="I151" s="237"/>
      <c r="J151" s="257"/>
    </row>
    <row r="152" spans="1:10" ht="15.75" hidden="1" thickTop="1" x14ac:dyDescent="0.25">
      <c r="B152" s="262"/>
      <c r="C152" s="237"/>
      <c r="D152" s="237"/>
      <c r="E152" s="237"/>
      <c r="F152" s="237"/>
      <c r="G152" s="237"/>
      <c r="H152" s="237"/>
      <c r="I152" s="237"/>
      <c r="J152" s="257"/>
    </row>
    <row r="153" spans="1:10" ht="15.75" hidden="1" thickTop="1" x14ac:dyDescent="0.25">
      <c r="B153" s="262"/>
      <c r="C153" s="237"/>
      <c r="D153" s="237"/>
      <c r="E153" s="237"/>
      <c r="F153" s="237"/>
      <c r="G153" s="237"/>
      <c r="H153" s="237"/>
      <c r="I153" s="237"/>
      <c r="J153" s="257"/>
    </row>
    <row r="154" spans="1:10" ht="15.75" hidden="1" thickTop="1" x14ac:dyDescent="0.25">
      <c r="B154" s="262"/>
      <c r="C154" s="237"/>
      <c r="D154" s="237"/>
      <c r="E154" s="237"/>
      <c r="F154" s="237"/>
      <c r="G154" s="237"/>
      <c r="H154" s="237"/>
      <c r="I154" s="237"/>
      <c r="J154" s="257"/>
    </row>
    <row r="155" spans="1:10" ht="15.75" hidden="1" thickTop="1" x14ac:dyDescent="0.25">
      <c r="B155" s="301"/>
      <c r="C155" s="302"/>
      <c r="D155" s="302"/>
      <c r="E155" s="302"/>
      <c r="F155" s="302"/>
      <c r="G155" s="302"/>
      <c r="H155" s="302"/>
      <c r="I155" s="302"/>
      <c r="J155" s="303"/>
    </row>
    <row r="156" spans="1:10" ht="15.75" hidden="1" thickTop="1" x14ac:dyDescent="0.25">
      <c r="B156" s="301"/>
      <c r="C156" s="302"/>
      <c r="D156" s="302"/>
      <c r="E156" s="302"/>
      <c r="F156" s="302"/>
      <c r="G156" s="302"/>
      <c r="H156" s="302"/>
      <c r="I156" s="302"/>
      <c r="J156" s="303"/>
    </row>
    <row r="157" spans="1:10" ht="15.75" hidden="1" thickTop="1" x14ac:dyDescent="0.25">
      <c r="B157" s="301"/>
      <c r="C157" s="302"/>
      <c r="D157" s="302"/>
      <c r="E157" s="302"/>
      <c r="F157" s="302"/>
      <c r="G157" s="302"/>
      <c r="H157" s="302"/>
      <c r="I157" s="302"/>
      <c r="J157" s="303"/>
    </row>
    <row r="158" spans="1:10" ht="15.75" hidden="1" thickTop="1" x14ac:dyDescent="0.25">
      <c r="B158" s="301"/>
      <c r="C158" s="302"/>
      <c r="D158" s="302"/>
      <c r="E158" s="302"/>
      <c r="F158" s="302"/>
      <c r="G158" s="302"/>
      <c r="H158" s="302"/>
      <c r="I158" s="302"/>
      <c r="J158" s="303"/>
    </row>
    <row r="159" spans="1:10" ht="15.75" hidden="1" thickTop="1" x14ac:dyDescent="0.25">
      <c r="B159" s="301"/>
      <c r="C159" s="302"/>
      <c r="D159" s="302"/>
      <c r="E159" s="302"/>
      <c r="F159" s="302"/>
      <c r="G159" s="302"/>
      <c r="H159" s="302"/>
      <c r="I159" s="302"/>
      <c r="J159" s="303"/>
    </row>
    <row r="160" spans="1:10" ht="15.75" hidden="1" thickTop="1" x14ac:dyDescent="0.25">
      <c r="B160" s="301"/>
      <c r="C160" s="302"/>
      <c r="D160" s="302"/>
      <c r="E160" s="302"/>
      <c r="F160" s="302"/>
      <c r="G160" s="302"/>
      <c r="H160" s="302"/>
      <c r="I160" s="302"/>
      <c r="J160" s="303"/>
    </row>
    <row r="161" spans="1:10" ht="15.75" hidden="1" thickTop="1" x14ac:dyDescent="0.25">
      <c r="B161" s="301"/>
      <c r="C161" s="302"/>
      <c r="D161" s="302"/>
      <c r="E161" s="302"/>
      <c r="F161" s="302"/>
      <c r="G161" s="302"/>
      <c r="H161" s="302"/>
      <c r="I161" s="302"/>
      <c r="J161" s="303"/>
    </row>
    <row r="162" spans="1:10" s="5" customFormat="1" ht="15.75" thickTop="1" x14ac:dyDescent="0.25">
      <c r="A162" s="6" t="s">
        <v>1</v>
      </c>
      <c r="B162" s="98" t="s">
        <v>0</v>
      </c>
      <c r="C162" s="119"/>
      <c r="D162" s="119"/>
      <c r="E162" s="119"/>
      <c r="F162" s="119"/>
      <c r="G162" s="119"/>
      <c r="H162" s="119"/>
      <c r="I162" s="119"/>
      <c r="J162" s="120"/>
    </row>
    <row r="163" spans="1:10" s="1" customFormat="1" x14ac:dyDescent="0.25">
      <c r="A163" s="2"/>
      <c r="B163" s="121"/>
      <c r="C163" s="7" t="s">
        <v>233</v>
      </c>
      <c r="D163" s="7">
        <v>250</v>
      </c>
      <c r="E163" s="7">
        <v>252</v>
      </c>
      <c r="F163" s="7"/>
      <c r="G163" s="7"/>
      <c r="H163" s="7"/>
      <c r="I163" s="7"/>
      <c r="J163" s="78"/>
    </row>
    <row r="164" spans="1:10" s="1" customFormat="1" x14ac:dyDescent="0.25">
      <c r="A164" s="2"/>
      <c r="B164" s="121"/>
      <c r="C164" s="7" t="s">
        <v>231</v>
      </c>
      <c r="D164" s="7">
        <v>55</v>
      </c>
      <c r="E164" s="7">
        <v>55</v>
      </c>
      <c r="F164" s="7"/>
      <c r="G164" s="7"/>
      <c r="H164" s="7"/>
      <c r="I164" s="7"/>
      <c r="J164" s="78"/>
    </row>
    <row r="165" spans="1:10" s="1" customFormat="1" x14ac:dyDescent="0.25">
      <c r="A165" s="2"/>
      <c r="B165" s="121"/>
      <c r="C165" s="7" t="s">
        <v>232</v>
      </c>
      <c r="D165" s="7">
        <v>53</v>
      </c>
      <c r="E165" s="7">
        <v>52</v>
      </c>
      <c r="F165" s="7"/>
      <c r="G165" s="7"/>
      <c r="H165" s="7"/>
      <c r="I165" s="7"/>
      <c r="J165" s="78"/>
    </row>
    <row r="166" spans="1:10" s="1" customFormat="1" ht="15.75" customHeight="1" thickBot="1" x14ac:dyDescent="0.3">
      <c r="A166" s="2"/>
      <c r="B166" s="425" t="s">
        <v>234</v>
      </c>
      <c r="C166" s="426"/>
      <c r="D166" s="426"/>
      <c r="E166" s="426"/>
      <c r="F166" s="426"/>
      <c r="G166" s="426"/>
      <c r="H166" s="426"/>
      <c r="I166" s="426"/>
      <c r="J166" s="427"/>
    </row>
    <row r="167" spans="1:10" x14ac:dyDescent="0.25">
      <c r="B167" s="239"/>
      <c r="C167" s="239"/>
      <c r="D167" s="239"/>
      <c r="E167" s="239"/>
      <c r="F167" s="239"/>
      <c r="G167" s="239"/>
      <c r="H167" s="239"/>
      <c r="I167" s="239"/>
      <c r="J167" s="239"/>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9:I99" name="Range7"/>
    <protectedRange sqref="D134:I139" name="Range5"/>
    <protectedRange sqref="D114:E115" name="Range1"/>
    <protectedRange sqref="D117:E118" name="Range2"/>
    <protectedRange sqref="D120:E121" name="Range3"/>
    <protectedRange sqref="B122:E123" name="Range4"/>
    <protectedRange sqref="B146:J146"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1:I101" name="Range8_1"/>
    <protectedRange sqref="D100:I100" name="Range7_1"/>
    <protectedRange sqref="B166:J166" name="Range6_1"/>
  </protectedRanges>
  <mergeCells count="120">
    <mergeCell ref="D4:H4"/>
    <mergeCell ref="B8:J8"/>
    <mergeCell ref="B10:C10"/>
    <mergeCell ref="D10:E10"/>
    <mergeCell ref="F10:H10"/>
    <mergeCell ref="I10:J10"/>
    <mergeCell ref="B1:C1"/>
    <mergeCell ref="D1:H1"/>
    <mergeCell ref="B2:C2"/>
    <mergeCell ref="D2:H2"/>
    <mergeCell ref="D3:H3"/>
    <mergeCell ref="I13:J13"/>
    <mergeCell ref="B14:C15"/>
    <mergeCell ref="D14:E15"/>
    <mergeCell ref="B16:C16"/>
    <mergeCell ref="D16:J16"/>
    <mergeCell ref="B11:C12"/>
    <mergeCell ref="D11:E12"/>
    <mergeCell ref="F11:H11"/>
    <mergeCell ref="F12:H12"/>
    <mergeCell ref="B13:C13"/>
    <mergeCell ref="D13:E13"/>
    <mergeCell ref="F13:H13"/>
    <mergeCell ref="B37:J37"/>
    <mergeCell ref="B38:J38"/>
    <mergeCell ref="B40:J40"/>
    <mergeCell ref="B42:J42"/>
    <mergeCell ref="B43:J43"/>
    <mergeCell ref="B44:J44"/>
    <mergeCell ref="B17:J17"/>
    <mergeCell ref="B22:C22"/>
    <mergeCell ref="D22:F22"/>
    <mergeCell ref="G22:J22"/>
    <mergeCell ref="B29:D29"/>
    <mergeCell ref="B36:G36"/>
    <mergeCell ref="B18:G18"/>
    <mergeCell ref="B50:C50"/>
    <mergeCell ref="D50:J50"/>
    <mergeCell ref="B57:J57"/>
    <mergeCell ref="B58:J58"/>
    <mergeCell ref="B62:J62"/>
    <mergeCell ref="B63:J63"/>
    <mergeCell ref="B45:J45"/>
    <mergeCell ref="B47:J47"/>
    <mergeCell ref="B48:C48"/>
    <mergeCell ref="D48:J48"/>
    <mergeCell ref="B49:C49"/>
    <mergeCell ref="D49:J49"/>
    <mergeCell ref="C69:E69"/>
    <mergeCell ref="F69:J69"/>
    <mergeCell ref="C70:E70"/>
    <mergeCell ref="F70:J70"/>
    <mergeCell ref="C71:E71"/>
    <mergeCell ref="F71:J71"/>
    <mergeCell ref="B65:J65"/>
    <mergeCell ref="C66:E66"/>
    <mergeCell ref="F66:J66"/>
    <mergeCell ref="C67:E67"/>
    <mergeCell ref="F67:J67"/>
    <mergeCell ref="C68:E68"/>
    <mergeCell ref="F68:J68"/>
    <mergeCell ref="B83:J83"/>
    <mergeCell ref="B84:J84"/>
    <mergeCell ref="B88:J88"/>
    <mergeCell ref="B89:J89"/>
    <mergeCell ref="B91:C91"/>
    <mergeCell ref="B92:C92"/>
    <mergeCell ref="C72:E72"/>
    <mergeCell ref="F72:J72"/>
    <mergeCell ref="B74:J74"/>
    <mergeCell ref="B75:J75"/>
    <mergeCell ref="B78:J78"/>
    <mergeCell ref="B79:J79"/>
    <mergeCell ref="B100:C100"/>
    <mergeCell ref="B101:C101"/>
    <mergeCell ref="B102:C102"/>
    <mergeCell ref="B103:C103"/>
    <mergeCell ref="B105:J105"/>
    <mergeCell ref="B106:G106"/>
    <mergeCell ref="H106:I106"/>
    <mergeCell ref="B94:C94"/>
    <mergeCell ref="B95:C95"/>
    <mergeCell ref="B96:C96"/>
    <mergeCell ref="B97:C97"/>
    <mergeCell ref="B98:C98"/>
    <mergeCell ref="B99:C99"/>
    <mergeCell ref="B117:C117"/>
    <mergeCell ref="B118:C118"/>
    <mergeCell ref="B119:C119"/>
    <mergeCell ref="B120:C120"/>
    <mergeCell ref="B107:G107"/>
    <mergeCell ref="B109:J109"/>
    <mergeCell ref="B110:J110"/>
    <mergeCell ref="B112:C112"/>
    <mergeCell ref="B113:C113"/>
    <mergeCell ref="B114:C114"/>
    <mergeCell ref="B93:C93"/>
    <mergeCell ref="B166:J166"/>
    <mergeCell ref="G14:G15"/>
    <mergeCell ref="I2:J3"/>
    <mergeCell ref="B136:C136"/>
    <mergeCell ref="B137:C137"/>
    <mergeCell ref="B138:C138"/>
    <mergeCell ref="B139:C139"/>
    <mergeCell ref="B140:C140"/>
    <mergeCell ref="B146:J146"/>
    <mergeCell ref="B127:C127"/>
    <mergeCell ref="B128:C128"/>
    <mergeCell ref="B131:J131"/>
    <mergeCell ref="B133:C133"/>
    <mergeCell ref="B134:C134"/>
    <mergeCell ref="B135:C135"/>
    <mergeCell ref="B121:C121"/>
    <mergeCell ref="B122:C122"/>
    <mergeCell ref="B123:C123"/>
    <mergeCell ref="B124:C124"/>
    <mergeCell ref="B125:C125"/>
    <mergeCell ref="B126:C126"/>
    <mergeCell ref="B115:C115"/>
    <mergeCell ref="B116:C116"/>
  </mergeCells>
  <dataValidations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61" orientation="portrait" r:id="rId1"/>
  <headerFooter>
    <oddHeader>&amp;L&amp;"-,Regular"&amp;10FY 2019 Orange Transit Work Plan&amp;"Times New Roman,Regular"&amp;12
&amp;R&amp;A</oddHeader>
    <oddFooter>&amp;L&amp;"+,Regular"&amp;10&amp;K01+022Tax District Transit Budget and Reporting  &amp;C&amp;"+,Regular"&amp;9&amp;K01+022Page &amp;P of &amp;N&amp;R&amp;"+,Regular"&amp;10&amp;K02-049Project Request Form</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6</xdr:col>
                    <xdr:colOff>1076325</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5</xdr:col>
                    <xdr:colOff>495300</xdr:colOff>
                    <xdr:row>34</xdr:row>
                    <xdr:rowOff>161925</xdr:rowOff>
                  </from>
                  <to>
                    <xdr:col>6</xdr:col>
                    <xdr:colOff>771525</xdr:colOff>
                    <xdr:row>35</xdr:row>
                    <xdr:rowOff>161925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4</xdr:col>
                    <xdr:colOff>314325</xdr:colOff>
                    <xdr:row>22</xdr:row>
                    <xdr:rowOff>9525</xdr:rowOff>
                  </from>
                  <to>
                    <xdr:col>5</xdr:col>
                    <xdr:colOff>1019175</xdr:colOff>
                    <xdr:row>33</xdr:row>
                    <xdr:rowOff>190500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5</xdr:col>
                    <xdr:colOff>1209675</xdr:colOff>
                    <xdr:row>22</xdr:row>
                    <xdr:rowOff>9525</xdr:rowOff>
                  </from>
                  <to>
                    <xdr:col>7</xdr:col>
                    <xdr:colOff>571500</xdr:colOff>
                    <xdr:row>33</xdr:row>
                    <xdr:rowOff>190500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7</xdr:col>
                    <xdr:colOff>781050</xdr:colOff>
                    <xdr:row>22</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4</xdr:col>
                    <xdr:colOff>209550</xdr:colOff>
                    <xdr:row>24</xdr:row>
                    <xdr:rowOff>123825</xdr:rowOff>
                  </from>
                  <to>
                    <xdr:col>5</xdr:col>
                    <xdr:colOff>923925</xdr:colOff>
                    <xdr:row>33</xdr:row>
                    <xdr:rowOff>66675</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4</xdr:col>
                    <xdr:colOff>219075</xdr:colOff>
                    <xdr:row>24</xdr:row>
                    <xdr:rowOff>9525</xdr:rowOff>
                  </from>
                  <to>
                    <xdr:col>5</xdr:col>
                    <xdr:colOff>914400</xdr:colOff>
                    <xdr:row>33</xdr:row>
                    <xdr:rowOff>57150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4</xdr:col>
                    <xdr:colOff>209550</xdr:colOff>
                    <xdr:row>22</xdr:row>
                    <xdr:rowOff>9525</xdr:rowOff>
                  </from>
                  <to>
                    <xdr:col>5</xdr:col>
                    <xdr:colOff>914400</xdr:colOff>
                    <xdr:row>33</xdr:row>
                    <xdr:rowOff>76200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5</xdr:col>
                    <xdr:colOff>1171575</xdr:colOff>
                    <xdr:row>24</xdr:row>
                    <xdr:rowOff>9525</xdr:rowOff>
                  </from>
                  <to>
                    <xdr:col>7</xdr:col>
                    <xdr:colOff>523875</xdr:colOff>
                    <xdr:row>33</xdr:row>
                    <xdr:rowOff>66675</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7</xdr:col>
                    <xdr:colOff>800100</xdr:colOff>
                    <xdr:row>22</xdr:row>
                    <xdr:rowOff>9525</xdr:rowOff>
                  </from>
                  <to>
                    <xdr:col>9</xdr:col>
                    <xdr:colOff>171450</xdr:colOff>
                    <xdr:row>33</xdr:row>
                    <xdr:rowOff>76200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4</xdr:col>
                    <xdr:colOff>209550</xdr:colOff>
                    <xdr:row>23</xdr:row>
                    <xdr:rowOff>114300</xdr:rowOff>
                  </from>
                  <to>
                    <xdr:col>5</xdr:col>
                    <xdr:colOff>914400</xdr:colOff>
                    <xdr:row>33</xdr:row>
                    <xdr:rowOff>57150</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7</xdr:col>
                    <xdr:colOff>809625</xdr:colOff>
                    <xdr:row>24</xdr:row>
                    <xdr:rowOff>9525</xdr:rowOff>
                  </from>
                  <to>
                    <xdr:col>9</xdr:col>
                    <xdr:colOff>180975</xdr:colOff>
                    <xdr:row>33</xdr:row>
                    <xdr:rowOff>66675</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7</xdr:col>
                    <xdr:colOff>800100</xdr:colOff>
                    <xdr:row>23</xdr:row>
                    <xdr:rowOff>114300</xdr:rowOff>
                  </from>
                  <to>
                    <xdr:col>9</xdr:col>
                    <xdr:colOff>161925</xdr:colOff>
                    <xdr:row>33</xdr:row>
                    <xdr:rowOff>57150</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from>
                    <xdr:col>5</xdr:col>
                    <xdr:colOff>1190625</xdr:colOff>
                    <xdr:row>22</xdr:row>
                    <xdr:rowOff>9525</xdr:rowOff>
                  </from>
                  <to>
                    <xdr:col>7</xdr:col>
                    <xdr:colOff>533400</xdr:colOff>
                    <xdr:row>33</xdr:row>
                    <xdr:rowOff>76200</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from>
                    <xdr:col>5</xdr:col>
                    <xdr:colOff>1181100</xdr:colOff>
                    <xdr:row>23</xdr:row>
                    <xdr:rowOff>114300</xdr:rowOff>
                  </from>
                  <to>
                    <xdr:col>7</xdr:col>
                    <xdr:colOff>523875</xdr:colOff>
                    <xdr:row>33</xdr:row>
                    <xdr:rowOff>66675</xdr:rowOff>
                  </to>
                </anchor>
              </controlPr>
            </control>
          </mc:Choice>
        </mc:AlternateContent>
        <mc:AlternateContent xmlns:mc="http://schemas.openxmlformats.org/markup-compatibility/2006">
          <mc:Choice Requires="x14">
            <control shapeId="8208" r:id="rId19" name="Check Box 16">
              <controlPr defaultSize="0" autoFill="0" autoLine="0" autoPict="0">
                <anchor moveWithCells="1">
                  <from>
                    <xdr:col>5</xdr:col>
                    <xdr:colOff>1171575</xdr:colOff>
                    <xdr:row>24</xdr:row>
                    <xdr:rowOff>123825</xdr:rowOff>
                  </from>
                  <to>
                    <xdr:col>7</xdr:col>
                    <xdr:colOff>533400</xdr:colOff>
                    <xdr:row>33</xdr:row>
                    <xdr:rowOff>66675</xdr:rowOff>
                  </to>
                </anchor>
              </controlPr>
            </control>
          </mc:Choice>
        </mc:AlternateContent>
        <mc:AlternateContent xmlns:mc="http://schemas.openxmlformats.org/markup-compatibility/2006">
          <mc:Choice Requires="x14">
            <control shapeId="8209"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8210"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8211" r:id="rId22" name="Check Box 19">
              <controlPr defaultSize="0" autoFill="0" autoLine="0" autoPict="0">
                <anchor moveWithCells="1">
                  <from>
                    <xdr:col>7</xdr:col>
                    <xdr:colOff>1276350</xdr:colOff>
                    <xdr:row>104</xdr:row>
                    <xdr:rowOff>9525</xdr:rowOff>
                  </from>
                  <to>
                    <xdr:col>9</xdr:col>
                    <xdr:colOff>171450</xdr:colOff>
                    <xdr:row>104</xdr:row>
                    <xdr:rowOff>219075</xdr:rowOff>
                  </to>
                </anchor>
              </controlPr>
            </control>
          </mc:Choice>
        </mc:AlternateContent>
        <mc:AlternateContent xmlns:mc="http://schemas.openxmlformats.org/markup-compatibility/2006">
          <mc:Choice Requires="x14">
            <control shapeId="8212" r:id="rId23" name="Check Box 20">
              <controlPr defaultSize="0" autoFill="0" autoLine="0" autoPict="0">
                <anchor moveWithCells="1">
                  <from>
                    <xdr:col>6</xdr:col>
                    <xdr:colOff>762000</xdr:colOff>
                    <xdr:row>104</xdr:row>
                    <xdr:rowOff>9525</xdr:rowOff>
                  </from>
                  <to>
                    <xdr:col>7</xdr:col>
                    <xdr:colOff>990600</xdr:colOff>
                    <xdr:row>104</xdr:row>
                    <xdr:rowOff>209550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70"/>
  <sheetViews>
    <sheetView topLeftCell="B36" zoomScale="85" zoomScaleNormal="85" zoomScaleSheetLayoutView="90" workbookViewId="0">
      <selection activeCell="N99" sqref="N99"/>
    </sheetView>
  </sheetViews>
  <sheetFormatPr defaultColWidth="8.625" defaultRowHeight="15" outlineLevelRow="1" outlineLevelCol="1" x14ac:dyDescent="0.25"/>
  <cols>
    <col min="1" max="1" width="7.875" style="1" hidden="1" customWidth="1"/>
    <col min="2" max="9" width="17.625" style="1" customWidth="1"/>
    <col min="10" max="10" width="14.125" style="1" bestFit="1" customWidth="1"/>
    <col min="11" max="11" width="3.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3"/>
      <c r="B1" s="456" t="s">
        <v>236</v>
      </c>
      <c r="C1" s="332"/>
      <c r="D1" s="333" t="s">
        <v>204</v>
      </c>
      <c r="E1" s="334"/>
      <c r="F1" s="334"/>
      <c r="G1" s="334"/>
      <c r="H1" s="335"/>
      <c r="I1" s="73" t="s">
        <v>203</v>
      </c>
      <c r="J1" s="74">
        <v>43282</v>
      </c>
      <c r="W1" s="1" t="s">
        <v>202</v>
      </c>
    </row>
    <row r="2" spans="1:29" ht="18.75" customHeight="1" thickTop="1" x14ac:dyDescent="0.3">
      <c r="A2" s="3"/>
      <c r="B2" s="568" t="str">
        <f>CONCATENATE(C3,C4,"_",C5,C6)</f>
        <v>18GOT_TS5</v>
      </c>
      <c r="C2" s="569"/>
      <c r="D2" s="338" t="s">
        <v>224</v>
      </c>
      <c r="E2" s="339"/>
      <c r="F2" s="339"/>
      <c r="G2" s="339"/>
      <c r="H2" s="340"/>
      <c r="I2" s="457" t="s">
        <v>196</v>
      </c>
      <c r="J2" s="458"/>
      <c r="W2" s="1" t="s">
        <v>201</v>
      </c>
      <c r="X2" s="27" t="s">
        <v>200</v>
      </c>
      <c r="Y2" s="1" t="s">
        <v>199</v>
      </c>
      <c r="Z2" s="1" t="s">
        <v>198</v>
      </c>
      <c r="AA2" s="1" t="s">
        <v>197</v>
      </c>
      <c r="AC2" s="1" t="s">
        <v>196</v>
      </c>
    </row>
    <row r="3" spans="1:29" ht="17.25" customHeight="1" x14ac:dyDescent="0.3">
      <c r="A3" s="3"/>
      <c r="B3" s="75" t="s">
        <v>195</v>
      </c>
      <c r="C3" s="61">
        <v>18</v>
      </c>
      <c r="D3" s="338" t="s">
        <v>225</v>
      </c>
      <c r="E3" s="339"/>
      <c r="F3" s="339"/>
      <c r="G3" s="339"/>
      <c r="H3" s="340"/>
      <c r="I3" s="459"/>
      <c r="J3" s="460"/>
      <c r="X3" s="27">
        <v>16</v>
      </c>
      <c r="Y3" s="27" t="s">
        <v>194</v>
      </c>
      <c r="Z3" s="27" t="s">
        <v>121</v>
      </c>
      <c r="AA3" s="28">
        <v>1</v>
      </c>
      <c r="AC3" s="1" t="s">
        <v>193</v>
      </c>
    </row>
    <row r="4" spans="1:29" ht="17.25" hidden="1" x14ac:dyDescent="0.3">
      <c r="A4" s="3"/>
      <c r="B4" s="75" t="s">
        <v>192</v>
      </c>
      <c r="C4" s="61" t="s">
        <v>184</v>
      </c>
      <c r="D4" s="440" t="s">
        <v>226</v>
      </c>
      <c r="E4" s="339"/>
      <c r="F4" s="339"/>
      <c r="G4" s="339"/>
      <c r="H4" s="340"/>
      <c r="I4" s="21"/>
      <c r="J4" s="77"/>
      <c r="X4" s="27">
        <v>17</v>
      </c>
      <c r="Y4" s="27" t="s">
        <v>190</v>
      </c>
      <c r="Z4" s="27" t="s">
        <v>117</v>
      </c>
      <c r="AA4" s="28">
        <v>2</v>
      </c>
      <c r="AC4" s="1" t="s">
        <v>189</v>
      </c>
    </row>
    <row r="5" spans="1:29" ht="12.75" hidden="1" customHeight="1" x14ac:dyDescent="0.25">
      <c r="A5" s="3"/>
      <c r="B5" s="75" t="s">
        <v>188</v>
      </c>
      <c r="C5" s="61" t="s">
        <v>113</v>
      </c>
      <c r="D5" s="55"/>
      <c r="E5" s="56"/>
      <c r="F5" s="56"/>
      <c r="G5" s="56"/>
      <c r="H5" s="57"/>
      <c r="I5" s="7"/>
      <c r="J5" s="78"/>
      <c r="X5" s="27">
        <v>18</v>
      </c>
      <c r="Y5" s="27" t="s">
        <v>187</v>
      </c>
      <c r="Z5" s="27" t="s">
        <v>113</v>
      </c>
      <c r="AA5" s="28">
        <v>3</v>
      </c>
      <c r="AC5" s="1" t="s">
        <v>186</v>
      </c>
    </row>
    <row r="6" spans="1:29" hidden="1" x14ac:dyDescent="0.25">
      <c r="A6" s="20"/>
      <c r="B6" s="75" t="s">
        <v>185</v>
      </c>
      <c r="C6" s="62">
        <v>5</v>
      </c>
      <c r="D6" s="58"/>
      <c r="E6" s="59"/>
      <c r="F6" s="59"/>
      <c r="G6" s="59"/>
      <c r="H6" s="60"/>
      <c r="I6" s="16"/>
      <c r="J6" s="79"/>
      <c r="K6" s="18"/>
      <c r="L6" s="18"/>
      <c r="M6" s="18"/>
      <c r="N6" s="18"/>
      <c r="O6" s="18"/>
      <c r="P6" s="18"/>
      <c r="Q6" s="18"/>
      <c r="R6" s="18"/>
      <c r="S6" s="18"/>
      <c r="T6" s="18"/>
      <c r="U6" s="18"/>
      <c r="V6" s="18"/>
      <c r="X6" s="27">
        <v>19</v>
      </c>
      <c r="Y6" s="27" t="s">
        <v>184</v>
      </c>
      <c r="Z6" s="27" t="s">
        <v>109</v>
      </c>
      <c r="AA6" s="28">
        <v>4</v>
      </c>
      <c r="AC6" s="1" t="s">
        <v>183</v>
      </c>
    </row>
    <row r="7" spans="1:29" ht="30.6" hidden="1" customHeight="1" x14ac:dyDescent="0.4">
      <c r="A7" s="23"/>
      <c r="B7" s="80" t="s">
        <v>182</v>
      </c>
      <c r="C7" s="81"/>
      <c r="D7" s="81"/>
      <c r="E7" s="81"/>
      <c r="F7" s="81"/>
      <c r="G7" s="81"/>
      <c r="H7" s="81"/>
      <c r="I7" s="81"/>
      <c r="J7" s="82"/>
      <c r="K7" s="23"/>
      <c r="L7" s="23"/>
      <c r="M7" s="23"/>
      <c r="N7" s="23"/>
      <c r="O7" s="23"/>
      <c r="P7" s="23"/>
      <c r="Q7" s="23"/>
      <c r="R7" s="23"/>
      <c r="S7" s="23"/>
      <c r="T7" s="23"/>
      <c r="U7" s="23"/>
      <c r="V7" s="23"/>
      <c r="X7" s="27">
        <v>20</v>
      </c>
      <c r="Y7" s="27" t="s">
        <v>181</v>
      </c>
      <c r="Z7" s="27" t="s">
        <v>105</v>
      </c>
      <c r="AA7" s="28">
        <v>5</v>
      </c>
    </row>
    <row r="8" spans="1:29" ht="15" hidden="1" customHeight="1" x14ac:dyDescent="0.25">
      <c r="A8" s="31"/>
      <c r="B8" s="325" t="s">
        <v>180</v>
      </c>
      <c r="C8" s="326"/>
      <c r="D8" s="326"/>
      <c r="E8" s="326"/>
      <c r="F8" s="326"/>
      <c r="G8" s="326"/>
      <c r="H8" s="326"/>
      <c r="I8" s="326"/>
      <c r="J8" s="327"/>
      <c r="K8" s="31"/>
      <c r="L8" s="32"/>
      <c r="M8" s="32"/>
      <c r="N8" s="32"/>
      <c r="O8" s="32"/>
      <c r="P8" s="32"/>
      <c r="Q8" s="32"/>
      <c r="R8" s="32"/>
      <c r="S8" s="32"/>
      <c r="T8" s="32"/>
      <c r="U8" s="32"/>
      <c r="V8" s="32"/>
      <c r="X8" s="27">
        <v>21</v>
      </c>
      <c r="Y8" s="27" t="s">
        <v>179</v>
      </c>
      <c r="Z8" s="27" t="s">
        <v>103</v>
      </c>
      <c r="AA8" s="28">
        <v>6</v>
      </c>
    </row>
    <row r="9" spans="1:29" hidden="1" x14ac:dyDescent="0.25">
      <c r="A9" s="2"/>
      <c r="B9" s="83"/>
      <c r="C9" s="7"/>
      <c r="D9" s="7"/>
      <c r="E9" s="7"/>
      <c r="F9" s="7"/>
      <c r="G9" s="7"/>
      <c r="H9" s="7"/>
      <c r="I9" s="7"/>
      <c r="J9" s="78"/>
      <c r="X9" s="27">
        <v>22</v>
      </c>
      <c r="Y9" s="27" t="s">
        <v>178</v>
      </c>
      <c r="Z9" s="27"/>
      <c r="AA9" s="28">
        <v>7</v>
      </c>
    </row>
    <row r="10" spans="1:29" x14ac:dyDescent="0.25">
      <c r="A10" s="3"/>
      <c r="B10" s="328" t="s">
        <v>177</v>
      </c>
      <c r="C10" s="329"/>
      <c r="D10" s="329" t="s">
        <v>176</v>
      </c>
      <c r="E10" s="329"/>
      <c r="F10" s="329" t="s">
        <v>175</v>
      </c>
      <c r="G10" s="329"/>
      <c r="H10" s="329"/>
      <c r="I10" s="329" t="s">
        <v>174</v>
      </c>
      <c r="J10" s="330"/>
      <c r="X10" s="27">
        <v>23</v>
      </c>
      <c r="Y10" s="27" t="s">
        <v>173</v>
      </c>
      <c r="Z10" s="27"/>
      <c r="AA10" s="28">
        <v>8</v>
      </c>
    </row>
    <row r="11" spans="1:29" ht="18" customHeight="1" x14ac:dyDescent="0.25">
      <c r="A11" s="3"/>
      <c r="B11" s="361" t="s">
        <v>259</v>
      </c>
      <c r="C11" s="351"/>
      <c r="D11" s="351" t="s">
        <v>62</v>
      </c>
      <c r="E11" s="351"/>
      <c r="F11" s="362" t="s">
        <v>171</v>
      </c>
      <c r="G11" s="362"/>
      <c r="H11" s="362"/>
      <c r="I11" s="17" t="s">
        <v>165</v>
      </c>
      <c r="J11" s="84">
        <f>IF($I$2=$AC$2,IF($J$128&gt;0,$D$92*($D$128/($D$128+$D$140)),),)+IF($I$2=$AC$3,IF($J$128&gt;0,$E$92*($E$128/($E$128+$E$140)),),)</f>
        <v>123891</v>
      </c>
      <c r="X11" s="27">
        <v>24</v>
      </c>
      <c r="Y11" s="27"/>
      <c r="AA11" s="28">
        <v>9</v>
      </c>
    </row>
    <row r="12" spans="1:29" ht="18" customHeight="1" x14ac:dyDescent="0.25">
      <c r="A12" s="3"/>
      <c r="B12" s="361"/>
      <c r="C12" s="351"/>
      <c r="D12" s="351"/>
      <c r="E12" s="351"/>
      <c r="F12" s="363" t="s">
        <v>170</v>
      </c>
      <c r="G12" s="363"/>
      <c r="H12" s="363"/>
      <c r="I12" s="17" t="s">
        <v>164</v>
      </c>
      <c r="J12" s="84">
        <f>IF($J$128&gt;0,SUM($D$92:$I$92)*(SUM($D$128:$I$128)/(SUM($D$128:$I$128,$D$140:$I$140))),)</f>
        <v>799114.125</v>
      </c>
      <c r="X12" s="27">
        <v>25</v>
      </c>
      <c r="Y12" s="27"/>
      <c r="AA12" s="28">
        <v>10</v>
      </c>
    </row>
    <row r="13" spans="1:29" ht="15.75" x14ac:dyDescent="0.25">
      <c r="A13" s="3"/>
      <c r="B13" s="328" t="s">
        <v>169</v>
      </c>
      <c r="C13" s="329"/>
      <c r="D13" s="329" t="s">
        <v>168</v>
      </c>
      <c r="E13" s="364"/>
      <c r="F13" s="570" t="s">
        <v>227</v>
      </c>
      <c r="G13" s="571"/>
      <c r="H13" s="572"/>
      <c r="I13" s="343" t="s">
        <v>167</v>
      </c>
      <c r="J13" s="330"/>
      <c r="AA13" s="28">
        <v>11</v>
      </c>
    </row>
    <row r="14" spans="1:29" ht="15.75" customHeight="1" x14ac:dyDescent="0.25">
      <c r="A14" s="3"/>
      <c r="B14" s="441" t="s">
        <v>77</v>
      </c>
      <c r="C14" s="442"/>
      <c r="D14" s="349" t="s">
        <v>166</v>
      </c>
      <c r="E14" s="445"/>
      <c r="F14" s="139"/>
      <c r="G14" s="567">
        <f>+J11+J14</f>
        <v>123891</v>
      </c>
      <c r="H14" s="146"/>
      <c r="I14" s="137" t="s">
        <v>165</v>
      </c>
      <c r="J14" s="84">
        <f>IF($I$2=$AC$2,IF($J$140&gt;0,$D$92*($D$140/($D$128+$D$140)),),)+IF($I$2=$AC$3,IF($J$140&gt;0,$E$92*($E$140/($E$128+$E$140)),),)</f>
        <v>0</v>
      </c>
      <c r="AA14" s="28">
        <v>12</v>
      </c>
    </row>
    <row r="15" spans="1:29" ht="15.75" customHeight="1" x14ac:dyDescent="0.25">
      <c r="A15" s="3"/>
      <c r="B15" s="443"/>
      <c r="C15" s="444"/>
      <c r="D15" s="446"/>
      <c r="E15" s="447"/>
      <c r="F15" s="147"/>
      <c r="G15" s="451"/>
      <c r="H15" s="148"/>
      <c r="I15" s="138" t="s">
        <v>164</v>
      </c>
      <c r="J15" s="85">
        <f>IF($J$140&gt;0,SUM($D$92:$I$92)*(SUM($D$140:$I$140)/(SUM($D$128:$I$128,$D$140:$I$140))),)</f>
        <v>0</v>
      </c>
      <c r="AA15" s="28">
        <v>13</v>
      </c>
    </row>
    <row r="16" spans="1:29" ht="28.7" customHeight="1" x14ac:dyDescent="0.25">
      <c r="A16" s="3"/>
      <c r="B16" s="463" t="s">
        <v>163</v>
      </c>
      <c r="C16" s="464"/>
      <c r="D16" s="359" t="s">
        <v>226</v>
      </c>
      <c r="E16" s="359"/>
      <c r="F16" s="448"/>
      <c r="G16" s="448"/>
      <c r="H16" s="448"/>
      <c r="I16" s="359"/>
      <c r="J16" s="449"/>
      <c r="AA16" s="28">
        <v>14</v>
      </c>
    </row>
    <row r="17" spans="1:27" ht="94.5" customHeight="1" x14ac:dyDescent="0.25">
      <c r="A17" s="3"/>
      <c r="B17" s="461" t="s">
        <v>242</v>
      </c>
      <c r="C17" s="376"/>
      <c r="D17" s="376"/>
      <c r="E17" s="376"/>
      <c r="F17" s="376"/>
      <c r="G17" s="376"/>
      <c r="H17" s="376"/>
      <c r="I17" s="376"/>
      <c r="J17" s="462"/>
      <c r="AA17" s="1">
        <v>15</v>
      </c>
    </row>
    <row r="18" spans="1:27" ht="15.75" x14ac:dyDescent="0.25">
      <c r="A18" s="3"/>
      <c r="B18" s="465" t="s">
        <v>241</v>
      </c>
      <c r="C18" s="466"/>
      <c r="D18" s="466"/>
      <c r="E18" s="466"/>
      <c r="F18" s="466"/>
      <c r="G18" s="466"/>
      <c r="H18" s="63"/>
      <c r="I18" s="63"/>
      <c r="J18" s="86"/>
    </row>
    <row r="19" spans="1:27" s="5" customFormat="1" ht="17.25" hidden="1" customHeight="1" x14ac:dyDescent="0.25">
      <c r="A19" s="12"/>
      <c r="B19" s="87" t="s">
        <v>162</v>
      </c>
      <c r="C19" s="7"/>
      <c r="D19" s="7"/>
      <c r="E19" s="7"/>
      <c r="F19" s="7"/>
      <c r="G19" s="7"/>
      <c r="H19" s="7"/>
      <c r="I19" s="7"/>
      <c r="J19" s="78"/>
      <c r="K19" s="1"/>
      <c r="L19" s="1"/>
      <c r="M19" s="1"/>
      <c r="N19" s="1"/>
      <c r="O19" s="1"/>
      <c r="P19" s="1"/>
      <c r="Q19" s="1"/>
      <c r="R19" s="1"/>
      <c r="S19" s="1"/>
      <c r="T19" s="1"/>
      <c r="U19" s="1"/>
      <c r="V19" s="1"/>
      <c r="W19" s="33" t="s">
        <v>161</v>
      </c>
      <c r="X19" s="33" t="b">
        <v>1</v>
      </c>
    </row>
    <row r="20" spans="1:27" ht="15" customHeight="1" x14ac:dyDescent="0.25">
      <c r="A20" s="6" t="s">
        <v>160</v>
      </c>
      <c r="B20" s="88" t="s">
        <v>159</v>
      </c>
      <c r="C20" s="89"/>
      <c r="D20" s="89"/>
      <c r="E20" s="89"/>
      <c r="F20" s="89"/>
      <c r="G20" s="89"/>
      <c r="H20" s="89"/>
      <c r="I20" s="89"/>
      <c r="J20" s="90"/>
      <c r="W20" s="33" t="s">
        <v>158</v>
      </c>
      <c r="X20" s="33" t="b">
        <v>0</v>
      </c>
    </row>
    <row r="21" spans="1:27" ht="16.7" customHeight="1" x14ac:dyDescent="0.25">
      <c r="A21" s="6"/>
      <c r="B21" s="91" t="s">
        <v>228</v>
      </c>
      <c r="C21" s="65"/>
      <c r="D21" s="64" t="s">
        <v>157</v>
      </c>
      <c r="E21" s="66"/>
      <c r="F21" s="65"/>
      <c r="G21" s="64" t="s">
        <v>156</v>
      </c>
      <c r="H21" s="67"/>
      <c r="I21" s="66"/>
      <c r="J21" s="92"/>
      <c r="W21" s="33" t="s">
        <v>155</v>
      </c>
      <c r="X21" s="25" t="b">
        <v>0</v>
      </c>
    </row>
    <row r="22" spans="1:27" ht="47.25" customHeight="1" x14ac:dyDescent="0.25">
      <c r="A22" s="6"/>
      <c r="B22" s="467" t="s">
        <v>215</v>
      </c>
      <c r="C22" s="468"/>
      <c r="D22" s="468" t="s">
        <v>214</v>
      </c>
      <c r="E22" s="468"/>
      <c r="F22" s="468"/>
      <c r="G22" s="468" t="s">
        <v>213</v>
      </c>
      <c r="H22" s="468"/>
      <c r="I22" s="468"/>
      <c r="J22" s="469"/>
      <c r="W22" s="33" t="s">
        <v>151</v>
      </c>
      <c r="X22" s="34" t="b">
        <v>0</v>
      </c>
    </row>
    <row r="23" spans="1:27" hidden="1" x14ac:dyDescent="0.25">
      <c r="A23" s="6"/>
      <c r="B23" s="83"/>
      <c r="C23" s="7"/>
      <c r="D23" s="7"/>
      <c r="E23" s="7"/>
      <c r="F23" s="7"/>
      <c r="G23" s="7"/>
      <c r="H23" s="7"/>
      <c r="I23" s="7"/>
      <c r="J23" s="78"/>
      <c r="W23" s="33" t="s">
        <v>150</v>
      </c>
      <c r="X23" s="34" t="b">
        <v>0</v>
      </c>
    </row>
    <row r="24" spans="1:27" hidden="1" x14ac:dyDescent="0.25">
      <c r="A24" s="6" t="s">
        <v>149</v>
      </c>
      <c r="B24" s="88" t="s">
        <v>148</v>
      </c>
      <c r="C24" s="89"/>
      <c r="D24" s="7"/>
      <c r="E24" s="7"/>
      <c r="F24" s="7"/>
      <c r="G24" s="7"/>
      <c r="H24" s="7"/>
      <c r="I24" s="7"/>
      <c r="J24" s="78"/>
      <c r="W24" s="33" t="s">
        <v>147</v>
      </c>
      <c r="X24" s="25" t="b">
        <v>0</v>
      </c>
    </row>
    <row r="25" spans="1:27" ht="15" hidden="1" customHeight="1" x14ac:dyDescent="0.25">
      <c r="A25" s="6"/>
      <c r="B25" s="93"/>
      <c r="C25" s="15"/>
      <c r="D25" s="15"/>
      <c r="E25" s="15"/>
      <c r="F25" s="15"/>
      <c r="G25" s="15"/>
      <c r="H25" s="15"/>
      <c r="I25" s="15"/>
      <c r="J25" s="94"/>
      <c r="W25" s="33" t="s">
        <v>146</v>
      </c>
      <c r="X25" s="25" t="b">
        <v>0</v>
      </c>
    </row>
    <row r="26" spans="1:27" ht="15" hidden="1" customHeight="1" x14ac:dyDescent="0.25">
      <c r="A26" s="6" t="s">
        <v>145</v>
      </c>
      <c r="B26" s="88" t="s">
        <v>144</v>
      </c>
      <c r="C26" s="89"/>
      <c r="D26" s="89"/>
      <c r="E26" s="89"/>
      <c r="F26" s="89"/>
      <c r="G26" s="89"/>
      <c r="H26" s="89"/>
      <c r="I26" s="89"/>
      <c r="J26" s="90"/>
      <c r="W26" s="33" t="s">
        <v>143</v>
      </c>
      <c r="X26" s="25" t="b">
        <v>0</v>
      </c>
    </row>
    <row r="27" spans="1:27" ht="26.25" hidden="1" customHeight="1" x14ac:dyDescent="0.25">
      <c r="A27" s="6"/>
      <c r="B27" s="88"/>
      <c r="C27" s="89"/>
      <c r="D27" s="89"/>
      <c r="E27" s="89"/>
      <c r="F27" s="89"/>
      <c r="G27" s="89"/>
      <c r="H27" s="89"/>
      <c r="I27" s="89"/>
      <c r="J27" s="90"/>
      <c r="W27" s="33" t="s">
        <v>142</v>
      </c>
      <c r="X27" s="34" t="b">
        <v>0</v>
      </c>
    </row>
    <row r="28" spans="1:27" hidden="1" x14ac:dyDescent="0.25">
      <c r="A28" s="6"/>
      <c r="B28" s="83"/>
      <c r="C28" s="7"/>
      <c r="D28" s="7"/>
      <c r="E28" s="7"/>
      <c r="F28" s="7"/>
      <c r="G28" s="7"/>
      <c r="H28" s="7"/>
      <c r="I28" s="7"/>
      <c r="J28" s="78"/>
    </row>
    <row r="29" spans="1:27" hidden="1" x14ac:dyDescent="0.25">
      <c r="A29" s="6" t="s">
        <v>141</v>
      </c>
      <c r="B29" s="402" t="s">
        <v>140</v>
      </c>
      <c r="C29" s="403"/>
      <c r="D29" s="403"/>
      <c r="E29" s="7"/>
      <c r="F29" s="7"/>
      <c r="G29" s="7"/>
      <c r="H29" s="7"/>
      <c r="I29" s="7"/>
      <c r="J29" s="95"/>
      <c r="W29" s="33" t="s">
        <v>139</v>
      </c>
      <c r="X29" s="34" t="b">
        <v>1</v>
      </c>
    </row>
    <row r="30" spans="1:27" hidden="1" x14ac:dyDescent="0.25">
      <c r="A30" s="6"/>
      <c r="B30" s="83"/>
      <c r="C30" s="7"/>
      <c r="D30" s="7"/>
      <c r="E30" s="7"/>
      <c r="F30" s="7"/>
      <c r="G30" s="7"/>
      <c r="H30" s="7"/>
      <c r="I30" s="7"/>
      <c r="J30" s="78"/>
      <c r="W30" s="33" t="s">
        <v>138</v>
      </c>
      <c r="X30" s="34" t="b">
        <v>0</v>
      </c>
    </row>
    <row r="31" spans="1:27" ht="26.25" hidden="1" x14ac:dyDescent="0.4">
      <c r="A31" s="23"/>
      <c r="B31" s="80" t="s">
        <v>137</v>
      </c>
      <c r="C31" s="81"/>
      <c r="D31" s="81"/>
      <c r="E31" s="81"/>
      <c r="F31" s="81"/>
      <c r="G31" s="81"/>
      <c r="H31" s="81"/>
      <c r="I31" s="81"/>
      <c r="J31" s="82"/>
      <c r="K31" s="23"/>
      <c r="L31" s="23"/>
      <c r="M31" s="23"/>
      <c r="N31" s="23"/>
      <c r="O31" s="23"/>
      <c r="P31" s="23"/>
      <c r="Q31" s="23"/>
      <c r="R31" s="23"/>
      <c r="S31" s="23"/>
      <c r="T31" s="23"/>
      <c r="U31" s="23"/>
      <c r="V31" s="23"/>
      <c r="W31" s="33" t="s">
        <v>136</v>
      </c>
      <c r="X31" s="25" t="b">
        <v>0</v>
      </c>
    </row>
    <row r="32" spans="1:27" ht="16.5" hidden="1" customHeight="1" x14ac:dyDescent="0.4">
      <c r="A32" s="23"/>
      <c r="B32" s="96"/>
      <c r="C32" s="81"/>
      <c r="D32" s="81"/>
      <c r="E32" s="81"/>
      <c r="F32" s="81"/>
      <c r="G32" s="81"/>
      <c r="H32" s="81"/>
      <c r="I32" s="81"/>
      <c r="J32" s="82"/>
      <c r="K32" s="23"/>
      <c r="L32" s="23"/>
      <c r="M32" s="23"/>
      <c r="N32" s="23"/>
      <c r="O32" s="23"/>
      <c r="P32" s="23"/>
      <c r="Q32" s="23"/>
      <c r="R32" s="23"/>
      <c r="S32" s="23"/>
      <c r="T32" s="23"/>
      <c r="U32" s="23"/>
      <c r="V32" s="23"/>
      <c r="W32" s="33" t="s">
        <v>135</v>
      </c>
      <c r="X32" s="25" t="b">
        <v>0</v>
      </c>
    </row>
    <row r="33" spans="1:34" ht="16.5" hidden="1" customHeight="1" x14ac:dyDescent="0.4">
      <c r="A33" s="6"/>
      <c r="B33" s="97"/>
      <c r="C33" s="7"/>
      <c r="D33" s="7"/>
      <c r="E33" s="7"/>
      <c r="F33" s="7"/>
      <c r="G33" s="7"/>
      <c r="H33" s="7"/>
      <c r="I33" s="7"/>
      <c r="J33" s="78"/>
      <c r="L33" s="23"/>
      <c r="M33" s="23"/>
      <c r="N33" s="23"/>
      <c r="O33" s="23"/>
      <c r="P33" s="23"/>
      <c r="Q33" s="23"/>
      <c r="R33" s="23"/>
      <c r="S33" s="23"/>
      <c r="T33" s="23"/>
      <c r="U33" s="23"/>
      <c r="V33" s="23"/>
      <c r="W33" s="33" t="s">
        <v>134</v>
      </c>
      <c r="X33" s="25" t="b">
        <v>1</v>
      </c>
    </row>
    <row r="34" spans="1:34" ht="15.75" hidden="1" customHeight="1" x14ac:dyDescent="0.4">
      <c r="A34" s="9" t="s">
        <v>133</v>
      </c>
      <c r="B34" s="98" t="s">
        <v>132</v>
      </c>
      <c r="C34" s="7"/>
      <c r="D34" s="7"/>
      <c r="E34" s="7"/>
      <c r="F34" s="7"/>
      <c r="G34" s="7"/>
      <c r="H34" s="7"/>
      <c r="I34" s="7"/>
      <c r="J34" s="78"/>
      <c r="L34" s="23"/>
      <c r="M34" s="23"/>
      <c r="N34" s="23"/>
      <c r="O34" s="23"/>
      <c r="P34" s="23"/>
      <c r="Q34" s="23"/>
      <c r="R34" s="23"/>
      <c r="S34" s="23"/>
      <c r="T34" s="23"/>
      <c r="U34" s="23"/>
      <c r="V34" s="23"/>
      <c r="W34" s="25"/>
      <c r="X34" s="25"/>
    </row>
    <row r="35" spans="1:34" ht="15.75" hidden="1" x14ac:dyDescent="0.25">
      <c r="A35" s="6"/>
      <c r="B35" s="97"/>
      <c r="C35" s="7"/>
      <c r="D35" s="7"/>
      <c r="E35" s="7"/>
      <c r="F35" s="7"/>
      <c r="G35" s="7"/>
      <c r="H35" s="7"/>
      <c r="I35" s="7"/>
      <c r="J35" s="78"/>
      <c r="W35" s="33" t="s">
        <v>40</v>
      </c>
      <c r="X35" s="33" t="b">
        <v>0</v>
      </c>
    </row>
    <row r="36" spans="1:34" ht="16.7" customHeight="1" x14ac:dyDescent="0.25">
      <c r="A36" s="9" t="s">
        <v>131</v>
      </c>
      <c r="B36" s="371" t="s">
        <v>130</v>
      </c>
      <c r="C36" s="372"/>
      <c r="D36" s="372"/>
      <c r="E36" s="372"/>
      <c r="F36" s="372"/>
      <c r="G36" s="372"/>
      <c r="H36" s="18"/>
      <c r="I36" s="18"/>
      <c r="J36" s="99"/>
      <c r="W36" s="33" t="s">
        <v>38</v>
      </c>
      <c r="X36" s="33" t="b">
        <v>0</v>
      </c>
    </row>
    <row r="37" spans="1:34" ht="30" hidden="1" customHeight="1" x14ac:dyDescent="0.25">
      <c r="A37" s="9"/>
      <c r="B37" s="383" t="s">
        <v>129</v>
      </c>
      <c r="C37" s="384"/>
      <c r="D37" s="384"/>
      <c r="E37" s="384"/>
      <c r="F37" s="384"/>
      <c r="G37" s="384"/>
      <c r="H37" s="384"/>
      <c r="I37" s="384"/>
      <c r="J37" s="385"/>
    </row>
    <row r="38" spans="1:34" ht="33" hidden="1" customHeight="1" x14ac:dyDescent="0.25">
      <c r="A38" s="9"/>
      <c r="B38" s="368"/>
      <c r="C38" s="369"/>
      <c r="D38" s="369"/>
      <c r="E38" s="369"/>
      <c r="F38" s="369"/>
      <c r="G38" s="369"/>
      <c r="H38" s="369"/>
      <c r="I38" s="369"/>
      <c r="J38" s="370"/>
    </row>
    <row r="39" spans="1:34" hidden="1" x14ac:dyDescent="0.25">
      <c r="A39" s="9"/>
      <c r="B39" s="100"/>
      <c r="C39" s="14"/>
      <c r="D39" s="14"/>
      <c r="E39" s="14"/>
      <c r="F39" s="14"/>
      <c r="G39" s="14"/>
      <c r="H39" s="14"/>
      <c r="I39" s="14"/>
      <c r="J39" s="101"/>
    </row>
    <row r="40" spans="1:34" s="5" customFormat="1" ht="15" customHeight="1" x14ac:dyDescent="0.25">
      <c r="A40" s="9" t="s">
        <v>128</v>
      </c>
      <c r="B40" s="371" t="s">
        <v>127</v>
      </c>
      <c r="C40" s="372"/>
      <c r="D40" s="372"/>
      <c r="E40" s="372"/>
      <c r="F40" s="372"/>
      <c r="G40" s="372"/>
      <c r="H40" s="372"/>
      <c r="I40" s="372"/>
      <c r="J40" s="373"/>
    </row>
    <row r="41" spans="1:34" hidden="1" x14ac:dyDescent="0.25">
      <c r="A41" s="9"/>
      <c r="B41" s="83"/>
      <c r="C41" s="7"/>
      <c r="D41" s="7"/>
      <c r="E41" s="7"/>
      <c r="F41" s="7"/>
      <c r="G41" s="7"/>
      <c r="H41" s="7"/>
      <c r="I41" s="7"/>
      <c r="J41" s="78"/>
      <c r="W41" s="1" t="s">
        <v>126</v>
      </c>
      <c r="X41" s="1" t="b">
        <v>0</v>
      </c>
    </row>
    <row r="42" spans="1:34" s="5" customFormat="1" ht="15" customHeight="1" x14ac:dyDescent="0.25">
      <c r="A42" s="9" t="s">
        <v>123</v>
      </c>
      <c r="B42" s="371" t="s">
        <v>125</v>
      </c>
      <c r="C42" s="372"/>
      <c r="D42" s="372"/>
      <c r="E42" s="372"/>
      <c r="F42" s="372"/>
      <c r="G42" s="372"/>
      <c r="H42" s="372"/>
      <c r="I42" s="372"/>
      <c r="J42" s="373"/>
      <c r="W42" s="1" t="s">
        <v>124</v>
      </c>
      <c r="X42" s="5" t="b">
        <v>1</v>
      </c>
    </row>
    <row r="43" spans="1:34" ht="14.25" customHeight="1" x14ac:dyDescent="0.25">
      <c r="A43" s="9"/>
      <c r="B43" s="368"/>
      <c r="C43" s="369"/>
      <c r="D43" s="369"/>
      <c r="E43" s="369"/>
      <c r="F43" s="369"/>
      <c r="G43" s="369"/>
      <c r="H43" s="369"/>
      <c r="I43" s="369"/>
      <c r="J43" s="370"/>
    </row>
    <row r="44" spans="1:34" s="5" customFormat="1" x14ac:dyDescent="0.25">
      <c r="A44" s="9" t="s">
        <v>123</v>
      </c>
      <c r="B44" s="371" t="s">
        <v>122</v>
      </c>
      <c r="C44" s="372"/>
      <c r="D44" s="372"/>
      <c r="E44" s="372"/>
      <c r="F44" s="372"/>
      <c r="G44" s="372"/>
      <c r="H44" s="372"/>
      <c r="I44" s="372"/>
      <c r="J44" s="373"/>
    </row>
    <row r="45" spans="1:34" ht="11.25" customHeight="1" x14ac:dyDescent="0.25">
      <c r="A45" s="9"/>
      <c r="B45" s="368"/>
      <c r="C45" s="369"/>
      <c r="D45" s="369"/>
      <c r="E45" s="369"/>
      <c r="F45" s="369"/>
      <c r="G45" s="369"/>
      <c r="H45" s="369"/>
      <c r="I45" s="369"/>
      <c r="J45" s="370"/>
    </row>
    <row r="46" spans="1:34" hidden="1" x14ac:dyDescent="0.25">
      <c r="A46" s="9"/>
      <c r="B46" s="100"/>
      <c r="C46" s="14"/>
      <c r="D46" s="14"/>
      <c r="E46" s="14"/>
      <c r="F46" s="14"/>
      <c r="G46" s="14"/>
      <c r="H46" s="14"/>
      <c r="I46" s="14"/>
      <c r="J46" s="101"/>
      <c r="Z46" s="27" t="s">
        <v>121</v>
      </c>
      <c r="AA46" s="35" t="s">
        <v>120</v>
      </c>
    </row>
    <row r="47" spans="1:34" s="5" customFormat="1" ht="15.75" customHeight="1" x14ac:dyDescent="0.25">
      <c r="A47" s="9" t="s">
        <v>119</v>
      </c>
      <c r="B47" s="371" t="s">
        <v>229</v>
      </c>
      <c r="C47" s="372"/>
      <c r="D47" s="372"/>
      <c r="E47" s="372"/>
      <c r="F47" s="372"/>
      <c r="G47" s="372"/>
      <c r="H47" s="372"/>
      <c r="I47" s="372"/>
      <c r="J47" s="373"/>
      <c r="Z47" s="27" t="s">
        <v>117</v>
      </c>
      <c r="AA47" s="35" t="s">
        <v>116</v>
      </c>
    </row>
    <row r="48" spans="1:34" ht="21" customHeight="1" x14ac:dyDescent="0.25">
      <c r="A48" s="13" t="s">
        <v>115</v>
      </c>
      <c r="B48" s="390" t="s">
        <v>95</v>
      </c>
      <c r="C48" s="391"/>
      <c r="D48" s="392" t="s">
        <v>212</v>
      </c>
      <c r="E48" s="392"/>
      <c r="F48" s="392"/>
      <c r="G48" s="392"/>
      <c r="H48" s="392"/>
      <c r="I48" s="392"/>
      <c r="J48" s="393"/>
      <c r="Z48" s="27" t="s">
        <v>113</v>
      </c>
      <c r="AA48" s="35" t="s">
        <v>112</v>
      </c>
      <c r="AB48" s="35"/>
      <c r="AC48" s="35"/>
      <c r="AD48" s="35"/>
      <c r="AE48" s="35"/>
      <c r="AF48" s="35"/>
      <c r="AG48" s="35"/>
      <c r="AH48" s="35"/>
    </row>
    <row r="49" spans="1:34" ht="21" customHeight="1" x14ac:dyDescent="0.25">
      <c r="A49" s="13" t="s">
        <v>111</v>
      </c>
      <c r="B49" s="390" t="s">
        <v>92</v>
      </c>
      <c r="C49" s="391"/>
      <c r="D49" s="392" t="s">
        <v>211</v>
      </c>
      <c r="E49" s="392"/>
      <c r="F49" s="392"/>
      <c r="G49" s="392"/>
      <c r="H49" s="392"/>
      <c r="I49" s="392"/>
      <c r="J49" s="393"/>
      <c r="Z49" s="27" t="s">
        <v>109</v>
      </c>
      <c r="AA49" s="35" t="s">
        <v>108</v>
      </c>
      <c r="AB49" s="35"/>
      <c r="AC49" s="35"/>
      <c r="AD49" s="35"/>
      <c r="AE49" s="35"/>
      <c r="AF49" s="35"/>
      <c r="AG49" s="35"/>
      <c r="AH49" s="35"/>
    </row>
    <row r="50" spans="1:34" ht="21" customHeight="1" x14ac:dyDescent="0.25">
      <c r="A50" s="13" t="s">
        <v>107</v>
      </c>
      <c r="B50" s="390" t="s">
        <v>91</v>
      </c>
      <c r="C50" s="391"/>
      <c r="D50" s="392" t="s">
        <v>106</v>
      </c>
      <c r="E50" s="392"/>
      <c r="F50" s="392"/>
      <c r="G50" s="392"/>
      <c r="H50" s="392"/>
      <c r="I50" s="392"/>
      <c r="J50" s="393"/>
      <c r="Z50" s="27" t="s">
        <v>105</v>
      </c>
      <c r="AA50" s="1" t="s">
        <v>104</v>
      </c>
      <c r="AB50" s="35"/>
      <c r="AC50" s="35"/>
      <c r="AD50" s="35"/>
      <c r="AE50" s="35"/>
      <c r="AF50" s="35"/>
      <c r="AG50" s="35"/>
      <c r="AH50" s="35"/>
    </row>
    <row r="51" spans="1:34" ht="21" hidden="1" customHeight="1" x14ac:dyDescent="0.25">
      <c r="B51" s="102"/>
      <c r="C51" s="18"/>
      <c r="D51" s="18"/>
      <c r="E51" s="18"/>
      <c r="F51" s="18"/>
      <c r="G51" s="18"/>
      <c r="H51" s="18"/>
      <c r="I51" s="18"/>
      <c r="J51" s="99"/>
      <c r="Z51" s="27" t="s">
        <v>103</v>
      </c>
      <c r="AA51" s="35" t="s">
        <v>102</v>
      </c>
    </row>
    <row r="52" spans="1:34" ht="26.25" hidden="1" customHeight="1" x14ac:dyDescent="0.4">
      <c r="A52" s="23"/>
      <c r="B52" s="80" t="s">
        <v>101</v>
      </c>
      <c r="C52" s="81"/>
      <c r="D52" s="81"/>
      <c r="E52" s="81"/>
      <c r="F52" s="81"/>
      <c r="G52" s="81"/>
      <c r="H52" s="81"/>
      <c r="I52" s="81"/>
      <c r="J52" s="82"/>
      <c r="K52" s="23"/>
      <c r="L52" s="23"/>
      <c r="M52" s="23"/>
      <c r="N52" s="23"/>
      <c r="O52" s="23"/>
      <c r="P52" s="23"/>
      <c r="Q52" s="23"/>
      <c r="R52" s="23"/>
      <c r="S52" s="23"/>
      <c r="T52" s="23"/>
      <c r="U52" s="23"/>
      <c r="V52" s="23"/>
      <c r="AA52" s="35" t="s">
        <v>100</v>
      </c>
    </row>
    <row r="53" spans="1:34" ht="5.25" hidden="1" customHeight="1" x14ac:dyDescent="0.4">
      <c r="A53" s="23"/>
      <c r="B53" s="96"/>
      <c r="C53" s="81"/>
      <c r="D53" s="81"/>
      <c r="E53" s="81"/>
      <c r="F53" s="81"/>
      <c r="G53" s="81"/>
      <c r="H53" s="81"/>
      <c r="I53" s="81"/>
      <c r="J53" s="82"/>
      <c r="K53" s="23"/>
      <c r="L53" s="23"/>
      <c r="M53" s="23"/>
      <c r="N53" s="23"/>
      <c r="O53" s="23"/>
      <c r="P53" s="23"/>
      <c r="Q53" s="23"/>
      <c r="R53" s="23"/>
      <c r="S53" s="23"/>
      <c r="T53" s="23"/>
      <c r="U53" s="23"/>
      <c r="V53" s="23"/>
      <c r="AA53" s="35" t="s">
        <v>99</v>
      </c>
    </row>
    <row r="54" spans="1:34" hidden="1" x14ac:dyDescent="0.25">
      <c r="A54" s="12"/>
      <c r="B54" s="83"/>
      <c r="C54" s="7"/>
      <c r="D54" s="7"/>
      <c r="E54" s="7"/>
      <c r="F54" s="7"/>
      <c r="G54" s="7"/>
      <c r="H54" s="7"/>
      <c r="I54" s="7"/>
      <c r="J54" s="78"/>
      <c r="AA54" s="35" t="s">
        <v>98</v>
      </c>
    </row>
    <row r="55" spans="1:34" hidden="1" outlineLevel="1" x14ac:dyDescent="0.25">
      <c r="A55" s="12"/>
      <c r="B55" s="87" t="s">
        <v>97</v>
      </c>
      <c r="C55" s="7"/>
      <c r="D55" s="7"/>
      <c r="E55" s="7"/>
      <c r="F55" s="7"/>
      <c r="G55" s="7"/>
      <c r="H55" s="7"/>
      <c r="I55" s="7"/>
      <c r="J55" s="78"/>
      <c r="AA55" s="35" t="s">
        <v>96</v>
      </c>
    </row>
    <row r="56" spans="1:34" hidden="1" outlineLevel="1" x14ac:dyDescent="0.25">
      <c r="A56" s="12"/>
      <c r="B56" s="103"/>
      <c r="C56" s="7"/>
      <c r="D56" s="7"/>
      <c r="E56" s="7"/>
      <c r="F56" s="7"/>
      <c r="G56" s="7"/>
      <c r="H56" s="7"/>
      <c r="I56" s="7"/>
      <c r="J56" s="78"/>
      <c r="AA56" s="35" t="s">
        <v>95</v>
      </c>
    </row>
    <row r="57" spans="1:34" hidden="1" outlineLevel="1" x14ac:dyDescent="0.25">
      <c r="A57" s="9" t="s">
        <v>94</v>
      </c>
      <c r="B57" s="371" t="s">
        <v>93</v>
      </c>
      <c r="C57" s="372"/>
      <c r="D57" s="372"/>
      <c r="E57" s="372"/>
      <c r="F57" s="372"/>
      <c r="G57" s="372"/>
      <c r="H57" s="372"/>
      <c r="I57" s="372"/>
      <c r="J57" s="373"/>
      <c r="AA57" s="35" t="s">
        <v>92</v>
      </c>
    </row>
    <row r="58" spans="1:34" ht="63.75" hidden="1" customHeight="1" outlineLevel="1" x14ac:dyDescent="0.25">
      <c r="B58" s="368"/>
      <c r="C58" s="369"/>
      <c r="D58" s="369"/>
      <c r="E58" s="369"/>
      <c r="F58" s="369"/>
      <c r="G58" s="369"/>
      <c r="H58" s="369"/>
      <c r="I58" s="369"/>
      <c r="J58" s="370"/>
      <c r="AA58" s="35" t="s">
        <v>91</v>
      </c>
    </row>
    <row r="59" spans="1:34" hidden="1" collapsed="1" x14ac:dyDescent="0.25">
      <c r="B59" s="102"/>
      <c r="C59" s="18"/>
      <c r="D59" s="18"/>
      <c r="E59" s="18"/>
      <c r="F59" s="18"/>
      <c r="G59" s="18"/>
      <c r="H59" s="18"/>
      <c r="I59" s="18"/>
      <c r="J59" s="99"/>
      <c r="AA59" s="1" t="s">
        <v>90</v>
      </c>
    </row>
    <row r="60" spans="1:34" hidden="1" outlineLevel="1" x14ac:dyDescent="0.25">
      <c r="A60" s="12"/>
      <c r="B60" s="87" t="s">
        <v>89</v>
      </c>
      <c r="C60" s="7"/>
      <c r="D60" s="7"/>
      <c r="E60" s="7"/>
      <c r="F60" s="7"/>
      <c r="G60" s="7"/>
      <c r="H60" s="7"/>
      <c r="I60" s="7"/>
      <c r="J60" s="78"/>
      <c r="AA60" s="35" t="s">
        <v>88</v>
      </c>
    </row>
    <row r="61" spans="1:34" hidden="1" outlineLevel="1" x14ac:dyDescent="0.25">
      <c r="A61" s="12"/>
      <c r="B61" s="103"/>
      <c r="C61" s="7"/>
      <c r="D61" s="7"/>
      <c r="E61" s="7"/>
      <c r="F61" s="7"/>
      <c r="G61" s="7"/>
      <c r="H61" s="7"/>
      <c r="I61" s="7"/>
      <c r="J61" s="78"/>
      <c r="AA61" s="35" t="s">
        <v>87</v>
      </c>
    </row>
    <row r="62" spans="1:34" outlineLevel="1" x14ac:dyDescent="0.25">
      <c r="A62" s="9" t="s">
        <v>86</v>
      </c>
      <c r="B62" s="371" t="s">
        <v>85</v>
      </c>
      <c r="C62" s="372"/>
      <c r="D62" s="372"/>
      <c r="E62" s="372"/>
      <c r="F62" s="372"/>
      <c r="G62" s="372"/>
      <c r="H62" s="372"/>
      <c r="I62" s="372"/>
      <c r="J62" s="373"/>
      <c r="AA62" s="35" t="s">
        <v>84</v>
      </c>
    </row>
    <row r="63" spans="1:34" ht="9.75" customHeight="1" outlineLevel="1" x14ac:dyDescent="0.25">
      <c r="A63" s="9"/>
      <c r="B63" s="368"/>
      <c r="C63" s="369"/>
      <c r="D63" s="369"/>
      <c r="E63" s="369"/>
      <c r="F63" s="369"/>
      <c r="G63" s="369"/>
      <c r="H63" s="369"/>
      <c r="I63" s="369"/>
      <c r="J63" s="370"/>
      <c r="AA63" s="1" t="s">
        <v>83</v>
      </c>
    </row>
    <row r="64" spans="1:34" hidden="1" outlineLevel="1" x14ac:dyDescent="0.25">
      <c r="A64" s="9"/>
      <c r="B64" s="103"/>
      <c r="C64" s="7"/>
      <c r="D64" s="7"/>
      <c r="E64" s="7"/>
      <c r="F64" s="7"/>
      <c r="G64" s="7"/>
      <c r="H64" s="7"/>
      <c r="I64" s="7"/>
      <c r="J64" s="78"/>
      <c r="AA64" s="35" t="s">
        <v>82</v>
      </c>
    </row>
    <row r="65" spans="1:27" s="5" customFormat="1" ht="14.45" customHeight="1" outlineLevel="1" x14ac:dyDescent="0.25">
      <c r="A65" s="9" t="s">
        <v>81</v>
      </c>
      <c r="B65" s="371" t="s">
        <v>80</v>
      </c>
      <c r="C65" s="372"/>
      <c r="D65" s="372"/>
      <c r="E65" s="372"/>
      <c r="F65" s="372"/>
      <c r="G65" s="372"/>
      <c r="H65" s="372"/>
      <c r="I65" s="372"/>
      <c r="J65" s="373"/>
      <c r="AA65" s="35" t="s">
        <v>79</v>
      </c>
    </row>
    <row r="66" spans="1:27" ht="16.5" customHeight="1" outlineLevel="1" x14ac:dyDescent="0.25">
      <c r="A66" s="9"/>
      <c r="B66" s="104"/>
      <c r="C66" s="386" t="s">
        <v>78</v>
      </c>
      <c r="D66" s="386"/>
      <c r="E66" s="386"/>
      <c r="F66" s="388" t="s">
        <v>77</v>
      </c>
      <c r="G66" s="388"/>
      <c r="H66" s="388"/>
      <c r="I66" s="388"/>
      <c r="J66" s="389"/>
    </row>
    <row r="67" spans="1:27" ht="16.5" customHeight="1" outlineLevel="1" x14ac:dyDescent="0.25">
      <c r="A67" s="9"/>
      <c r="B67" s="104"/>
      <c r="C67" s="386" t="s">
        <v>76</v>
      </c>
      <c r="D67" s="386"/>
      <c r="E67" s="386"/>
      <c r="F67" s="388" t="s">
        <v>210</v>
      </c>
      <c r="G67" s="388"/>
      <c r="H67" s="388"/>
      <c r="I67" s="388"/>
      <c r="J67" s="389"/>
    </row>
    <row r="68" spans="1:27" ht="16.5" customHeight="1" outlineLevel="1" x14ac:dyDescent="0.25">
      <c r="A68" s="9"/>
      <c r="B68" s="104"/>
      <c r="C68" s="386" t="s">
        <v>74</v>
      </c>
      <c r="D68" s="386"/>
      <c r="E68" s="386"/>
      <c r="F68" s="388" t="s">
        <v>209</v>
      </c>
      <c r="G68" s="388"/>
      <c r="H68" s="388"/>
      <c r="I68" s="388"/>
      <c r="J68" s="389"/>
    </row>
    <row r="69" spans="1:27" ht="16.5" customHeight="1" outlineLevel="1" x14ac:dyDescent="0.25">
      <c r="A69" s="9"/>
      <c r="B69" s="104"/>
      <c r="C69" s="386" t="s">
        <v>72</v>
      </c>
      <c r="D69" s="386"/>
      <c r="E69" s="386"/>
      <c r="F69" s="388" t="s">
        <v>71</v>
      </c>
      <c r="G69" s="388"/>
      <c r="H69" s="388"/>
      <c r="I69" s="388"/>
      <c r="J69" s="389"/>
    </row>
    <row r="70" spans="1:27" ht="16.5" customHeight="1" outlineLevel="1" x14ac:dyDescent="0.25">
      <c r="A70" s="9"/>
      <c r="B70" s="104"/>
      <c r="C70" s="386" t="s">
        <v>70</v>
      </c>
      <c r="D70" s="386"/>
      <c r="E70" s="386"/>
      <c r="F70" s="388" t="s">
        <v>208</v>
      </c>
      <c r="G70" s="388"/>
      <c r="H70" s="388"/>
      <c r="I70" s="388"/>
      <c r="J70" s="389"/>
    </row>
    <row r="71" spans="1:27" ht="16.5" customHeight="1" outlineLevel="1" x14ac:dyDescent="0.25">
      <c r="A71" s="9"/>
      <c r="B71" s="104"/>
      <c r="C71" s="386" t="s">
        <v>68</v>
      </c>
      <c r="D71" s="386"/>
      <c r="E71" s="386"/>
      <c r="F71" s="388" t="s">
        <v>207</v>
      </c>
      <c r="G71" s="388"/>
      <c r="H71" s="388"/>
      <c r="I71" s="388"/>
      <c r="J71" s="389"/>
    </row>
    <row r="72" spans="1:27" ht="16.5" customHeight="1" outlineLevel="1" x14ac:dyDescent="0.25">
      <c r="A72" s="9"/>
      <c r="B72" s="104"/>
      <c r="C72" s="386" t="s">
        <v>66</v>
      </c>
      <c r="D72" s="386"/>
      <c r="E72" s="386"/>
      <c r="F72" s="388" t="s">
        <v>206</v>
      </c>
      <c r="G72" s="388"/>
      <c r="H72" s="388"/>
      <c r="I72" s="388"/>
      <c r="J72" s="389"/>
    </row>
    <row r="73" spans="1:27" hidden="1" outlineLevel="1" x14ac:dyDescent="0.25">
      <c r="A73" s="9"/>
      <c r="B73" s="83"/>
      <c r="C73" s="7"/>
      <c r="D73" s="7"/>
      <c r="E73" s="7"/>
      <c r="F73" s="7"/>
      <c r="G73" s="7"/>
      <c r="H73" s="7"/>
      <c r="I73" s="7"/>
      <c r="J73" s="78"/>
    </row>
    <row r="74" spans="1:27" s="5" customFormat="1" outlineLevel="1" x14ac:dyDescent="0.25">
      <c r="A74" s="9" t="s">
        <v>64</v>
      </c>
      <c r="B74" s="402" t="s">
        <v>63</v>
      </c>
      <c r="C74" s="403"/>
      <c r="D74" s="403"/>
      <c r="E74" s="403"/>
      <c r="F74" s="403"/>
      <c r="G74" s="403"/>
      <c r="H74" s="403"/>
      <c r="I74" s="403"/>
      <c r="J74" s="404"/>
    </row>
    <row r="75" spans="1:27" ht="20.25" customHeight="1" outlineLevel="1" x14ac:dyDescent="0.25">
      <c r="A75" s="9"/>
      <c r="B75" s="368" t="s">
        <v>62</v>
      </c>
      <c r="C75" s="369"/>
      <c r="D75" s="369"/>
      <c r="E75" s="369"/>
      <c r="F75" s="369"/>
      <c r="G75" s="369"/>
      <c r="H75" s="369"/>
      <c r="I75" s="369"/>
      <c r="J75" s="370"/>
    </row>
    <row r="76" spans="1:27" hidden="1" x14ac:dyDescent="0.25">
      <c r="A76" s="12"/>
      <c r="B76" s="102"/>
      <c r="C76" s="7"/>
      <c r="D76" s="7"/>
      <c r="E76" s="7"/>
      <c r="F76" s="7"/>
      <c r="G76" s="7"/>
      <c r="H76" s="7"/>
      <c r="I76" s="7"/>
      <c r="J76" s="78"/>
    </row>
    <row r="77" spans="1:27" hidden="1" outlineLevel="1" x14ac:dyDescent="0.25">
      <c r="A77" s="12"/>
      <c r="B77" s="87" t="s">
        <v>61</v>
      </c>
      <c r="C77" s="7"/>
      <c r="D77" s="7"/>
      <c r="E77" s="7"/>
      <c r="F77" s="7"/>
      <c r="G77" s="7"/>
      <c r="H77" s="7"/>
      <c r="I77" s="7"/>
      <c r="J77" s="78"/>
    </row>
    <row r="78" spans="1:27" s="5" customFormat="1" ht="38.450000000000003" hidden="1" customHeight="1" outlineLevel="1" x14ac:dyDescent="0.25">
      <c r="A78" s="9" t="s">
        <v>60</v>
      </c>
      <c r="B78" s="371" t="s">
        <v>59</v>
      </c>
      <c r="C78" s="372"/>
      <c r="D78" s="372"/>
      <c r="E78" s="372"/>
      <c r="F78" s="372"/>
      <c r="G78" s="372"/>
      <c r="H78" s="372"/>
      <c r="I78" s="372"/>
      <c r="J78" s="373"/>
    </row>
    <row r="79" spans="1:27" ht="27.75" hidden="1" customHeight="1" outlineLevel="1" x14ac:dyDescent="0.25">
      <c r="A79" s="11"/>
      <c r="B79" s="368"/>
      <c r="C79" s="369"/>
      <c r="D79" s="369"/>
      <c r="E79" s="369"/>
      <c r="F79" s="369"/>
      <c r="G79" s="369"/>
      <c r="H79" s="369"/>
      <c r="I79" s="369"/>
      <c r="J79" s="370"/>
    </row>
    <row r="80" spans="1:27" hidden="1" collapsed="1" x14ac:dyDescent="0.25">
      <c r="A80" s="11"/>
      <c r="B80" s="104"/>
      <c r="C80" s="10"/>
      <c r="D80" s="10"/>
      <c r="E80" s="10"/>
      <c r="F80" s="10"/>
      <c r="G80" s="10"/>
      <c r="H80" s="10"/>
      <c r="I80" s="10"/>
      <c r="J80" s="105"/>
    </row>
    <row r="81" spans="1:22" ht="5.25" hidden="1" customHeight="1" x14ac:dyDescent="0.4">
      <c r="A81" s="23"/>
      <c r="B81" s="96"/>
      <c r="C81" s="81"/>
      <c r="D81" s="81"/>
      <c r="E81" s="81"/>
      <c r="F81" s="81"/>
      <c r="G81" s="81"/>
      <c r="H81" s="81"/>
      <c r="I81" s="81"/>
      <c r="J81" s="82"/>
      <c r="K81" s="23"/>
      <c r="L81" s="23"/>
      <c r="M81" s="23"/>
      <c r="N81" s="23"/>
      <c r="O81" s="23"/>
      <c r="P81" s="23"/>
      <c r="Q81" s="23"/>
      <c r="R81" s="23"/>
      <c r="S81" s="23"/>
      <c r="T81" s="23"/>
      <c r="U81" s="23"/>
      <c r="V81" s="23"/>
    </row>
    <row r="82" spans="1:22" s="3" customFormat="1" hidden="1" x14ac:dyDescent="0.25">
      <c r="B82" s="104"/>
      <c r="C82" s="10"/>
      <c r="D82" s="10"/>
      <c r="E82" s="10"/>
      <c r="F82" s="10"/>
      <c r="G82" s="10"/>
      <c r="H82" s="10"/>
      <c r="I82" s="10"/>
      <c r="J82" s="105"/>
    </row>
    <row r="83" spans="1:22" s="5" customFormat="1" hidden="1" x14ac:dyDescent="0.25">
      <c r="A83" s="6" t="s">
        <v>58</v>
      </c>
      <c r="B83" s="371" t="s">
        <v>57</v>
      </c>
      <c r="C83" s="372"/>
      <c r="D83" s="372"/>
      <c r="E83" s="372"/>
      <c r="F83" s="372"/>
      <c r="G83" s="372"/>
      <c r="H83" s="372"/>
      <c r="I83" s="372"/>
      <c r="J83" s="373"/>
    </row>
    <row r="84" spans="1:22" ht="30" hidden="1" customHeight="1" x14ac:dyDescent="0.25">
      <c r="A84" s="3"/>
      <c r="B84" s="368"/>
      <c r="C84" s="369"/>
      <c r="D84" s="369"/>
      <c r="E84" s="369"/>
      <c r="F84" s="369"/>
      <c r="G84" s="369"/>
      <c r="H84" s="369"/>
      <c r="I84" s="369"/>
      <c r="J84" s="370"/>
    </row>
    <row r="85" spans="1:22" hidden="1" x14ac:dyDescent="0.25">
      <c r="A85" s="3"/>
      <c r="B85" s="83"/>
      <c r="C85" s="7"/>
      <c r="D85" s="7"/>
      <c r="E85" s="7"/>
      <c r="F85" s="7"/>
      <c r="G85" s="7"/>
      <c r="H85" s="7"/>
      <c r="I85" s="7"/>
      <c r="J85" s="78"/>
    </row>
    <row r="86" spans="1:22" ht="26.25" hidden="1" x14ac:dyDescent="0.4">
      <c r="A86" s="23"/>
      <c r="B86" s="80" t="s">
        <v>56</v>
      </c>
      <c r="C86" s="81"/>
      <c r="D86" s="81"/>
      <c r="E86" s="81"/>
      <c r="F86" s="81"/>
      <c r="G86" s="81"/>
      <c r="H86" s="81"/>
      <c r="I86" s="81"/>
      <c r="J86" s="82"/>
      <c r="K86" s="23"/>
      <c r="L86" s="23"/>
      <c r="M86" s="23"/>
      <c r="N86" s="23"/>
      <c r="O86" s="23"/>
      <c r="P86" s="23"/>
      <c r="Q86" s="23"/>
      <c r="R86" s="23"/>
      <c r="S86" s="23"/>
      <c r="T86" s="23"/>
      <c r="U86" s="23"/>
      <c r="V86" s="23"/>
    </row>
    <row r="87" spans="1:22" ht="5.25" hidden="1" customHeight="1" x14ac:dyDescent="0.4">
      <c r="A87" s="23"/>
      <c r="B87" s="96"/>
      <c r="C87" s="81"/>
      <c r="D87" s="81"/>
      <c r="E87" s="81"/>
      <c r="F87" s="81"/>
      <c r="G87" s="81"/>
      <c r="H87" s="81"/>
      <c r="I87" s="81"/>
      <c r="J87" s="82"/>
      <c r="K87" s="23"/>
      <c r="L87" s="23"/>
      <c r="M87" s="23"/>
      <c r="N87" s="23"/>
      <c r="O87" s="23"/>
      <c r="P87" s="23"/>
      <c r="Q87" s="23"/>
      <c r="R87" s="23"/>
      <c r="S87" s="23"/>
      <c r="T87" s="23"/>
      <c r="U87" s="23"/>
      <c r="V87" s="23"/>
    </row>
    <row r="88" spans="1:22" s="5" customFormat="1" hidden="1" x14ac:dyDescent="0.25">
      <c r="A88" s="6" t="s">
        <v>55</v>
      </c>
      <c r="B88" s="371" t="s">
        <v>54</v>
      </c>
      <c r="C88" s="372"/>
      <c r="D88" s="372"/>
      <c r="E88" s="372"/>
      <c r="F88" s="372"/>
      <c r="G88" s="372"/>
      <c r="H88" s="372"/>
      <c r="I88" s="372"/>
      <c r="J88" s="373"/>
    </row>
    <row r="89" spans="1:22" ht="27.75" hidden="1" customHeight="1" x14ac:dyDescent="0.25">
      <c r="A89" s="2"/>
      <c r="B89" s="408" t="s">
        <v>53</v>
      </c>
      <c r="C89" s="409"/>
      <c r="D89" s="409"/>
      <c r="E89" s="409"/>
      <c r="F89" s="409"/>
      <c r="G89" s="409"/>
      <c r="H89" s="409"/>
      <c r="I89" s="409"/>
      <c r="J89" s="410"/>
    </row>
    <row r="90" spans="1:22" hidden="1" x14ac:dyDescent="0.25">
      <c r="A90" s="2"/>
      <c r="B90" s="106" t="s">
        <v>52</v>
      </c>
      <c r="C90" s="36"/>
      <c r="D90" s="36"/>
      <c r="E90" s="36"/>
      <c r="F90" s="36"/>
      <c r="G90" s="36"/>
      <c r="H90" s="36"/>
      <c r="I90" s="36"/>
      <c r="J90" s="107"/>
    </row>
    <row r="91" spans="1:22" x14ac:dyDescent="0.25">
      <c r="A91" s="2"/>
      <c r="B91" s="396" t="s">
        <v>230</v>
      </c>
      <c r="C91" s="397"/>
      <c r="D91" s="128" t="str">
        <f t="shared" ref="D91:I91" si="0">D$112</f>
        <v>FY19</v>
      </c>
      <c r="E91" s="37" t="str">
        <f t="shared" si="0"/>
        <v>FY20</v>
      </c>
      <c r="F91" s="37" t="str">
        <f t="shared" si="0"/>
        <v>FY21</v>
      </c>
      <c r="G91" s="37" t="str">
        <f t="shared" si="0"/>
        <v>FY22</v>
      </c>
      <c r="H91" s="37" t="str">
        <f t="shared" si="0"/>
        <v>FY23</v>
      </c>
      <c r="I91" s="37" t="str">
        <f t="shared" si="0"/>
        <v>FY24</v>
      </c>
      <c r="J91" s="108" t="s">
        <v>10</v>
      </c>
    </row>
    <row r="92" spans="1:22" ht="15" customHeight="1" x14ac:dyDescent="0.25">
      <c r="A92" s="2"/>
      <c r="B92" s="398" t="s">
        <v>240</v>
      </c>
      <c r="C92" s="399"/>
      <c r="D92" s="127">
        <f>((D128+D140)-SUM(D102))/2</f>
        <v>123891</v>
      </c>
      <c r="E92" s="38">
        <f t="shared" ref="E92:I92" si="1">((E128+E140)-SUM(E102))/2</f>
        <v>128859.375</v>
      </c>
      <c r="F92" s="38">
        <f t="shared" si="1"/>
        <v>131952</v>
      </c>
      <c r="G92" s="38">
        <f t="shared" si="1"/>
        <v>135044.625</v>
      </c>
      <c r="H92" s="38">
        <f t="shared" si="1"/>
        <v>138137.25</v>
      </c>
      <c r="I92" s="38">
        <f t="shared" si="1"/>
        <v>141229.875</v>
      </c>
      <c r="J92" s="109">
        <f t="shared" ref="J92:J97" si="2">SUM(D92:I92)</f>
        <v>799114.125</v>
      </c>
    </row>
    <row r="93" spans="1:22" ht="15" customHeight="1" x14ac:dyDescent="0.25">
      <c r="A93" s="2"/>
      <c r="B93" s="398" t="s">
        <v>239</v>
      </c>
      <c r="C93" s="399"/>
      <c r="D93" s="38">
        <f>D92</f>
        <v>123891</v>
      </c>
      <c r="E93" s="38">
        <f t="shared" ref="E93:I93" si="3">E92</f>
        <v>128859.375</v>
      </c>
      <c r="F93" s="38">
        <f t="shared" si="3"/>
        <v>131952</v>
      </c>
      <c r="G93" s="38">
        <f t="shared" si="3"/>
        <v>135044.625</v>
      </c>
      <c r="H93" s="38">
        <f t="shared" si="3"/>
        <v>138137.25</v>
      </c>
      <c r="I93" s="38">
        <f t="shared" si="3"/>
        <v>141229.875</v>
      </c>
      <c r="J93" s="109">
        <f t="shared" si="2"/>
        <v>799114.125</v>
      </c>
    </row>
    <row r="94" spans="1:22" ht="15" hidden="1" customHeight="1" outlineLevel="1" x14ac:dyDescent="0.25">
      <c r="A94" s="2"/>
      <c r="B94" s="394" t="s">
        <v>51</v>
      </c>
      <c r="C94" s="395"/>
      <c r="D94" s="40">
        <v>0</v>
      </c>
      <c r="E94" s="40">
        <v>0</v>
      </c>
      <c r="F94" s="40">
        <v>0</v>
      </c>
      <c r="G94" s="40">
        <v>0</v>
      </c>
      <c r="H94" s="40">
        <v>0</v>
      </c>
      <c r="I94" s="40">
        <v>0</v>
      </c>
      <c r="J94" s="109">
        <f t="shared" si="2"/>
        <v>0</v>
      </c>
    </row>
    <row r="95" spans="1:22" ht="15" hidden="1" customHeight="1" outlineLevel="1" x14ac:dyDescent="0.25">
      <c r="A95" s="2"/>
      <c r="B95" s="394" t="s">
        <v>50</v>
      </c>
      <c r="C95" s="395"/>
      <c r="D95" s="40">
        <v>0</v>
      </c>
      <c r="E95" s="40">
        <v>0</v>
      </c>
      <c r="F95" s="40">
        <v>0</v>
      </c>
      <c r="G95" s="40">
        <v>0</v>
      </c>
      <c r="H95" s="40">
        <v>0</v>
      </c>
      <c r="I95" s="40">
        <v>0</v>
      </c>
      <c r="J95" s="109">
        <f t="shared" si="2"/>
        <v>0</v>
      </c>
    </row>
    <row r="96" spans="1:22" ht="15" hidden="1" customHeight="1" outlineLevel="1" x14ac:dyDescent="0.25">
      <c r="A96" s="2"/>
      <c r="B96" s="394" t="s">
        <v>49</v>
      </c>
      <c r="C96" s="395"/>
      <c r="D96" s="40">
        <v>0</v>
      </c>
      <c r="E96" s="40">
        <v>0</v>
      </c>
      <c r="F96" s="40">
        <v>0</v>
      </c>
      <c r="G96" s="40">
        <v>0</v>
      </c>
      <c r="H96" s="40">
        <v>0</v>
      </c>
      <c r="I96" s="40">
        <v>0</v>
      </c>
      <c r="J96" s="109">
        <f t="shared" si="2"/>
        <v>0</v>
      </c>
    </row>
    <row r="97" spans="1:24" ht="15" hidden="1" customHeight="1" outlineLevel="1" x14ac:dyDescent="0.25">
      <c r="A97" s="2"/>
      <c r="B97" s="394" t="s">
        <v>48</v>
      </c>
      <c r="C97" s="395"/>
      <c r="D97" s="40">
        <v>0</v>
      </c>
      <c r="E97" s="40">
        <v>0</v>
      </c>
      <c r="F97" s="40">
        <v>0</v>
      </c>
      <c r="G97" s="40">
        <v>0</v>
      </c>
      <c r="H97" s="40">
        <v>0</v>
      </c>
      <c r="I97" s="40">
        <v>0</v>
      </c>
      <c r="J97" s="109">
        <f t="shared" si="2"/>
        <v>0</v>
      </c>
    </row>
    <row r="98" spans="1:24" ht="15" customHeight="1" collapsed="1" x14ac:dyDescent="0.25">
      <c r="A98" s="2"/>
      <c r="B98" s="396" t="s">
        <v>47</v>
      </c>
      <c r="C98" s="397"/>
      <c r="D98" s="41"/>
      <c r="E98" s="41"/>
      <c r="F98" s="42"/>
      <c r="G98" s="42"/>
      <c r="H98" s="42"/>
      <c r="I98" s="42"/>
      <c r="J98" s="110"/>
    </row>
    <row r="99" spans="1:24" x14ac:dyDescent="0.25">
      <c r="A99" s="2"/>
      <c r="B99" s="398" t="s">
        <v>46</v>
      </c>
      <c r="C99" s="399"/>
      <c r="D99" s="43"/>
      <c r="E99" s="43"/>
      <c r="F99" s="43"/>
      <c r="G99" s="43"/>
      <c r="H99" s="43"/>
      <c r="I99" s="43"/>
      <c r="J99" s="109">
        <f>SUM(D99:I99)</f>
        <v>0</v>
      </c>
    </row>
    <row r="100" spans="1:24" x14ac:dyDescent="0.25">
      <c r="A100" s="2"/>
      <c r="B100" s="398" t="s">
        <v>45</v>
      </c>
      <c r="C100" s="399"/>
      <c r="D100" s="44">
        <f t="shared" ref="D100:I100" si="4">D119*0.1</f>
        <v>33037.599999999999</v>
      </c>
      <c r="E100" s="44">
        <f t="shared" si="4"/>
        <v>34362.5</v>
      </c>
      <c r="F100" s="44">
        <f t="shared" si="4"/>
        <v>35187.200000000004</v>
      </c>
      <c r="G100" s="44">
        <f t="shared" si="4"/>
        <v>36011.9</v>
      </c>
      <c r="H100" s="44">
        <f t="shared" si="4"/>
        <v>36836.6</v>
      </c>
      <c r="I100" s="44">
        <f t="shared" si="4"/>
        <v>37661.300000000003</v>
      </c>
      <c r="J100" s="109">
        <f>SUM(D100:I100)</f>
        <v>213097.10000000003</v>
      </c>
    </row>
    <row r="101" spans="1:24" x14ac:dyDescent="0.25">
      <c r="A101" s="2"/>
      <c r="B101" s="400" t="s">
        <v>44</v>
      </c>
      <c r="C101" s="401"/>
      <c r="D101" s="44">
        <f t="shared" ref="D101:I101" si="5">D119*0.15</f>
        <v>49556.4</v>
      </c>
      <c r="E101" s="44">
        <f t="shared" si="5"/>
        <v>51543.75</v>
      </c>
      <c r="F101" s="44">
        <f t="shared" si="5"/>
        <v>52780.799999999996</v>
      </c>
      <c r="G101" s="44">
        <f t="shared" si="5"/>
        <v>54017.85</v>
      </c>
      <c r="H101" s="44">
        <f t="shared" si="5"/>
        <v>55254.9</v>
      </c>
      <c r="I101" s="44">
        <f t="shared" si="5"/>
        <v>56491.95</v>
      </c>
      <c r="J101" s="109">
        <f>SUM(D101:I101)</f>
        <v>319645.65000000002</v>
      </c>
    </row>
    <row r="102" spans="1:24" x14ac:dyDescent="0.25">
      <c r="A102" s="2"/>
      <c r="B102" s="396" t="s">
        <v>43</v>
      </c>
      <c r="C102" s="397"/>
      <c r="D102" s="38">
        <f t="shared" ref="D102:I102" si="6">SUM(D99:D101)</f>
        <v>82594</v>
      </c>
      <c r="E102" s="38">
        <f t="shared" si="6"/>
        <v>85906.25</v>
      </c>
      <c r="F102" s="38">
        <f t="shared" si="6"/>
        <v>87968</v>
      </c>
      <c r="G102" s="38">
        <f t="shared" si="6"/>
        <v>90029.75</v>
      </c>
      <c r="H102" s="38">
        <f t="shared" si="6"/>
        <v>92091.5</v>
      </c>
      <c r="I102" s="38">
        <f t="shared" si="6"/>
        <v>94153.25</v>
      </c>
      <c r="J102" s="109">
        <f>SUM(D102:I102)</f>
        <v>532742.75</v>
      </c>
    </row>
    <row r="103" spans="1:24" s="5" customFormat="1" ht="15.75" thickBot="1" x14ac:dyDescent="0.3">
      <c r="A103" s="6"/>
      <c r="B103" s="417" t="s">
        <v>42</v>
      </c>
      <c r="C103" s="418"/>
      <c r="D103" s="45">
        <f t="shared" ref="D103:J103" si="7">SUM(D92:D97)+D102</f>
        <v>330376</v>
      </c>
      <c r="E103" s="45">
        <f t="shared" si="7"/>
        <v>343625</v>
      </c>
      <c r="F103" s="45">
        <f t="shared" si="7"/>
        <v>351872</v>
      </c>
      <c r="G103" s="45">
        <f t="shared" si="7"/>
        <v>360119</v>
      </c>
      <c r="H103" s="45">
        <f t="shared" si="7"/>
        <v>368366</v>
      </c>
      <c r="I103" s="45">
        <f t="shared" si="7"/>
        <v>376613</v>
      </c>
      <c r="J103" s="111">
        <f t="shared" si="7"/>
        <v>2130971</v>
      </c>
    </row>
    <row r="104" spans="1:24" ht="15.75" hidden="1" thickTop="1" x14ac:dyDescent="0.25">
      <c r="A104" s="2"/>
      <c r="B104" s="112"/>
      <c r="C104" s="7"/>
      <c r="D104" s="7"/>
      <c r="E104" s="7"/>
      <c r="F104" s="7"/>
      <c r="G104" s="7"/>
      <c r="H104" s="7"/>
      <c r="I104" s="7"/>
      <c r="J104" s="78"/>
    </row>
    <row r="105" spans="1:24" ht="23.25" customHeight="1" thickTop="1" x14ac:dyDescent="0.25">
      <c r="A105" s="9" t="s">
        <v>36</v>
      </c>
      <c r="B105" s="405" t="s">
        <v>41</v>
      </c>
      <c r="C105" s="406"/>
      <c r="D105" s="406"/>
      <c r="E105" s="406"/>
      <c r="F105" s="406"/>
      <c r="G105" s="406"/>
      <c r="H105" s="406"/>
      <c r="I105" s="406"/>
      <c r="J105" s="407"/>
      <c r="W105" s="33" t="s">
        <v>40</v>
      </c>
      <c r="X105" s="33" t="b">
        <v>1</v>
      </c>
    </row>
    <row r="106" spans="1:24" ht="15" customHeight="1" x14ac:dyDescent="0.25">
      <c r="A106" s="2"/>
      <c r="B106" s="408" t="s">
        <v>39</v>
      </c>
      <c r="C106" s="409"/>
      <c r="D106" s="409"/>
      <c r="E106" s="409"/>
      <c r="F106" s="409"/>
      <c r="G106" s="409"/>
      <c r="H106" s="452">
        <v>244403</v>
      </c>
      <c r="I106" s="453"/>
      <c r="J106" s="99"/>
      <c r="W106" s="33" t="s">
        <v>38</v>
      </c>
      <c r="X106" s="33" t="b">
        <v>0</v>
      </c>
    </row>
    <row r="107" spans="1:24" ht="15" hidden="1" customHeight="1" x14ac:dyDescent="0.25">
      <c r="A107" s="2"/>
      <c r="B107" s="408" t="s">
        <v>37</v>
      </c>
      <c r="C107" s="409"/>
      <c r="D107" s="409"/>
      <c r="E107" s="409"/>
      <c r="F107" s="409"/>
      <c r="G107" s="409"/>
      <c r="H107" s="18"/>
      <c r="I107" s="18"/>
      <c r="J107" s="99"/>
      <c r="W107" s="33"/>
      <c r="X107" s="33"/>
    </row>
    <row r="108" spans="1:24" hidden="1" x14ac:dyDescent="0.25">
      <c r="A108" s="2"/>
      <c r="B108" s="83"/>
      <c r="C108" s="7"/>
      <c r="D108" s="7"/>
      <c r="E108" s="7"/>
      <c r="F108" s="7"/>
      <c r="G108" s="7"/>
      <c r="H108" s="7"/>
      <c r="I108" s="7"/>
      <c r="J108" s="78"/>
    </row>
    <row r="109" spans="1:24" s="5" customFormat="1" ht="15" hidden="1" customHeight="1" outlineLevel="1" x14ac:dyDescent="0.25">
      <c r="A109" s="6" t="s">
        <v>36</v>
      </c>
      <c r="B109" s="405" t="s">
        <v>35</v>
      </c>
      <c r="C109" s="406"/>
      <c r="D109" s="406"/>
      <c r="E109" s="406"/>
      <c r="F109" s="406"/>
      <c r="G109" s="406"/>
      <c r="H109" s="406"/>
      <c r="I109" s="406"/>
      <c r="J109" s="407"/>
    </row>
    <row r="110" spans="1:24" ht="30.75" hidden="1" customHeight="1" outlineLevel="1" x14ac:dyDescent="0.25">
      <c r="A110" s="2"/>
      <c r="B110" s="408" t="s">
        <v>34</v>
      </c>
      <c r="C110" s="409"/>
      <c r="D110" s="409"/>
      <c r="E110" s="409"/>
      <c r="F110" s="409"/>
      <c r="G110" s="409"/>
      <c r="H110" s="409"/>
      <c r="I110" s="409"/>
      <c r="J110" s="410"/>
    </row>
    <row r="111" spans="1:24" hidden="1" outlineLevel="1" x14ac:dyDescent="0.25">
      <c r="A111" s="2"/>
      <c r="B111" s="106" t="s">
        <v>18</v>
      </c>
      <c r="C111" s="36"/>
      <c r="D111" s="36"/>
      <c r="E111" s="36"/>
      <c r="F111" s="36"/>
      <c r="G111" s="36"/>
      <c r="H111" s="36"/>
      <c r="I111" s="36"/>
      <c r="J111" s="107"/>
    </row>
    <row r="112" spans="1:24" ht="15.75" outlineLevel="1" thickBot="1" x14ac:dyDescent="0.3">
      <c r="A112" s="2"/>
      <c r="B112" s="411" t="s">
        <v>33</v>
      </c>
      <c r="C112" s="412"/>
      <c r="D112" s="128" t="s">
        <v>16</v>
      </c>
      <c r="E112" s="47" t="s">
        <v>15</v>
      </c>
      <c r="F112" s="47" t="s">
        <v>14</v>
      </c>
      <c r="G112" s="47" t="s">
        <v>13</v>
      </c>
      <c r="H112" s="47" t="s">
        <v>12</v>
      </c>
      <c r="I112" s="47" t="s">
        <v>11</v>
      </c>
      <c r="J112" s="108" t="s">
        <v>10</v>
      </c>
    </row>
    <row r="113" spans="1:10" ht="15.75" outlineLevel="1" thickBot="1" x14ac:dyDescent="0.3">
      <c r="A113" s="2"/>
      <c r="B113" s="413" t="s">
        <v>32</v>
      </c>
      <c r="C113" s="414"/>
      <c r="D113" s="129"/>
      <c r="E113" s="8">
        <v>2.5000000000000001E-2</v>
      </c>
      <c r="F113" s="8">
        <v>2.5000000000000001E-2</v>
      </c>
      <c r="G113" s="8">
        <f>$F113</f>
        <v>2.5000000000000001E-2</v>
      </c>
      <c r="H113" s="8">
        <f>$F113</f>
        <v>2.5000000000000001E-2</v>
      </c>
      <c r="I113" s="8">
        <f>$F113</f>
        <v>2.5000000000000001E-2</v>
      </c>
      <c r="J113" s="113"/>
    </row>
    <row r="114" spans="1:10" hidden="1" outlineLevel="1" x14ac:dyDescent="0.25">
      <c r="A114" s="2"/>
      <c r="B114" s="413" t="s">
        <v>31</v>
      </c>
      <c r="C114" s="414"/>
      <c r="D114" s="130"/>
      <c r="E114" s="48"/>
      <c r="F114" s="48"/>
      <c r="G114" s="48"/>
      <c r="H114" s="48"/>
      <c r="I114" s="48"/>
      <c r="J114" s="114"/>
    </row>
    <row r="115" spans="1:10" ht="15.95" hidden="1" customHeight="1" outlineLevel="1" x14ac:dyDescent="0.25">
      <c r="A115" s="2"/>
      <c r="B115" s="415" t="s">
        <v>30</v>
      </c>
      <c r="C115" s="416"/>
      <c r="D115" s="130"/>
      <c r="E115" s="48"/>
      <c r="F115" s="48"/>
      <c r="G115" s="48"/>
      <c r="H115" s="48"/>
      <c r="I115" s="48"/>
      <c r="J115" s="114"/>
    </row>
    <row r="116" spans="1:10" outlineLevel="1" x14ac:dyDescent="0.25">
      <c r="A116" s="2"/>
      <c r="B116" s="413" t="s">
        <v>29</v>
      </c>
      <c r="C116" s="414"/>
      <c r="D116" s="131"/>
      <c r="E116" s="50"/>
      <c r="F116" s="51"/>
      <c r="G116" s="51"/>
      <c r="H116" s="51"/>
      <c r="I116" s="51"/>
      <c r="J116" s="114"/>
    </row>
    <row r="117" spans="1:10" outlineLevel="1" x14ac:dyDescent="0.25">
      <c r="A117" s="2"/>
      <c r="B117" s="413" t="s">
        <v>28</v>
      </c>
      <c r="C117" s="414"/>
      <c r="D117" s="132">
        <v>2708</v>
      </c>
      <c r="E117" s="68">
        <v>2749</v>
      </c>
      <c r="F117" s="69">
        <f>E117</f>
        <v>2749</v>
      </c>
      <c r="G117" s="69">
        <f>F117</f>
        <v>2749</v>
      </c>
      <c r="H117" s="69">
        <f>G117</f>
        <v>2749</v>
      </c>
      <c r="I117" s="69">
        <f>H117</f>
        <v>2749</v>
      </c>
      <c r="J117" s="114"/>
    </row>
    <row r="118" spans="1:10" outlineLevel="1" x14ac:dyDescent="0.25">
      <c r="A118" s="2"/>
      <c r="B118" s="413" t="s">
        <v>27</v>
      </c>
      <c r="C118" s="414"/>
      <c r="D118" s="130">
        <v>122</v>
      </c>
      <c r="E118" s="48">
        <v>125</v>
      </c>
      <c r="F118" s="49">
        <f>ROUND(E118*(1+F113),0)</f>
        <v>128</v>
      </c>
      <c r="G118" s="49">
        <f>ROUND(F118*(1+G113),0)</f>
        <v>131</v>
      </c>
      <c r="H118" s="49">
        <f>ROUND(G118*(1+H113),0)</f>
        <v>134</v>
      </c>
      <c r="I118" s="49">
        <f>ROUND(H118*(1+I113),0)</f>
        <v>137</v>
      </c>
      <c r="J118" s="114"/>
    </row>
    <row r="119" spans="1:10" outlineLevel="1" x14ac:dyDescent="0.25">
      <c r="A119" s="2"/>
      <c r="B119" s="413" t="s">
        <v>26</v>
      </c>
      <c r="C119" s="414"/>
      <c r="D119" s="127">
        <f t="shared" ref="D119:I119" si="8">D117*D118</f>
        <v>330376</v>
      </c>
      <c r="E119" s="38">
        <f t="shared" si="8"/>
        <v>343625</v>
      </c>
      <c r="F119" s="38">
        <f t="shared" si="8"/>
        <v>351872</v>
      </c>
      <c r="G119" s="38">
        <f t="shared" si="8"/>
        <v>360119</v>
      </c>
      <c r="H119" s="38">
        <f t="shared" si="8"/>
        <v>368366</v>
      </c>
      <c r="I119" s="38">
        <f t="shared" si="8"/>
        <v>376613</v>
      </c>
      <c r="J119" s="109">
        <f>SUM(D119:I119)</f>
        <v>2130971</v>
      </c>
    </row>
    <row r="120" spans="1:10" outlineLevel="1" x14ac:dyDescent="0.25">
      <c r="A120" s="2"/>
      <c r="B120" s="413" t="s">
        <v>25</v>
      </c>
      <c r="C120" s="414"/>
      <c r="D120" s="133"/>
      <c r="E120" s="71"/>
      <c r="F120" s="38">
        <f t="shared" ref="F120:G123" si="9">E120*(1+$G$113)</f>
        <v>0</v>
      </c>
      <c r="G120" s="38">
        <f t="shared" si="9"/>
        <v>0</v>
      </c>
      <c r="H120" s="38">
        <f>G120*(1+$H$113)</f>
        <v>0</v>
      </c>
      <c r="I120" s="38">
        <f>H120*(1+$I$113)</f>
        <v>0</v>
      </c>
      <c r="J120" s="109"/>
    </row>
    <row r="121" spans="1:10" outlineLevel="1" x14ac:dyDescent="0.25">
      <c r="A121" s="2"/>
      <c r="B121" s="413" t="s">
        <v>24</v>
      </c>
      <c r="C121" s="414"/>
      <c r="D121" s="133"/>
      <c r="E121" s="71"/>
      <c r="F121" s="38">
        <f t="shared" si="9"/>
        <v>0</v>
      </c>
      <c r="G121" s="38">
        <f t="shared" si="9"/>
        <v>0</v>
      </c>
      <c r="H121" s="38">
        <f>G121*(1+$H$113)</f>
        <v>0</v>
      </c>
      <c r="I121" s="38">
        <f>H121*(1+$I$113)</f>
        <v>0</v>
      </c>
      <c r="J121" s="109"/>
    </row>
    <row r="122" spans="1:10" outlineLevel="1" x14ac:dyDescent="0.25">
      <c r="A122" s="2"/>
      <c r="B122" s="400" t="s">
        <v>23</v>
      </c>
      <c r="C122" s="401"/>
      <c r="D122" s="133"/>
      <c r="E122" s="71"/>
      <c r="F122" s="38">
        <f t="shared" si="9"/>
        <v>0</v>
      </c>
      <c r="G122" s="38">
        <f t="shared" si="9"/>
        <v>0</v>
      </c>
      <c r="H122" s="38">
        <f>G122*(1+$H$113)</f>
        <v>0</v>
      </c>
      <c r="I122" s="38">
        <f>H122*(1+$I$113)</f>
        <v>0</v>
      </c>
      <c r="J122" s="109"/>
    </row>
    <row r="123" spans="1:10" hidden="1" outlineLevel="1" x14ac:dyDescent="0.25">
      <c r="A123" s="2"/>
      <c r="B123" s="400" t="s">
        <v>23</v>
      </c>
      <c r="C123" s="401"/>
      <c r="D123" s="133"/>
      <c r="E123" s="71"/>
      <c r="F123" s="38">
        <f t="shared" si="9"/>
        <v>0</v>
      </c>
      <c r="G123" s="38">
        <f t="shared" si="9"/>
        <v>0</v>
      </c>
      <c r="H123" s="38">
        <f>G123*(1+$H$113)</f>
        <v>0</v>
      </c>
      <c r="I123" s="38">
        <f>H123*(1+$I$113)</f>
        <v>0</v>
      </c>
      <c r="J123" s="109"/>
    </row>
    <row r="124" spans="1:10" outlineLevel="1" x14ac:dyDescent="0.25">
      <c r="A124" s="2"/>
      <c r="B124" s="413" t="s">
        <v>22</v>
      </c>
      <c r="C124" s="414"/>
      <c r="D124" s="127">
        <f t="shared" ref="D124:I124" si="10">SUM(D119:D123)</f>
        <v>330376</v>
      </c>
      <c r="E124" s="38">
        <f t="shared" si="10"/>
        <v>343625</v>
      </c>
      <c r="F124" s="38">
        <f t="shared" si="10"/>
        <v>351872</v>
      </c>
      <c r="G124" s="38">
        <f t="shared" si="10"/>
        <v>360119</v>
      </c>
      <c r="H124" s="38">
        <f t="shared" si="10"/>
        <v>368366</v>
      </c>
      <c r="I124" s="38">
        <f t="shared" si="10"/>
        <v>376613</v>
      </c>
      <c r="J124" s="109">
        <f>SUM(D124:I124)</f>
        <v>2130971</v>
      </c>
    </row>
    <row r="125" spans="1:10" ht="15" customHeight="1" outlineLevel="1" x14ac:dyDescent="0.25">
      <c r="A125" s="2"/>
      <c r="B125" s="400" t="s">
        <v>4</v>
      </c>
      <c r="C125" s="401"/>
      <c r="D125" s="133"/>
      <c r="E125" s="71"/>
      <c r="F125" s="38">
        <f t="shared" ref="F125:G127" si="11">E125*(1+$G$113)</f>
        <v>0</v>
      </c>
      <c r="G125" s="38">
        <f t="shared" si="11"/>
        <v>0</v>
      </c>
      <c r="H125" s="38">
        <f>G125*(1+$H$113)</f>
        <v>0</v>
      </c>
      <c r="I125" s="38">
        <f>H125*(1+$I$113)</f>
        <v>0</v>
      </c>
      <c r="J125" s="109">
        <f>SUM(D125:I125)</f>
        <v>0</v>
      </c>
    </row>
    <row r="126" spans="1:10" ht="15" hidden="1" customHeight="1" outlineLevel="1" x14ac:dyDescent="0.25">
      <c r="A126" s="2"/>
      <c r="B126" s="400" t="s">
        <v>4</v>
      </c>
      <c r="C126" s="401"/>
      <c r="D126" s="134"/>
      <c r="E126" s="43"/>
      <c r="F126" s="70">
        <f t="shared" si="11"/>
        <v>0</v>
      </c>
      <c r="G126" s="70">
        <f t="shared" si="11"/>
        <v>0</v>
      </c>
      <c r="H126" s="70">
        <f>G126*(1+$H$113)</f>
        <v>0</v>
      </c>
      <c r="I126" s="70">
        <f>H126*(1+$I$113)</f>
        <v>0</v>
      </c>
      <c r="J126" s="115">
        <f>SUM(D126:I126)</f>
        <v>0</v>
      </c>
    </row>
    <row r="127" spans="1:10" ht="15" hidden="1" customHeight="1" outlineLevel="1" x14ac:dyDescent="0.25">
      <c r="A127" s="2"/>
      <c r="B127" s="436" t="s">
        <v>4</v>
      </c>
      <c r="C127" s="437"/>
      <c r="D127" s="135"/>
      <c r="E127" s="122"/>
      <c r="F127" s="123">
        <f t="shared" si="11"/>
        <v>0</v>
      </c>
      <c r="G127" s="123">
        <f t="shared" si="11"/>
        <v>0</v>
      </c>
      <c r="H127" s="123">
        <f>G127*(1+$H$113)</f>
        <v>0</v>
      </c>
      <c r="I127" s="123">
        <f>H127*(1+$I$113)</f>
        <v>0</v>
      </c>
      <c r="J127" s="124">
        <f>SUM(D127:I127)</f>
        <v>0</v>
      </c>
    </row>
    <row r="128" spans="1:10" s="5" customFormat="1" outlineLevel="1" x14ac:dyDescent="0.25">
      <c r="A128" s="6"/>
      <c r="B128" s="438" t="s">
        <v>21</v>
      </c>
      <c r="C128" s="439"/>
      <c r="D128" s="136">
        <f t="shared" ref="D128:J128" si="12">D114+D115+D124+D125+D127+D126</f>
        <v>330376</v>
      </c>
      <c r="E128" s="125">
        <f t="shared" si="12"/>
        <v>343625</v>
      </c>
      <c r="F128" s="125">
        <f t="shared" si="12"/>
        <v>351872</v>
      </c>
      <c r="G128" s="125">
        <f t="shared" si="12"/>
        <v>360119</v>
      </c>
      <c r="H128" s="125">
        <f t="shared" si="12"/>
        <v>368366</v>
      </c>
      <c r="I128" s="125">
        <f t="shared" si="12"/>
        <v>376613</v>
      </c>
      <c r="J128" s="126">
        <f t="shared" si="12"/>
        <v>2130971</v>
      </c>
    </row>
    <row r="129" spans="1:10" ht="15.75" hidden="1" outlineLevel="1" thickTop="1" x14ac:dyDescent="0.25">
      <c r="A129" s="2"/>
      <c r="B129" s="112"/>
      <c r="C129" s="7"/>
      <c r="D129" s="7"/>
      <c r="E129" s="7"/>
      <c r="F129" s="7"/>
      <c r="G129" s="7"/>
      <c r="H129" s="7"/>
      <c r="I129" s="7"/>
      <c r="J129" s="78"/>
    </row>
    <row r="130" spans="1:10" ht="15.75" hidden="1" thickTop="1" x14ac:dyDescent="0.25">
      <c r="A130" s="2"/>
      <c r="B130" s="112"/>
      <c r="C130" s="7"/>
      <c r="D130" s="7"/>
      <c r="E130" s="7"/>
      <c r="F130" s="7"/>
      <c r="G130" s="7"/>
      <c r="H130" s="7"/>
      <c r="I130" s="7"/>
      <c r="J130" s="78"/>
    </row>
    <row r="131" spans="1:10" s="5" customFormat="1" ht="15" hidden="1" customHeight="1" outlineLevel="1" x14ac:dyDescent="0.25">
      <c r="A131" s="6" t="s">
        <v>20</v>
      </c>
      <c r="B131" s="405" t="s">
        <v>19</v>
      </c>
      <c r="C131" s="406"/>
      <c r="D131" s="406"/>
      <c r="E131" s="406"/>
      <c r="F131" s="406"/>
      <c r="G131" s="406"/>
      <c r="H131" s="406"/>
      <c r="I131" s="406"/>
      <c r="J131" s="407"/>
    </row>
    <row r="132" spans="1:10" ht="15.75" hidden="1" outlineLevel="1" thickTop="1" x14ac:dyDescent="0.25">
      <c r="A132" s="2"/>
      <c r="B132" s="106" t="s">
        <v>18</v>
      </c>
      <c r="C132" s="36"/>
      <c r="D132" s="36"/>
      <c r="E132" s="36"/>
      <c r="F132" s="36"/>
      <c r="G132" s="36"/>
      <c r="H132" s="36"/>
      <c r="I132" s="36"/>
      <c r="J132" s="107"/>
    </row>
    <row r="133" spans="1:10" ht="15.75" hidden="1" outlineLevel="1" thickTop="1" x14ac:dyDescent="0.25">
      <c r="A133" s="2"/>
      <c r="B133" s="411" t="s">
        <v>17</v>
      </c>
      <c r="C133" s="412"/>
      <c r="D133" s="37" t="s">
        <v>16</v>
      </c>
      <c r="E133" s="47" t="s">
        <v>15</v>
      </c>
      <c r="F133" s="47" t="s">
        <v>14</v>
      </c>
      <c r="G133" s="47" t="s">
        <v>13</v>
      </c>
      <c r="H133" s="47" t="s">
        <v>12</v>
      </c>
      <c r="I133" s="47" t="s">
        <v>11</v>
      </c>
      <c r="J133" s="117" t="s">
        <v>10</v>
      </c>
    </row>
    <row r="134" spans="1:10" ht="15.75" hidden="1" outlineLevel="1" thickTop="1" x14ac:dyDescent="0.25">
      <c r="A134" s="2"/>
      <c r="B134" s="421" t="s">
        <v>9</v>
      </c>
      <c r="C134" s="422"/>
      <c r="D134" s="43"/>
      <c r="E134" s="43"/>
      <c r="F134" s="43"/>
      <c r="G134" s="43"/>
      <c r="H134" s="43"/>
      <c r="I134" s="43"/>
      <c r="J134" s="115">
        <f t="shared" ref="J134:J139" si="13">SUM(D134:I134)</f>
        <v>0</v>
      </c>
    </row>
    <row r="135" spans="1:10" ht="15.75" hidden="1" outlineLevel="1" thickTop="1" x14ac:dyDescent="0.25">
      <c r="A135" s="2"/>
      <c r="B135" s="421" t="s">
        <v>8</v>
      </c>
      <c r="C135" s="422"/>
      <c r="D135" s="43"/>
      <c r="E135" s="43"/>
      <c r="F135" s="43"/>
      <c r="G135" s="43"/>
      <c r="H135" s="43"/>
      <c r="I135" s="43"/>
      <c r="J135" s="115">
        <f t="shared" si="13"/>
        <v>0</v>
      </c>
    </row>
    <row r="136" spans="1:10" ht="15.75" hidden="1" outlineLevel="1" thickTop="1" x14ac:dyDescent="0.25">
      <c r="A136" s="2"/>
      <c r="B136" s="421" t="s">
        <v>7</v>
      </c>
      <c r="C136" s="422"/>
      <c r="D136" s="43"/>
      <c r="E136" s="43"/>
      <c r="F136" s="43"/>
      <c r="G136" s="43"/>
      <c r="H136" s="43"/>
      <c r="I136" s="43"/>
      <c r="J136" s="115">
        <f t="shared" si="13"/>
        <v>0</v>
      </c>
    </row>
    <row r="137" spans="1:10" ht="15.75" hidden="1" outlineLevel="1" thickTop="1" x14ac:dyDescent="0.25">
      <c r="A137" s="2"/>
      <c r="B137" s="421" t="s">
        <v>6</v>
      </c>
      <c r="C137" s="422"/>
      <c r="D137" s="43"/>
      <c r="E137" s="43"/>
      <c r="F137" s="43"/>
      <c r="G137" s="43"/>
      <c r="H137" s="43"/>
      <c r="I137" s="43"/>
      <c r="J137" s="115">
        <f t="shared" si="13"/>
        <v>0</v>
      </c>
    </row>
    <row r="138" spans="1:10" ht="15.75" hidden="1" outlineLevel="1" thickTop="1" x14ac:dyDescent="0.25">
      <c r="A138" s="2"/>
      <c r="B138" s="421" t="s">
        <v>5</v>
      </c>
      <c r="C138" s="422"/>
      <c r="D138" s="43"/>
      <c r="E138" s="43"/>
      <c r="F138" s="43"/>
      <c r="G138" s="43"/>
      <c r="H138" s="43"/>
      <c r="I138" s="43"/>
      <c r="J138" s="115">
        <f t="shared" si="13"/>
        <v>0</v>
      </c>
    </row>
    <row r="139" spans="1:10" ht="15.75" hidden="1" outlineLevel="1" thickTop="1" x14ac:dyDescent="0.25">
      <c r="A139" s="2"/>
      <c r="B139" s="400" t="s">
        <v>4</v>
      </c>
      <c r="C139" s="401"/>
      <c r="D139" s="43"/>
      <c r="E139" s="43"/>
      <c r="F139" s="43"/>
      <c r="G139" s="43"/>
      <c r="H139" s="43"/>
      <c r="I139" s="43"/>
      <c r="J139" s="115">
        <f t="shared" si="13"/>
        <v>0</v>
      </c>
    </row>
    <row r="140" spans="1:10" s="5" customFormat="1" ht="16.5" hidden="1" outlineLevel="1" thickTop="1" thickBot="1" x14ac:dyDescent="0.3">
      <c r="A140" s="6"/>
      <c r="B140" s="423" t="s">
        <v>3</v>
      </c>
      <c r="C140" s="424"/>
      <c r="D140" s="53">
        <f t="shared" ref="D140:J140" si="14">SUM(D134:D139)</f>
        <v>0</v>
      </c>
      <c r="E140" s="53">
        <f t="shared" si="14"/>
        <v>0</v>
      </c>
      <c r="F140" s="53">
        <f t="shared" si="14"/>
        <v>0</v>
      </c>
      <c r="G140" s="53">
        <f t="shared" si="14"/>
        <v>0</v>
      </c>
      <c r="H140" s="53">
        <f t="shared" si="14"/>
        <v>0</v>
      </c>
      <c r="I140" s="53">
        <f t="shared" si="14"/>
        <v>0</v>
      </c>
      <c r="J140" s="116">
        <f t="shared" si="14"/>
        <v>0</v>
      </c>
    </row>
    <row r="141" spans="1:10" ht="15.75" hidden="1" outlineLevel="1" thickTop="1" x14ac:dyDescent="0.25">
      <c r="A141" s="2"/>
      <c r="B141" s="112"/>
      <c r="C141" s="7"/>
      <c r="D141" s="7"/>
      <c r="E141" s="7"/>
      <c r="F141" s="7"/>
      <c r="G141" s="7"/>
      <c r="H141" s="7"/>
      <c r="I141" s="7"/>
      <c r="J141" s="78"/>
    </row>
    <row r="142" spans="1:10" ht="15.75" hidden="1" collapsed="1" thickTop="1" x14ac:dyDescent="0.25">
      <c r="A142" s="2"/>
      <c r="B142" s="112"/>
      <c r="C142" s="7"/>
      <c r="D142" s="7"/>
      <c r="E142" s="7"/>
      <c r="F142" s="7"/>
      <c r="G142" s="7"/>
      <c r="H142" s="7"/>
      <c r="I142" s="7"/>
      <c r="J142" s="78"/>
    </row>
    <row r="143" spans="1:10" ht="15.75" hidden="1" thickTop="1" x14ac:dyDescent="0.25">
      <c r="A143" s="2"/>
      <c r="B143" s="118" t="s">
        <v>2</v>
      </c>
      <c r="C143" s="7"/>
      <c r="D143" s="7"/>
      <c r="E143" s="7"/>
      <c r="F143" s="7"/>
      <c r="G143" s="7"/>
      <c r="H143" s="7"/>
      <c r="I143" s="7"/>
      <c r="J143" s="78"/>
    </row>
    <row r="144" spans="1:10" ht="15.75" hidden="1" thickTop="1" x14ac:dyDescent="0.25">
      <c r="A144" s="2"/>
      <c r="B144" s="83"/>
      <c r="C144" s="7"/>
      <c r="D144" s="7"/>
      <c r="E144" s="7"/>
      <c r="F144" s="7"/>
      <c r="G144" s="7"/>
      <c r="H144" s="7"/>
      <c r="I144" s="7"/>
      <c r="J144" s="78"/>
    </row>
    <row r="145" spans="1:10" s="5" customFormat="1" x14ac:dyDescent="0.25">
      <c r="A145" s="6" t="s">
        <v>1</v>
      </c>
      <c r="B145" s="98" t="s">
        <v>0</v>
      </c>
      <c r="C145" s="119"/>
      <c r="D145" s="119"/>
      <c r="E145" s="119"/>
      <c r="F145" s="119"/>
      <c r="G145" s="119"/>
      <c r="H145" s="119"/>
      <c r="I145" s="119"/>
      <c r="J145" s="120"/>
    </row>
    <row r="146" spans="1:10" x14ac:dyDescent="0.25">
      <c r="A146" s="2"/>
      <c r="B146" s="121"/>
      <c r="C146" s="7" t="s">
        <v>233</v>
      </c>
      <c r="D146" s="7">
        <v>250</v>
      </c>
      <c r="E146" s="7">
        <v>252</v>
      </c>
      <c r="F146" s="7"/>
      <c r="G146" s="7"/>
      <c r="H146" s="7"/>
      <c r="I146" s="7"/>
      <c r="J146" s="78"/>
    </row>
    <row r="147" spans="1:10" x14ac:dyDescent="0.25">
      <c r="A147" s="2"/>
      <c r="B147" s="121"/>
      <c r="C147" s="7" t="s">
        <v>231</v>
      </c>
      <c r="D147" s="7">
        <v>55</v>
      </c>
      <c r="E147" s="7">
        <v>55</v>
      </c>
      <c r="F147" s="7"/>
      <c r="G147" s="7"/>
      <c r="H147" s="7"/>
      <c r="I147" s="7"/>
      <c r="J147" s="78"/>
    </row>
    <row r="148" spans="1:10" x14ac:dyDescent="0.25">
      <c r="A148" s="2"/>
      <c r="B148" s="121"/>
      <c r="C148" s="7" t="s">
        <v>232</v>
      </c>
      <c r="D148" s="7">
        <v>53</v>
      </c>
      <c r="E148" s="7">
        <v>52</v>
      </c>
      <c r="F148" s="7"/>
      <c r="G148" s="7"/>
      <c r="H148" s="7"/>
      <c r="I148" s="7"/>
      <c r="J148" s="78"/>
    </row>
    <row r="149" spans="1:10" ht="15.75" customHeight="1" thickBot="1" x14ac:dyDescent="0.3">
      <c r="A149" s="2"/>
      <c r="B149" s="425" t="s">
        <v>234</v>
      </c>
      <c r="C149" s="426"/>
      <c r="D149" s="426"/>
      <c r="E149" s="426"/>
      <c r="F149" s="426"/>
      <c r="G149" s="426"/>
      <c r="H149" s="426"/>
      <c r="I149" s="426"/>
      <c r="J149" s="427"/>
    </row>
    <row r="150" spans="1:10" hidden="1" x14ac:dyDescent="0.25">
      <c r="A150" s="2"/>
      <c r="B150" s="2"/>
      <c r="C150" s="2"/>
      <c r="D150" s="2"/>
      <c r="E150" s="2"/>
      <c r="F150" s="2"/>
      <c r="G150" s="2"/>
      <c r="H150" s="2"/>
      <c r="I150" s="2"/>
      <c r="J150" s="2"/>
    </row>
    <row r="151" spans="1:10" hidden="1" x14ac:dyDescent="0.25">
      <c r="A151" s="2"/>
      <c r="B151" s="4"/>
      <c r="C151" s="2"/>
      <c r="D151" s="2"/>
      <c r="E151" s="2"/>
      <c r="F151" s="2"/>
      <c r="G151" s="2"/>
      <c r="H151" s="2"/>
      <c r="I151" s="2"/>
      <c r="J151" s="2"/>
    </row>
    <row r="152" spans="1:10" hidden="1" x14ac:dyDescent="0.25">
      <c r="A152" s="2"/>
      <c r="B152" s="4"/>
      <c r="C152" s="2"/>
      <c r="D152" s="4"/>
      <c r="E152" s="2"/>
      <c r="F152" s="4"/>
      <c r="G152" s="2"/>
      <c r="H152" s="2"/>
      <c r="I152" s="2"/>
      <c r="J152" s="2"/>
    </row>
    <row r="153" spans="1:10" hidden="1" x14ac:dyDescent="0.25">
      <c r="A153" s="2"/>
      <c r="B153" s="2"/>
      <c r="C153" s="2"/>
      <c r="D153" s="2"/>
      <c r="E153" s="2"/>
      <c r="F153" s="2"/>
      <c r="G153" s="2"/>
      <c r="H153" s="2"/>
      <c r="I153" s="2"/>
      <c r="J153" s="2"/>
    </row>
    <row r="154" spans="1:10" hidden="1" x14ac:dyDescent="0.25">
      <c r="A154" s="3"/>
      <c r="B154" s="2"/>
      <c r="C154" s="2"/>
      <c r="D154" s="2"/>
      <c r="E154" s="2"/>
      <c r="F154" s="2"/>
      <c r="G154" s="2"/>
      <c r="H154" s="2"/>
      <c r="I154" s="2"/>
      <c r="J154" s="2"/>
    </row>
    <row r="155" spans="1:10" hidden="1" x14ac:dyDescent="0.25">
      <c r="B155" s="2"/>
      <c r="C155" s="2"/>
      <c r="D155" s="2"/>
      <c r="E155" s="2"/>
      <c r="F155" s="2"/>
      <c r="G155" s="2"/>
      <c r="H155" s="2"/>
      <c r="I155" s="2"/>
      <c r="J155" s="2"/>
    </row>
    <row r="156" spans="1:10" hidden="1" x14ac:dyDescent="0.25">
      <c r="B156" s="2"/>
      <c r="C156" s="2"/>
      <c r="D156" s="2"/>
      <c r="E156" s="2"/>
      <c r="F156" s="2"/>
      <c r="G156" s="2"/>
      <c r="H156" s="2"/>
      <c r="I156" s="2"/>
      <c r="J156" s="2"/>
    </row>
    <row r="157" spans="1:10" hidden="1" x14ac:dyDescent="0.25">
      <c r="B157" s="2"/>
      <c r="C157" s="2"/>
      <c r="D157" s="2"/>
      <c r="E157" s="2"/>
      <c r="F157" s="2"/>
      <c r="G157" s="2"/>
      <c r="H157" s="2"/>
      <c r="I157" s="2"/>
      <c r="J157" s="2"/>
    </row>
    <row r="158" spans="1:10" hidden="1" x14ac:dyDescent="0.25">
      <c r="B158" s="54"/>
      <c r="C158" s="54"/>
      <c r="D158" s="54"/>
      <c r="E158" s="54"/>
      <c r="F158" s="54"/>
      <c r="G158" s="54"/>
      <c r="H158" s="54"/>
      <c r="I158" s="54"/>
      <c r="J158" s="54"/>
    </row>
    <row r="159" spans="1:10" hidden="1" x14ac:dyDescent="0.25">
      <c r="B159" s="54"/>
      <c r="C159" s="54"/>
      <c r="D159" s="54"/>
      <c r="E159" s="54"/>
      <c r="F159" s="54"/>
      <c r="G159" s="54"/>
      <c r="H159" s="54"/>
      <c r="I159" s="54"/>
      <c r="J159" s="54"/>
    </row>
    <row r="160" spans="1:10" hidden="1" x14ac:dyDescent="0.25">
      <c r="B160" s="54"/>
      <c r="C160" s="54"/>
      <c r="D160" s="54"/>
      <c r="E160" s="54"/>
      <c r="F160" s="54"/>
      <c r="G160" s="54"/>
      <c r="H160" s="54"/>
      <c r="I160" s="54"/>
      <c r="J160" s="54"/>
    </row>
    <row r="161" spans="2:10" x14ac:dyDescent="0.25">
      <c r="B161" s="54"/>
      <c r="C161" s="54"/>
      <c r="D161" s="54"/>
      <c r="E161" s="54"/>
      <c r="F161" s="54"/>
      <c r="G161" s="54"/>
      <c r="H161" s="54"/>
      <c r="I161" s="54"/>
      <c r="J161" s="54"/>
    </row>
    <row r="162" spans="2:10" x14ac:dyDescent="0.25">
      <c r="B162" s="54"/>
      <c r="C162" s="54"/>
      <c r="D162" s="54"/>
      <c r="E162" s="54"/>
      <c r="F162" s="54"/>
      <c r="G162" s="54"/>
      <c r="H162" s="54"/>
      <c r="I162" s="54"/>
      <c r="J162" s="54"/>
    </row>
    <row r="163" spans="2:10" x14ac:dyDescent="0.25">
      <c r="B163" s="54"/>
      <c r="C163" s="54"/>
      <c r="D163" s="54"/>
      <c r="E163" s="54"/>
      <c r="F163" s="54"/>
      <c r="G163" s="54"/>
      <c r="H163" s="54"/>
      <c r="I163" s="54"/>
      <c r="J163" s="54"/>
    </row>
    <row r="164" spans="2:10" x14ac:dyDescent="0.25">
      <c r="B164" s="54"/>
      <c r="C164" s="54"/>
      <c r="D164" s="54"/>
      <c r="E164" s="54"/>
      <c r="F164" s="54"/>
      <c r="G164" s="54"/>
      <c r="H164" s="54"/>
      <c r="I164" s="54"/>
      <c r="J164" s="54"/>
    </row>
    <row r="165" spans="2:10" x14ac:dyDescent="0.25">
      <c r="B165" s="54"/>
      <c r="C165" s="54"/>
      <c r="D165" s="54"/>
      <c r="E165" s="54"/>
      <c r="F165" s="54"/>
      <c r="G165" s="54"/>
      <c r="H165" s="54"/>
      <c r="I165" s="54"/>
      <c r="J165" s="54"/>
    </row>
    <row r="166" spans="2:10" x14ac:dyDescent="0.25">
      <c r="B166" s="54"/>
      <c r="C166" s="54"/>
      <c r="D166" s="54"/>
      <c r="E166" s="54"/>
      <c r="F166" s="54"/>
      <c r="G166" s="54"/>
      <c r="H166" s="54"/>
      <c r="I166" s="54"/>
      <c r="J166" s="54"/>
    </row>
    <row r="167" spans="2:10" x14ac:dyDescent="0.25">
      <c r="B167" s="54"/>
      <c r="C167" s="54"/>
      <c r="D167" s="54"/>
      <c r="E167" s="54"/>
      <c r="F167" s="54"/>
      <c r="G167" s="54"/>
      <c r="H167" s="54"/>
      <c r="I167" s="54"/>
      <c r="J167" s="54"/>
    </row>
    <row r="168" spans="2:10" x14ac:dyDescent="0.25">
      <c r="B168" s="54"/>
      <c r="C168" s="54"/>
      <c r="D168" s="54"/>
      <c r="E168" s="54"/>
      <c r="F168" s="54"/>
      <c r="G168" s="54"/>
      <c r="H168" s="54"/>
      <c r="I168" s="54"/>
      <c r="J168" s="54"/>
    </row>
    <row r="169" spans="2:10" x14ac:dyDescent="0.25">
      <c r="B169" s="54"/>
      <c r="C169" s="54"/>
      <c r="D169" s="54"/>
      <c r="E169" s="54"/>
      <c r="F169" s="54"/>
      <c r="G169" s="54"/>
      <c r="H169" s="54"/>
      <c r="I169" s="54"/>
      <c r="J169" s="54"/>
    </row>
    <row r="170" spans="2:10" x14ac:dyDescent="0.25">
      <c r="B170" s="54"/>
      <c r="C170" s="54"/>
      <c r="D170" s="54"/>
      <c r="E170" s="54"/>
      <c r="F170" s="54"/>
      <c r="G170" s="54"/>
      <c r="H170" s="54"/>
      <c r="I170" s="54"/>
      <c r="J170" s="54"/>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9:I99" name="Range7"/>
    <protectedRange sqref="D134:I139" name="Range5"/>
    <protectedRange sqref="D114:I115" name="Range1"/>
    <protectedRange sqref="D117:E118" name="Range2"/>
    <protectedRange sqref="D120:E121" name="Range3"/>
    <protectedRange sqref="B122:E123" name="Range4"/>
    <protectedRange sqref="B149:J149" name="Range6"/>
    <protectedRange sqref="B84:J84" name="Range9"/>
    <protectedRange sqref="B75:J75" name="Range11"/>
    <protectedRange sqref="B63:J63" name="Range13"/>
    <protectedRange sqref="B48:J50" name="Range15"/>
    <protectedRange sqref="B43:J43" name="Range17"/>
    <protectedRange sqref="B22:J22" name="Range19"/>
    <protectedRange sqref="G14 B14:E15 H14:H15 F15:G15" name="Range21"/>
    <protectedRange sqref="C3:C6" name="Range23"/>
    <protectedRange sqref="B101:I101" name="Range8_1"/>
    <protectedRange sqref="D100:I100" name="Range7_1"/>
  </protectedRanges>
  <mergeCells count="119">
    <mergeCell ref="B8:J8"/>
    <mergeCell ref="B99:C99"/>
    <mergeCell ref="B116:C116"/>
    <mergeCell ref="B117:C117"/>
    <mergeCell ref="B118:C118"/>
    <mergeCell ref="B119:C119"/>
    <mergeCell ref="B137:C137"/>
    <mergeCell ref="B138:C138"/>
    <mergeCell ref="B135:C135"/>
    <mergeCell ref="B121:C121"/>
    <mergeCell ref="B122:C122"/>
    <mergeCell ref="B123:C123"/>
    <mergeCell ref="B124:C124"/>
    <mergeCell ref="B125:C125"/>
    <mergeCell ref="B136:C136"/>
    <mergeCell ref="B134:C134"/>
    <mergeCell ref="F12:H12"/>
    <mergeCell ref="B40:J40"/>
    <mergeCell ref="B65:J65"/>
    <mergeCell ref="G22:J22"/>
    <mergeCell ref="D22:F22"/>
    <mergeCell ref="B38:J38"/>
    <mergeCell ref="F13:H13"/>
    <mergeCell ref="B13:C13"/>
    <mergeCell ref="B63:J63"/>
    <mergeCell ref="D49:J49"/>
    <mergeCell ref="B18:G18"/>
    <mergeCell ref="B139:C139"/>
    <mergeCell ref="I13:J13"/>
    <mergeCell ref="B44:J44"/>
    <mergeCell ref="B45:J45"/>
    <mergeCell ref="B37:J37"/>
    <mergeCell ref="D13:E13"/>
    <mergeCell ref="B22:C22"/>
    <mergeCell ref="B57:J57"/>
    <mergeCell ref="B58:J58"/>
    <mergeCell ref="B36:G36"/>
    <mergeCell ref="B120:C120"/>
    <mergeCell ref="B89:J89"/>
    <mergeCell ref="C69:E69"/>
    <mergeCell ref="C68:E68"/>
    <mergeCell ref="C67:E67"/>
    <mergeCell ref="B110:J110"/>
    <mergeCell ref="B92:C92"/>
    <mergeCell ref="B112:C112"/>
    <mergeCell ref="B105:J105"/>
    <mergeCell ref="B106:G106"/>
    <mergeCell ref="H106:I106"/>
    <mergeCell ref="B11:C12"/>
    <mergeCell ref="D11:E12"/>
    <mergeCell ref="B2:C2"/>
    <mergeCell ref="B1:C1"/>
    <mergeCell ref="D3:H3"/>
    <mergeCell ref="I2:J3"/>
    <mergeCell ref="B62:J62"/>
    <mergeCell ref="F66:J66"/>
    <mergeCell ref="F67:J67"/>
    <mergeCell ref="F68:J68"/>
    <mergeCell ref="F69:J69"/>
    <mergeCell ref="B84:J84"/>
    <mergeCell ref="B83:J83"/>
    <mergeCell ref="B43:J43"/>
    <mergeCell ref="B47:J47"/>
    <mergeCell ref="B17:J17"/>
    <mergeCell ref="B48:C48"/>
    <mergeCell ref="B49:C49"/>
    <mergeCell ref="B50:C50"/>
    <mergeCell ref="D50:J50"/>
    <mergeCell ref="D48:J48"/>
    <mergeCell ref="B16:C16"/>
    <mergeCell ref="B29:D29"/>
    <mergeCell ref="B107:G107"/>
    <mergeCell ref="D2:H2"/>
    <mergeCell ref="D1:H1"/>
    <mergeCell ref="D4:H4"/>
    <mergeCell ref="B10:C10"/>
    <mergeCell ref="D10:E10"/>
    <mergeCell ref="F10:H10"/>
    <mergeCell ref="I10:J10"/>
    <mergeCell ref="F11:H11"/>
    <mergeCell ref="B97:C97"/>
    <mergeCell ref="B94:C94"/>
    <mergeCell ref="B95:C95"/>
    <mergeCell ref="B96:C96"/>
    <mergeCell ref="B14:C15"/>
    <mergeCell ref="D14:E15"/>
    <mergeCell ref="D16:J16"/>
    <mergeCell ref="B42:J42"/>
    <mergeCell ref="G14:G15"/>
    <mergeCell ref="C66:E66"/>
    <mergeCell ref="B79:J79"/>
    <mergeCell ref="B98:C98"/>
    <mergeCell ref="B78:J78"/>
    <mergeCell ref="B88:J88"/>
    <mergeCell ref="B93:C93"/>
    <mergeCell ref="B149:J149"/>
    <mergeCell ref="F71:J71"/>
    <mergeCell ref="F72:J72"/>
    <mergeCell ref="C72:E72"/>
    <mergeCell ref="C71:E71"/>
    <mergeCell ref="C70:E70"/>
    <mergeCell ref="F70:J70"/>
    <mergeCell ref="B109:J109"/>
    <mergeCell ref="B131:J131"/>
    <mergeCell ref="B103:C103"/>
    <mergeCell ref="B127:C127"/>
    <mergeCell ref="B128:C128"/>
    <mergeCell ref="B133:C133"/>
    <mergeCell ref="B115:C115"/>
    <mergeCell ref="B114:C114"/>
    <mergeCell ref="B113:C113"/>
    <mergeCell ref="B126:C126"/>
    <mergeCell ref="B74:J74"/>
    <mergeCell ref="B75:J75"/>
    <mergeCell ref="B91:C91"/>
    <mergeCell ref="B140:C140"/>
    <mergeCell ref="B102:C102"/>
    <mergeCell ref="B101:C101"/>
    <mergeCell ref="B100:C100"/>
  </mergeCells>
  <dataValidations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61" orientation="portrait" r:id="rId1"/>
  <headerFooter>
    <oddHeader xml:space="preserve">&amp;L&amp;"-,Regular"&amp;11&amp;K00-047FY 2019 Orange Transit Work Plan&amp;K01+000
&amp;R&amp;A
</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4</xdr:col>
                    <xdr:colOff>314325</xdr:colOff>
                    <xdr:row>22</xdr:row>
                    <xdr:rowOff>0</xdr:rowOff>
                  </from>
                  <to>
                    <xdr:col>5</xdr:col>
                    <xdr:colOff>1019175</xdr:colOff>
                    <xdr:row>23</xdr:row>
                    <xdr:rowOff>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1209675</xdr:colOff>
                    <xdr:row>22</xdr:row>
                    <xdr:rowOff>0</xdr:rowOff>
                  </from>
                  <to>
                    <xdr:col>7</xdr:col>
                    <xdr:colOff>571500</xdr:colOff>
                    <xdr:row>23</xdr:row>
                    <xdr:rowOff>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7</xdr:col>
                    <xdr:colOff>781050</xdr:colOff>
                    <xdr:row>22</xdr:row>
                    <xdr:rowOff>0</xdr:rowOff>
                  </from>
                  <to>
                    <xdr:col>9</xdr:col>
                    <xdr:colOff>133350</xdr:colOff>
                    <xdr:row>23</xdr:row>
                    <xdr:rowOff>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4</xdr:col>
                    <xdr:colOff>209550</xdr:colOff>
                    <xdr:row>22</xdr:row>
                    <xdr:rowOff>0</xdr:rowOff>
                  </from>
                  <to>
                    <xdr:col>5</xdr:col>
                    <xdr:colOff>923925</xdr:colOff>
                    <xdr:row>23</xdr:row>
                    <xdr:rowOff>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4</xdr:col>
                    <xdr:colOff>219075</xdr:colOff>
                    <xdr:row>22</xdr:row>
                    <xdr:rowOff>0</xdr:rowOff>
                  </from>
                  <to>
                    <xdr:col>5</xdr:col>
                    <xdr:colOff>914400</xdr:colOff>
                    <xdr:row>23</xdr:row>
                    <xdr:rowOff>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4</xdr:col>
                    <xdr:colOff>209550</xdr:colOff>
                    <xdr:row>22</xdr:row>
                    <xdr:rowOff>0</xdr:rowOff>
                  </from>
                  <to>
                    <xdr:col>5</xdr:col>
                    <xdr:colOff>914400</xdr:colOff>
                    <xdr:row>23</xdr:row>
                    <xdr:rowOff>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1171575</xdr:colOff>
                    <xdr:row>22</xdr:row>
                    <xdr:rowOff>0</xdr:rowOff>
                  </from>
                  <to>
                    <xdr:col>7</xdr:col>
                    <xdr:colOff>523875</xdr:colOff>
                    <xdr:row>23</xdr:row>
                    <xdr:rowOff>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7</xdr:col>
                    <xdr:colOff>800100</xdr:colOff>
                    <xdr:row>22</xdr:row>
                    <xdr:rowOff>0</xdr:rowOff>
                  </from>
                  <to>
                    <xdr:col>9</xdr:col>
                    <xdr:colOff>171450</xdr:colOff>
                    <xdr:row>23</xdr:row>
                    <xdr:rowOff>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4</xdr:col>
                    <xdr:colOff>209550</xdr:colOff>
                    <xdr:row>22</xdr:row>
                    <xdr:rowOff>0</xdr:rowOff>
                  </from>
                  <to>
                    <xdr:col>5</xdr:col>
                    <xdr:colOff>914400</xdr:colOff>
                    <xdr:row>23</xdr:row>
                    <xdr:rowOff>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7</xdr:col>
                    <xdr:colOff>809625</xdr:colOff>
                    <xdr:row>22</xdr:row>
                    <xdr:rowOff>0</xdr:rowOff>
                  </from>
                  <to>
                    <xdr:col>9</xdr:col>
                    <xdr:colOff>180975</xdr:colOff>
                    <xdr:row>23</xdr:row>
                    <xdr:rowOff>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7</xdr:col>
                    <xdr:colOff>800100</xdr:colOff>
                    <xdr:row>22</xdr:row>
                    <xdr:rowOff>0</xdr:rowOff>
                  </from>
                  <to>
                    <xdr:col>9</xdr:col>
                    <xdr:colOff>161925</xdr:colOff>
                    <xdr:row>23</xdr:row>
                    <xdr:rowOff>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5</xdr:col>
                    <xdr:colOff>1190625</xdr:colOff>
                    <xdr:row>22</xdr:row>
                    <xdr:rowOff>0</xdr:rowOff>
                  </from>
                  <to>
                    <xdr:col>7</xdr:col>
                    <xdr:colOff>533400</xdr:colOff>
                    <xdr:row>23</xdr:row>
                    <xdr:rowOff>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5</xdr:col>
                    <xdr:colOff>1181100</xdr:colOff>
                    <xdr:row>22</xdr:row>
                    <xdr:rowOff>0</xdr:rowOff>
                  </from>
                  <to>
                    <xdr:col>7</xdr:col>
                    <xdr:colOff>523875</xdr:colOff>
                    <xdr:row>23</xdr:row>
                    <xdr:rowOff>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5</xdr:col>
                    <xdr:colOff>1171575</xdr:colOff>
                    <xdr:row>22</xdr:row>
                    <xdr:rowOff>0</xdr:rowOff>
                  </from>
                  <to>
                    <xdr:col>7</xdr:col>
                    <xdr:colOff>533400</xdr:colOff>
                    <xdr:row>23</xdr:row>
                    <xdr:rowOff>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7</xdr:col>
                    <xdr:colOff>1276350</xdr:colOff>
                    <xdr:row>104</xdr:row>
                    <xdr:rowOff>9525</xdr:rowOff>
                  </from>
                  <to>
                    <xdr:col>9</xdr:col>
                    <xdr:colOff>171450</xdr:colOff>
                    <xdr:row>104</xdr:row>
                    <xdr:rowOff>219075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6</xdr:col>
                    <xdr:colOff>762000</xdr:colOff>
                    <xdr:row>104</xdr:row>
                    <xdr:rowOff>9525</xdr:rowOff>
                  </from>
                  <to>
                    <xdr:col>7</xdr:col>
                    <xdr:colOff>990600</xdr:colOff>
                    <xdr:row>104</xdr:row>
                    <xdr:rowOff>209550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70"/>
  <sheetViews>
    <sheetView topLeftCell="B40" zoomScale="85" zoomScaleNormal="85" zoomScaleSheetLayoutView="90" workbookViewId="0">
      <selection activeCell="E121" sqref="E121"/>
    </sheetView>
  </sheetViews>
  <sheetFormatPr defaultColWidth="8.625" defaultRowHeight="15" outlineLevelRow="1" outlineLevelCol="1" x14ac:dyDescent="0.25"/>
  <cols>
    <col min="1" max="1" width="7.875" style="1" hidden="1" customWidth="1"/>
    <col min="2" max="9" width="17.625" style="1" customWidth="1"/>
    <col min="10" max="10" width="14.125" style="1" bestFit="1" customWidth="1"/>
    <col min="11" max="11" width="3.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3"/>
      <c r="B1" s="331" t="s">
        <v>235</v>
      </c>
      <c r="C1" s="332"/>
      <c r="D1" s="333" t="s">
        <v>204</v>
      </c>
      <c r="E1" s="334"/>
      <c r="F1" s="334"/>
      <c r="G1" s="334"/>
      <c r="H1" s="335"/>
      <c r="I1" s="73" t="s">
        <v>203</v>
      </c>
      <c r="J1" s="74">
        <v>43282</v>
      </c>
      <c r="W1" s="1" t="s">
        <v>202</v>
      </c>
    </row>
    <row r="2" spans="1:29" ht="18.75" customHeight="1" thickTop="1" x14ac:dyDescent="0.3">
      <c r="A2" s="3"/>
      <c r="B2" s="577" t="str">
        <f>CONCATENATE(C3,C4,"_",C5,C6)</f>
        <v>18GOT_TS3</v>
      </c>
      <c r="C2" s="578"/>
      <c r="D2" s="338" t="s">
        <v>224</v>
      </c>
      <c r="E2" s="339"/>
      <c r="F2" s="339"/>
      <c r="G2" s="339"/>
      <c r="H2" s="340"/>
      <c r="I2" s="457" t="s">
        <v>196</v>
      </c>
      <c r="J2" s="458"/>
      <c r="W2" s="1" t="s">
        <v>201</v>
      </c>
      <c r="X2" s="27" t="s">
        <v>200</v>
      </c>
      <c r="Y2" s="1" t="s">
        <v>199</v>
      </c>
      <c r="Z2" s="1" t="s">
        <v>198</v>
      </c>
      <c r="AA2" s="1" t="s">
        <v>197</v>
      </c>
      <c r="AC2" s="1" t="s">
        <v>196</v>
      </c>
    </row>
    <row r="3" spans="1:29" ht="17.25" customHeight="1" x14ac:dyDescent="0.3">
      <c r="A3" s="3"/>
      <c r="B3" s="75" t="s">
        <v>195</v>
      </c>
      <c r="C3" s="61">
        <v>18</v>
      </c>
      <c r="D3" s="338" t="s">
        <v>225</v>
      </c>
      <c r="E3" s="339"/>
      <c r="F3" s="339"/>
      <c r="G3" s="339"/>
      <c r="H3" s="340"/>
      <c r="I3" s="459"/>
      <c r="J3" s="460"/>
      <c r="X3" s="27">
        <v>16</v>
      </c>
      <c r="Y3" s="27" t="s">
        <v>194</v>
      </c>
      <c r="Z3" s="27" t="s">
        <v>121</v>
      </c>
      <c r="AA3" s="28">
        <v>1</v>
      </c>
      <c r="AC3" s="1" t="s">
        <v>193</v>
      </c>
    </row>
    <row r="4" spans="1:29" ht="17.25" hidden="1" x14ac:dyDescent="0.3">
      <c r="A4" s="3"/>
      <c r="B4" s="75" t="s">
        <v>192</v>
      </c>
      <c r="C4" s="61" t="s">
        <v>184</v>
      </c>
      <c r="D4" s="440" t="s">
        <v>226</v>
      </c>
      <c r="E4" s="339"/>
      <c r="F4" s="339"/>
      <c r="G4" s="339"/>
      <c r="H4" s="340"/>
      <c r="I4" s="21"/>
      <c r="J4" s="77"/>
      <c r="X4" s="27">
        <v>17</v>
      </c>
      <c r="Y4" s="27" t="s">
        <v>190</v>
      </c>
      <c r="Z4" s="27" t="s">
        <v>117</v>
      </c>
      <c r="AA4" s="28">
        <v>2</v>
      </c>
      <c r="AC4" s="1" t="s">
        <v>189</v>
      </c>
    </row>
    <row r="5" spans="1:29" ht="12.75" hidden="1" customHeight="1" x14ac:dyDescent="0.25">
      <c r="A5" s="3"/>
      <c r="B5" s="75" t="s">
        <v>188</v>
      </c>
      <c r="C5" s="61" t="s">
        <v>113</v>
      </c>
      <c r="D5" s="55"/>
      <c r="E5" s="56"/>
      <c r="F5" s="56"/>
      <c r="G5" s="56"/>
      <c r="H5" s="57"/>
      <c r="I5" s="7"/>
      <c r="J5" s="78"/>
      <c r="X5" s="27">
        <v>18</v>
      </c>
      <c r="Y5" s="27" t="s">
        <v>187</v>
      </c>
      <c r="Z5" s="27" t="s">
        <v>113</v>
      </c>
      <c r="AA5" s="28">
        <v>3</v>
      </c>
      <c r="AC5" s="1" t="s">
        <v>186</v>
      </c>
    </row>
    <row r="6" spans="1:29" hidden="1" x14ac:dyDescent="0.25">
      <c r="A6" s="20"/>
      <c r="B6" s="75" t="s">
        <v>185</v>
      </c>
      <c r="C6" s="62">
        <v>3</v>
      </c>
      <c r="D6" s="58"/>
      <c r="E6" s="59"/>
      <c r="F6" s="59"/>
      <c r="G6" s="59"/>
      <c r="H6" s="60"/>
      <c r="I6" s="16"/>
      <c r="J6" s="79"/>
      <c r="K6" s="18"/>
      <c r="L6" s="18"/>
      <c r="M6" s="18"/>
      <c r="N6" s="18"/>
      <c r="O6" s="18"/>
      <c r="P6" s="18"/>
      <c r="Q6" s="18"/>
      <c r="R6" s="18"/>
      <c r="S6" s="18"/>
      <c r="T6" s="18"/>
      <c r="U6" s="18"/>
      <c r="V6" s="18"/>
      <c r="X6" s="27">
        <v>19</v>
      </c>
      <c r="Y6" s="27" t="s">
        <v>184</v>
      </c>
      <c r="Z6" s="27" t="s">
        <v>109</v>
      </c>
      <c r="AA6" s="28">
        <v>4</v>
      </c>
      <c r="AC6" s="1" t="s">
        <v>183</v>
      </c>
    </row>
    <row r="7" spans="1:29" ht="30.6" hidden="1" customHeight="1" x14ac:dyDescent="0.4">
      <c r="A7" s="23"/>
      <c r="B7" s="80" t="s">
        <v>182</v>
      </c>
      <c r="C7" s="81"/>
      <c r="D7" s="81"/>
      <c r="E7" s="81"/>
      <c r="F7" s="81"/>
      <c r="G7" s="81"/>
      <c r="H7" s="81"/>
      <c r="I7" s="81"/>
      <c r="J7" s="82"/>
      <c r="K7" s="23"/>
      <c r="L7" s="23"/>
      <c r="M7" s="23"/>
      <c r="N7" s="23"/>
      <c r="O7" s="23"/>
      <c r="P7" s="23"/>
      <c r="Q7" s="23"/>
      <c r="R7" s="23"/>
      <c r="S7" s="23"/>
      <c r="T7" s="23"/>
      <c r="U7" s="23"/>
      <c r="V7" s="23"/>
      <c r="X7" s="27">
        <v>20</v>
      </c>
      <c r="Y7" s="27" t="s">
        <v>181</v>
      </c>
      <c r="Z7" s="27" t="s">
        <v>105</v>
      </c>
      <c r="AA7" s="28">
        <v>5</v>
      </c>
    </row>
    <row r="8" spans="1:29" ht="15" hidden="1" customHeight="1" x14ac:dyDescent="0.25">
      <c r="A8" s="31"/>
      <c r="B8" s="325" t="s">
        <v>180</v>
      </c>
      <c r="C8" s="326"/>
      <c r="D8" s="326"/>
      <c r="E8" s="326"/>
      <c r="F8" s="326"/>
      <c r="G8" s="326"/>
      <c r="H8" s="326"/>
      <c r="I8" s="326"/>
      <c r="J8" s="327"/>
      <c r="K8" s="31"/>
      <c r="L8" s="32"/>
      <c r="M8" s="32"/>
      <c r="N8" s="32"/>
      <c r="O8" s="32"/>
      <c r="P8" s="32"/>
      <c r="Q8" s="32"/>
      <c r="R8" s="32"/>
      <c r="S8" s="32"/>
      <c r="T8" s="32"/>
      <c r="U8" s="32"/>
      <c r="V8" s="32"/>
      <c r="X8" s="27">
        <v>21</v>
      </c>
      <c r="Y8" s="27" t="s">
        <v>179</v>
      </c>
      <c r="Z8" s="27" t="s">
        <v>103</v>
      </c>
      <c r="AA8" s="28">
        <v>6</v>
      </c>
    </row>
    <row r="9" spans="1:29" hidden="1" x14ac:dyDescent="0.25">
      <c r="A9" s="2"/>
      <c r="B9" s="83"/>
      <c r="C9" s="7"/>
      <c r="D9" s="7"/>
      <c r="E9" s="7"/>
      <c r="F9" s="7"/>
      <c r="G9" s="7"/>
      <c r="H9" s="7"/>
      <c r="I9" s="7"/>
      <c r="J9" s="78"/>
      <c r="X9" s="27">
        <v>22</v>
      </c>
      <c r="Y9" s="27" t="s">
        <v>178</v>
      </c>
      <c r="Z9" s="27"/>
      <c r="AA9" s="28">
        <v>7</v>
      </c>
    </row>
    <row r="10" spans="1:29" x14ac:dyDescent="0.25">
      <c r="A10" s="3"/>
      <c r="B10" s="328" t="s">
        <v>177</v>
      </c>
      <c r="C10" s="329"/>
      <c r="D10" s="329" t="s">
        <v>176</v>
      </c>
      <c r="E10" s="329"/>
      <c r="F10" s="329" t="s">
        <v>175</v>
      </c>
      <c r="G10" s="329"/>
      <c r="H10" s="329"/>
      <c r="I10" s="329" t="s">
        <v>174</v>
      </c>
      <c r="J10" s="330"/>
      <c r="X10" s="27">
        <v>23</v>
      </c>
      <c r="Y10" s="27" t="s">
        <v>173</v>
      </c>
      <c r="Z10" s="27"/>
      <c r="AA10" s="28">
        <v>8</v>
      </c>
    </row>
    <row r="11" spans="1:29" ht="18" customHeight="1" x14ac:dyDescent="0.25">
      <c r="A11" s="3"/>
      <c r="B11" s="361" t="s">
        <v>237</v>
      </c>
      <c r="C11" s="351"/>
      <c r="D11" s="351" t="s">
        <v>62</v>
      </c>
      <c r="E11" s="351"/>
      <c r="F11" s="362" t="s">
        <v>171</v>
      </c>
      <c r="G11" s="362"/>
      <c r="H11" s="362"/>
      <c r="I11" s="17" t="s">
        <v>165</v>
      </c>
      <c r="J11" s="84">
        <f>IF($I$2=$AC$2,IF($J$128&gt;0,$D$92*($D$128/($D$128+$D$140)),),)+IF($I$2=$AC$3,IF($J$128&gt;0,$E$92*($E$128/($E$128+$E$140)),),)</f>
        <v>280401.75</v>
      </c>
      <c r="X11" s="27">
        <v>24</v>
      </c>
      <c r="Y11" s="27"/>
      <c r="AA11" s="28">
        <v>9</v>
      </c>
    </row>
    <row r="12" spans="1:29" ht="18" customHeight="1" x14ac:dyDescent="0.25">
      <c r="A12" s="3"/>
      <c r="B12" s="361"/>
      <c r="C12" s="351"/>
      <c r="D12" s="351"/>
      <c r="E12" s="351"/>
      <c r="F12" s="363" t="s">
        <v>170</v>
      </c>
      <c r="G12" s="363"/>
      <c r="H12" s="363"/>
      <c r="I12" s="17" t="s">
        <v>164</v>
      </c>
      <c r="J12" s="84">
        <f>IF($J$128&gt;0,SUM($D$92:$I$92)*(SUM($D$128:$I$128)/(SUM($D$128:$I$128,$D$140:$I$140))),)</f>
        <v>1771591.125</v>
      </c>
      <c r="X12" s="27">
        <v>25</v>
      </c>
      <c r="Y12" s="27"/>
      <c r="AA12" s="28">
        <v>10</v>
      </c>
    </row>
    <row r="13" spans="1:29" ht="15.75" x14ac:dyDescent="0.25">
      <c r="A13" s="3"/>
      <c r="B13" s="328" t="s">
        <v>169</v>
      </c>
      <c r="C13" s="329"/>
      <c r="D13" s="329" t="s">
        <v>168</v>
      </c>
      <c r="E13" s="364"/>
      <c r="F13" s="574" t="s">
        <v>227</v>
      </c>
      <c r="G13" s="575"/>
      <c r="H13" s="576"/>
      <c r="I13" s="343" t="s">
        <v>167</v>
      </c>
      <c r="J13" s="330"/>
      <c r="AA13" s="28">
        <v>11</v>
      </c>
    </row>
    <row r="14" spans="1:29" ht="15.75" customHeight="1" x14ac:dyDescent="0.25">
      <c r="A14" s="3"/>
      <c r="B14" s="441" t="s">
        <v>77</v>
      </c>
      <c r="C14" s="442"/>
      <c r="D14" s="349" t="s">
        <v>166</v>
      </c>
      <c r="E14" s="445"/>
      <c r="F14" s="139"/>
      <c r="G14" s="573">
        <f>+J11+J14</f>
        <v>280401.75</v>
      </c>
      <c r="H14" s="140"/>
      <c r="I14" s="137" t="s">
        <v>165</v>
      </c>
      <c r="J14" s="84">
        <f>IF($I$2=$AC$2,IF($J$140&gt;0,$D$92*($D$140/($D$128+$D$140)),),)+IF($I$2=$AC$3,IF($J$140&gt;0,$E$92*($E$140/($E$128+$E$140)),),)</f>
        <v>0</v>
      </c>
      <c r="AA14" s="28">
        <v>12</v>
      </c>
    </row>
    <row r="15" spans="1:29" ht="15.75" customHeight="1" x14ac:dyDescent="0.25">
      <c r="A15" s="3"/>
      <c r="B15" s="443"/>
      <c r="C15" s="444"/>
      <c r="D15" s="446"/>
      <c r="E15" s="447"/>
      <c r="F15" s="141"/>
      <c r="G15" s="451"/>
      <c r="H15" s="142"/>
      <c r="I15" s="138" t="s">
        <v>164</v>
      </c>
      <c r="J15" s="85">
        <f>IF($J$140&gt;0,SUM($D$92:$I$92)*(SUM($D$140:$I$140)/(SUM($D$128:$I$128,$D$140:$I$140))),)</f>
        <v>0</v>
      </c>
      <c r="AA15" s="28">
        <v>13</v>
      </c>
    </row>
    <row r="16" spans="1:29" ht="28.7" customHeight="1" x14ac:dyDescent="0.25">
      <c r="A16" s="3"/>
      <c r="B16" s="463" t="s">
        <v>163</v>
      </c>
      <c r="C16" s="464"/>
      <c r="D16" s="359" t="s">
        <v>226</v>
      </c>
      <c r="E16" s="359"/>
      <c r="F16" s="448"/>
      <c r="G16" s="448"/>
      <c r="H16" s="448"/>
      <c r="I16" s="359"/>
      <c r="J16" s="449"/>
      <c r="AA16" s="28">
        <v>14</v>
      </c>
    </row>
    <row r="17" spans="1:27" ht="94.5" customHeight="1" x14ac:dyDescent="0.25">
      <c r="A17" s="3"/>
      <c r="B17" s="461" t="s">
        <v>242</v>
      </c>
      <c r="C17" s="376"/>
      <c r="D17" s="376"/>
      <c r="E17" s="376"/>
      <c r="F17" s="376"/>
      <c r="G17" s="376"/>
      <c r="H17" s="376"/>
      <c r="I17" s="376"/>
      <c r="J17" s="462"/>
      <c r="AA17" s="1">
        <v>15</v>
      </c>
    </row>
    <row r="18" spans="1:27" ht="15.75" x14ac:dyDescent="0.25">
      <c r="A18" s="3"/>
      <c r="B18" s="465" t="s">
        <v>241</v>
      </c>
      <c r="C18" s="466"/>
      <c r="D18" s="466"/>
      <c r="E18" s="466"/>
      <c r="F18" s="466"/>
      <c r="G18" s="466"/>
      <c r="H18" s="63"/>
      <c r="I18" s="63"/>
      <c r="J18" s="86"/>
    </row>
    <row r="19" spans="1:27" s="5" customFormat="1" ht="17.25" hidden="1" customHeight="1" x14ac:dyDescent="0.25">
      <c r="A19" s="12"/>
      <c r="B19" s="87" t="s">
        <v>162</v>
      </c>
      <c r="C19" s="7"/>
      <c r="D19" s="7"/>
      <c r="E19" s="7"/>
      <c r="F19" s="7"/>
      <c r="G19" s="7"/>
      <c r="H19" s="7"/>
      <c r="I19" s="7"/>
      <c r="J19" s="78"/>
      <c r="K19" s="1"/>
      <c r="L19" s="1"/>
      <c r="M19" s="1"/>
      <c r="N19" s="1"/>
      <c r="O19" s="1"/>
      <c r="P19" s="1"/>
      <c r="Q19" s="1"/>
      <c r="R19" s="1"/>
      <c r="S19" s="1"/>
      <c r="T19" s="1"/>
      <c r="U19" s="1"/>
      <c r="V19" s="1"/>
      <c r="W19" s="33" t="s">
        <v>161</v>
      </c>
      <c r="X19" s="33" t="b">
        <v>1</v>
      </c>
    </row>
    <row r="20" spans="1:27" ht="15" customHeight="1" x14ac:dyDescent="0.25">
      <c r="A20" s="6" t="s">
        <v>160</v>
      </c>
      <c r="B20" s="88" t="s">
        <v>159</v>
      </c>
      <c r="C20" s="89"/>
      <c r="D20" s="89"/>
      <c r="E20" s="89"/>
      <c r="F20" s="89"/>
      <c r="G20" s="89"/>
      <c r="H20" s="89"/>
      <c r="I20" s="89"/>
      <c r="J20" s="90"/>
      <c r="W20" s="33" t="s">
        <v>158</v>
      </c>
      <c r="X20" s="33" t="b">
        <v>0</v>
      </c>
    </row>
    <row r="21" spans="1:27" ht="16.7" customHeight="1" x14ac:dyDescent="0.25">
      <c r="A21" s="6"/>
      <c r="B21" s="91" t="s">
        <v>228</v>
      </c>
      <c r="C21" s="65"/>
      <c r="D21" s="64" t="s">
        <v>157</v>
      </c>
      <c r="E21" s="66"/>
      <c r="F21" s="65"/>
      <c r="G21" s="64" t="s">
        <v>156</v>
      </c>
      <c r="H21" s="67"/>
      <c r="I21" s="66"/>
      <c r="J21" s="92"/>
      <c r="W21" s="33" t="s">
        <v>155</v>
      </c>
      <c r="X21" s="25" t="b">
        <v>0</v>
      </c>
    </row>
    <row r="22" spans="1:27" ht="47.25" customHeight="1" x14ac:dyDescent="0.25">
      <c r="A22" s="6"/>
      <c r="B22" s="467" t="s">
        <v>223</v>
      </c>
      <c r="C22" s="468"/>
      <c r="D22" s="468" t="s">
        <v>222</v>
      </c>
      <c r="E22" s="468"/>
      <c r="F22" s="468"/>
      <c r="G22" s="468" t="s">
        <v>152</v>
      </c>
      <c r="H22" s="468"/>
      <c r="I22" s="468"/>
      <c r="J22" s="469"/>
      <c r="W22" s="33" t="s">
        <v>151</v>
      </c>
      <c r="X22" s="34" t="b">
        <v>0</v>
      </c>
    </row>
    <row r="23" spans="1:27" hidden="1" x14ac:dyDescent="0.25">
      <c r="A23" s="6"/>
      <c r="B23" s="83"/>
      <c r="C23" s="7"/>
      <c r="D23" s="7"/>
      <c r="E23" s="7"/>
      <c r="F23" s="7"/>
      <c r="G23" s="7"/>
      <c r="H23" s="7"/>
      <c r="I23" s="7"/>
      <c r="J23" s="78"/>
      <c r="W23" s="33" t="s">
        <v>150</v>
      </c>
      <c r="X23" s="34" t="b">
        <v>0</v>
      </c>
    </row>
    <row r="24" spans="1:27" hidden="1" x14ac:dyDescent="0.25">
      <c r="A24" s="6" t="s">
        <v>149</v>
      </c>
      <c r="B24" s="88" t="s">
        <v>148</v>
      </c>
      <c r="C24" s="89"/>
      <c r="D24" s="7"/>
      <c r="E24" s="7"/>
      <c r="F24" s="7"/>
      <c r="G24" s="7"/>
      <c r="H24" s="7"/>
      <c r="I24" s="7"/>
      <c r="J24" s="78"/>
      <c r="W24" s="33" t="s">
        <v>147</v>
      </c>
      <c r="X24" s="25" t="b">
        <v>0</v>
      </c>
    </row>
    <row r="25" spans="1:27" ht="15" hidden="1" customHeight="1" x14ac:dyDescent="0.25">
      <c r="A25" s="6"/>
      <c r="B25" s="93"/>
      <c r="C25" s="15"/>
      <c r="D25" s="15"/>
      <c r="E25" s="15"/>
      <c r="F25" s="15"/>
      <c r="G25" s="15"/>
      <c r="H25" s="15"/>
      <c r="I25" s="15"/>
      <c r="J25" s="94"/>
      <c r="W25" s="33" t="s">
        <v>146</v>
      </c>
      <c r="X25" s="25" t="b">
        <v>0</v>
      </c>
    </row>
    <row r="26" spans="1:27" ht="15" hidden="1" customHeight="1" x14ac:dyDescent="0.25">
      <c r="A26" s="6" t="s">
        <v>145</v>
      </c>
      <c r="B26" s="88" t="s">
        <v>144</v>
      </c>
      <c r="C26" s="89"/>
      <c r="D26" s="89"/>
      <c r="E26" s="89"/>
      <c r="F26" s="89"/>
      <c r="G26" s="89"/>
      <c r="H26" s="89"/>
      <c r="I26" s="89"/>
      <c r="J26" s="90"/>
      <c r="W26" s="33" t="s">
        <v>143</v>
      </c>
      <c r="X26" s="25" t="b">
        <v>0</v>
      </c>
    </row>
    <row r="27" spans="1:27" ht="26.25" hidden="1" customHeight="1" x14ac:dyDescent="0.25">
      <c r="A27" s="6"/>
      <c r="B27" s="88"/>
      <c r="C27" s="89"/>
      <c r="D27" s="89"/>
      <c r="E27" s="89"/>
      <c r="F27" s="89"/>
      <c r="G27" s="89"/>
      <c r="H27" s="89"/>
      <c r="I27" s="89"/>
      <c r="J27" s="90"/>
      <c r="W27" s="33" t="s">
        <v>142</v>
      </c>
      <c r="X27" s="34" t="b">
        <v>0</v>
      </c>
    </row>
    <row r="28" spans="1:27" hidden="1" x14ac:dyDescent="0.25">
      <c r="A28" s="6"/>
      <c r="B28" s="83"/>
      <c r="C28" s="7"/>
      <c r="D28" s="7"/>
      <c r="E28" s="7"/>
      <c r="F28" s="7"/>
      <c r="G28" s="7"/>
      <c r="H28" s="7"/>
      <c r="I28" s="7"/>
      <c r="J28" s="78"/>
    </row>
    <row r="29" spans="1:27" hidden="1" x14ac:dyDescent="0.25">
      <c r="A29" s="6" t="s">
        <v>141</v>
      </c>
      <c r="B29" s="402" t="s">
        <v>140</v>
      </c>
      <c r="C29" s="403"/>
      <c r="D29" s="403"/>
      <c r="E29" s="7"/>
      <c r="F29" s="7"/>
      <c r="G29" s="7"/>
      <c r="H29" s="7"/>
      <c r="I29" s="7"/>
      <c r="J29" s="95"/>
      <c r="W29" s="33" t="s">
        <v>139</v>
      </c>
      <c r="X29" s="34" t="b">
        <v>1</v>
      </c>
    </row>
    <row r="30" spans="1:27" hidden="1" x14ac:dyDescent="0.25">
      <c r="A30" s="6"/>
      <c r="B30" s="83"/>
      <c r="C30" s="7"/>
      <c r="D30" s="7"/>
      <c r="E30" s="7"/>
      <c r="F30" s="7"/>
      <c r="G30" s="7"/>
      <c r="H30" s="7"/>
      <c r="I30" s="7"/>
      <c r="J30" s="78"/>
      <c r="W30" s="33" t="s">
        <v>138</v>
      </c>
      <c r="X30" s="34" t="b">
        <v>0</v>
      </c>
    </row>
    <row r="31" spans="1:27" ht="26.25" hidden="1" x14ac:dyDescent="0.4">
      <c r="A31" s="23"/>
      <c r="B31" s="80" t="s">
        <v>137</v>
      </c>
      <c r="C31" s="81"/>
      <c r="D31" s="81"/>
      <c r="E31" s="81"/>
      <c r="F31" s="81"/>
      <c r="G31" s="81"/>
      <c r="H31" s="81"/>
      <c r="I31" s="81"/>
      <c r="J31" s="82"/>
      <c r="K31" s="23"/>
      <c r="L31" s="23"/>
      <c r="M31" s="23"/>
      <c r="N31" s="23"/>
      <c r="O31" s="23"/>
      <c r="P31" s="23"/>
      <c r="Q31" s="23"/>
      <c r="R31" s="23"/>
      <c r="S31" s="23"/>
      <c r="T31" s="23"/>
      <c r="U31" s="23"/>
      <c r="V31" s="23"/>
      <c r="W31" s="33" t="s">
        <v>136</v>
      </c>
      <c r="X31" s="25" t="b">
        <v>0</v>
      </c>
    </row>
    <row r="32" spans="1:27" ht="16.5" hidden="1" customHeight="1" x14ac:dyDescent="0.4">
      <c r="A32" s="23"/>
      <c r="B32" s="96"/>
      <c r="C32" s="81"/>
      <c r="D32" s="81"/>
      <c r="E32" s="81"/>
      <c r="F32" s="81"/>
      <c r="G32" s="81"/>
      <c r="H32" s="81"/>
      <c r="I32" s="81"/>
      <c r="J32" s="82"/>
      <c r="K32" s="23"/>
      <c r="L32" s="23"/>
      <c r="M32" s="23"/>
      <c r="N32" s="23"/>
      <c r="O32" s="23"/>
      <c r="P32" s="23"/>
      <c r="Q32" s="23"/>
      <c r="R32" s="23"/>
      <c r="S32" s="23"/>
      <c r="T32" s="23"/>
      <c r="U32" s="23"/>
      <c r="V32" s="23"/>
      <c r="W32" s="33" t="s">
        <v>135</v>
      </c>
      <c r="X32" s="25" t="b">
        <v>0</v>
      </c>
    </row>
    <row r="33" spans="1:34" ht="16.5" hidden="1" customHeight="1" x14ac:dyDescent="0.4">
      <c r="A33" s="6"/>
      <c r="B33" s="97"/>
      <c r="C33" s="7"/>
      <c r="D33" s="7"/>
      <c r="E33" s="7"/>
      <c r="F33" s="7"/>
      <c r="G33" s="7"/>
      <c r="H33" s="7"/>
      <c r="I33" s="7"/>
      <c r="J33" s="78"/>
      <c r="L33" s="23"/>
      <c r="M33" s="23"/>
      <c r="N33" s="23"/>
      <c r="O33" s="23"/>
      <c r="P33" s="23"/>
      <c r="Q33" s="23"/>
      <c r="R33" s="23"/>
      <c r="S33" s="23"/>
      <c r="T33" s="23"/>
      <c r="U33" s="23"/>
      <c r="V33" s="23"/>
      <c r="W33" s="33" t="s">
        <v>134</v>
      </c>
      <c r="X33" s="25" t="b">
        <v>1</v>
      </c>
    </row>
    <row r="34" spans="1:34" ht="15.75" hidden="1" customHeight="1" x14ac:dyDescent="0.4">
      <c r="A34" s="9" t="s">
        <v>133</v>
      </c>
      <c r="B34" s="98" t="s">
        <v>132</v>
      </c>
      <c r="C34" s="7"/>
      <c r="D34" s="7"/>
      <c r="E34" s="7"/>
      <c r="F34" s="7"/>
      <c r="G34" s="7"/>
      <c r="H34" s="7"/>
      <c r="I34" s="7"/>
      <c r="J34" s="78"/>
      <c r="L34" s="23"/>
      <c r="M34" s="23"/>
      <c r="N34" s="23"/>
      <c r="O34" s="23"/>
      <c r="P34" s="23"/>
      <c r="Q34" s="23"/>
      <c r="R34" s="23"/>
      <c r="S34" s="23"/>
      <c r="T34" s="23"/>
      <c r="U34" s="23"/>
      <c r="V34" s="23"/>
      <c r="W34" s="25"/>
      <c r="X34" s="25"/>
    </row>
    <row r="35" spans="1:34" ht="15.75" hidden="1" x14ac:dyDescent="0.25">
      <c r="A35" s="6"/>
      <c r="B35" s="97"/>
      <c r="C35" s="7"/>
      <c r="D35" s="7"/>
      <c r="E35" s="7"/>
      <c r="F35" s="7"/>
      <c r="G35" s="7"/>
      <c r="H35" s="7"/>
      <c r="I35" s="7"/>
      <c r="J35" s="78"/>
      <c r="W35" s="33" t="s">
        <v>40</v>
      </c>
      <c r="X35" s="33" t="b">
        <v>0</v>
      </c>
    </row>
    <row r="36" spans="1:34" ht="16.7" customHeight="1" x14ac:dyDescent="0.25">
      <c r="A36" s="9" t="s">
        <v>131</v>
      </c>
      <c r="B36" s="371" t="s">
        <v>130</v>
      </c>
      <c r="C36" s="372"/>
      <c r="D36" s="372"/>
      <c r="E36" s="372"/>
      <c r="F36" s="372"/>
      <c r="G36" s="372"/>
      <c r="H36" s="18"/>
      <c r="I36" s="18"/>
      <c r="J36" s="99"/>
      <c r="W36" s="33" t="s">
        <v>38</v>
      </c>
      <c r="X36" s="33" t="b">
        <v>0</v>
      </c>
    </row>
    <row r="37" spans="1:34" ht="30" hidden="1" customHeight="1" x14ac:dyDescent="0.25">
      <c r="A37" s="9"/>
      <c r="B37" s="383" t="s">
        <v>129</v>
      </c>
      <c r="C37" s="384"/>
      <c r="D37" s="384"/>
      <c r="E37" s="384"/>
      <c r="F37" s="384"/>
      <c r="G37" s="384"/>
      <c r="H37" s="384"/>
      <c r="I37" s="384"/>
      <c r="J37" s="385"/>
    </row>
    <row r="38" spans="1:34" ht="33" hidden="1" customHeight="1" x14ac:dyDescent="0.25">
      <c r="A38" s="9"/>
      <c r="B38" s="368"/>
      <c r="C38" s="369"/>
      <c r="D38" s="369"/>
      <c r="E38" s="369"/>
      <c r="F38" s="369"/>
      <c r="G38" s="369"/>
      <c r="H38" s="369"/>
      <c r="I38" s="369"/>
      <c r="J38" s="370"/>
    </row>
    <row r="39" spans="1:34" hidden="1" x14ac:dyDescent="0.25">
      <c r="A39" s="9"/>
      <c r="B39" s="100"/>
      <c r="C39" s="14"/>
      <c r="D39" s="14"/>
      <c r="E39" s="14"/>
      <c r="F39" s="14"/>
      <c r="G39" s="14"/>
      <c r="H39" s="14"/>
      <c r="I39" s="14"/>
      <c r="J39" s="101"/>
    </row>
    <row r="40" spans="1:34" s="5" customFormat="1" ht="15" customHeight="1" x14ac:dyDescent="0.25">
      <c r="A40" s="9" t="s">
        <v>128</v>
      </c>
      <c r="B40" s="371" t="s">
        <v>127</v>
      </c>
      <c r="C40" s="372"/>
      <c r="D40" s="372"/>
      <c r="E40" s="372"/>
      <c r="F40" s="372"/>
      <c r="G40" s="372"/>
      <c r="H40" s="372"/>
      <c r="I40" s="372"/>
      <c r="J40" s="373"/>
    </row>
    <row r="41" spans="1:34" hidden="1" x14ac:dyDescent="0.25">
      <c r="A41" s="9"/>
      <c r="B41" s="83"/>
      <c r="C41" s="7"/>
      <c r="D41" s="7"/>
      <c r="E41" s="7"/>
      <c r="F41" s="7"/>
      <c r="G41" s="7"/>
      <c r="H41" s="7"/>
      <c r="I41" s="7"/>
      <c r="J41" s="78"/>
      <c r="W41" s="1" t="s">
        <v>126</v>
      </c>
      <c r="X41" s="1" t="b">
        <v>0</v>
      </c>
    </row>
    <row r="42" spans="1:34" s="5" customFormat="1" ht="15" customHeight="1" x14ac:dyDescent="0.25">
      <c r="A42" s="9" t="s">
        <v>123</v>
      </c>
      <c r="B42" s="371" t="s">
        <v>125</v>
      </c>
      <c r="C42" s="372"/>
      <c r="D42" s="372"/>
      <c r="E42" s="372"/>
      <c r="F42" s="372"/>
      <c r="G42" s="372"/>
      <c r="H42" s="372"/>
      <c r="I42" s="372"/>
      <c r="J42" s="373"/>
      <c r="W42" s="1" t="s">
        <v>124</v>
      </c>
      <c r="X42" s="5" t="b">
        <v>1</v>
      </c>
    </row>
    <row r="43" spans="1:34" ht="14.25" customHeight="1" x14ac:dyDescent="0.25">
      <c r="A43" s="9"/>
      <c r="B43" s="368"/>
      <c r="C43" s="369"/>
      <c r="D43" s="369"/>
      <c r="E43" s="369"/>
      <c r="F43" s="369"/>
      <c r="G43" s="369"/>
      <c r="H43" s="369"/>
      <c r="I43" s="369"/>
      <c r="J43" s="370"/>
    </row>
    <row r="44" spans="1:34" s="5" customFormat="1" x14ac:dyDescent="0.25">
      <c r="A44" s="9" t="s">
        <v>123</v>
      </c>
      <c r="B44" s="371" t="s">
        <v>122</v>
      </c>
      <c r="C44" s="372"/>
      <c r="D44" s="372"/>
      <c r="E44" s="372"/>
      <c r="F44" s="372"/>
      <c r="G44" s="372"/>
      <c r="H44" s="372"/>
      <c r="I44" s="372"/>
      <c r="J44" s="373"/>
    </row>
    <row r="45" spans="1:34" ht="11.25" customHeight="1" x14ac:dyDescent="0.25">
      <c r="A45" s="9"/>
      <c r="B45" s="368"/>
      <c r="C45" s="369"/>
      <c r="D45" s="369"/>
      <c r="E45" s="369"/>
      <c r="F45" s="369"/>
      <c r="G45" s="369"/>
      <c r="H45" s="369"/>
      <c r="I45" s="369"/>
      <c r="J45" s="370"/>
    </row>
    <row r="46" spans="1:34" hidden="1" x14ac:dyDescent="0.25">
      <c r="A46" s="9"/>
      <c r="B46" s="100"/>
      <c r="C46" s="14"/>
      <c r="D46" s="14"/>
      <c r="E46" s="14"/>
      <c r="F46" s="14"/>
      <c r="G46" s="14"/>
      <c r="H46" s="14"/>
      <c r="I46" s="14"/>
      <c r="J46" s="101"/>
      <c r="Z46" s="27" t="s">
        <v>121</v>
      </c>
      <c r="AA46" s="35" t="s">
        <v>120</v>
      </c>
    </row>
    <row r="47" spans="1:34" s="5" customFormat="1" ht="15.75" customHeight="1" x14ac:dyDescent="0.25">
      <c r="A47" s="9" t="s">
        <v>119</v>
      </c>
      <c r="B47" s="371" t="s">
        <v>229</v>
      </c>
      <c r="C47" s="372"/>
      <c r="D47" s="372"/>
      <c r="E47" s="372"/>
      <c r="F47" s="372"/>
      <c r="G47" s="372"/>
      <c r="H47" s="372"/>
      <c r="I47" s="372"/>
      <c r="J47" s="373"/>
      <c r="Z47" s="27" t="s">
        <v>117</v>
      </c>
      <c r="AA47" s="35" t="s">
        <v>116</v>
      </c>
    </row>
    <row r="48" spans="1:34" ht="21" customHeight="1" x14ac:dyDescent="0.25">
      <c r="A48" s="13" t="s">
        <v>115</v>
      </c>
      <c r="B48" s="390" t="s">
        <v>95</v>
      </c>
      <c r="C48" s="391"/>
      <c r="D48" s="392" t="s">
        <v>221</v>
      </c>
      <c r="E48" s="392"/>
      <c r="F48" s="392"/>
      <c r="G48" s="392"/>
      <c r="H48" s="392"/>
      <c r="I48" s="392"/>
      <c r="J48" s="393"/>
      <c r="Z48" s="27" t="s">
        <v>113</v>
      </c>
      <c r="AA48" s="35" t="s">
        <v>112</v>
      </c>
      <c r="AB48" s="35"/>
      <c r="AC48" s="35"/>
      <c r="AD48" s="35"/>
      <c r="AE48" s="35"/>
      <c r="AF48" s="35"/>
      <c r="AG48" s="35"/>
      <c r="AH48" s="35"/>
    </row>
    <row r="49" spans="1:34" ht="21" customHeight="1" x14ac:dyDescent="0.25">
      <c r="A49" s="13" t="s">
        <v>111</v>
      </c>
      <c r="B49" s="390" t="s">
        <v>92</v>
      </c>
      <c r="C49" s="391"/>
      <c r="D49" s="392" t="s">
        <v>220</v>
      </c>
      <c r="E49" s="392"/>
      <c r="F49" s="392"/>
      <c r="G49" s="392"/>
      <c r="H49" s="392"/>
      <c r="I49" s="392"/>
      <c r="J49" s="393"/>
      <c r="Z49" s="27" t="s">
        <v>109</v>
      </c>
      <c r="AA49" s="35" t="s">
        <v>108</v>
      </c>
      <c r="AB49" s="35"/>
      <c r="AC49" s="35"/>
      <c r="AD49" s="35"/>
      <c r="AE49" s="35"/>
      <c r="AF49" s="35"/>
      <c r="AG49" s="35"/>
      <c r="AH49" s="35"/>
    </row>
    <row r="50" spans="1:34" ht="21" customHeight="1" x14ac:dyDescent="0.25">
      <c r="A50" s="13" t="s">
        <v>107</v>
      </c>
      <c r="B50" s="390" t="s">
        <v>91</v>
      </c>
      <c r="C50" s="391"/>
      <c r="D50" s="392" t="s">
        <v>106</v>
      </c>
      <c r="E50" s="392"/>
      <c r="F50" s="392"/>
      <c r="G50" s="392"/>
      <c r="H50" s="392"/>
      <c r="I50" s="392"/>
      <c r="J50" s="393"/>
      <c r="Z50" s="27" t="s">
        <v>105</v>
      </c>
      <c r="AA50" s="1" t="s">
        <v>104</v>
      </c>
      <c r="AB50" s="35"/>
      <c r="AC50" s="35"/>
      <c r="AD50" s="35"/>
      <c r="AE50" s="35"/>
      <c r="AF50" s="35"/>
      <c r="AG50" s="35"/>
      <c r="AH50" s="35"/>
    </row>
    <row r="51" spans="1:34" ht="21" hidden="1" customHeight="1" x14ac:dyDescent="0.25">
      <c r="B51" s="102"/>
      <c r="C51" s="18"/>
      <c r="D51" s="18"/>
      <c r="E51" s="18"/>
      <c r="F51" s="18"/>
      <c r="G51" s="18"/>
      <c r="H51" s="18"/>
      <c r="I51" s="18"/>
      <c r="J51" s="99"/>
      <c r="Z51" s="27" t="s">
        <v>103</v>
      </c>
      <c r="AA51" s="35" t="s">
        <v>102</v>
      </c>
    </row>
    <row r="52" spans="1:34" ht="26.25" hidden="1" customHeight="1" x14ac:dyDescent="0.4">
      <c r="A52" s="23"/>
      <c r="B52" s="80" t="s">
        <v>101</v>
      </c>
      <c r="C52" s="81"/>
      <c r="D52" s="81"/>
      <c r="E52" s="81"/>
      <c r="F52" s="81"/>
      <c r="G52" s="81"/>
      <c r="H52" s="81"/>
      <c r="I52" s="81"/>
      <c r="J52" s="82"/>
      <c r="K52" s="23"/>
      <c r="L52" s="23"/>
      <c r="M52" s="23"/>
      <c r="N52" s="23"/>
      <c r="O52" s="23"/>
      <c r="P52" s="23"/>
      <c r="Q52" s="23"/>
      <c r="R52" s="23"/>
      <c r="S52" s="23"/>
      <c r="T52" s="23"/>
      <c r="U52" s="23"/>
      <c r="V52" s="23"/>
      <c r="AA52" s="35" t="s">
        <v>100</v>
      </c>
    </row>
    <row r="53" spans="1:34" ht="5.25" hidden="1" customHeight="1" x14ac:dyDescent="0.4">
      <c r="A53" s="23"/>
      <c r="B53" s="96"/>
      <c r="C53" s="81"/>
      <c r="D53" s="81"/>
      <c r="E53" s="81"/>
      <c r="F53" s="81"/>
      <c r="G53" s="81"/>
      <c r="H53" s="81"/>
      <c r="I53" s="81"/>
      <c r="J53" s="82"/>
      <c r="K53" s="23"/>
      <c r="L53" s="23"/>
      <c r="M53" s="23"/>
      <c r="N53" s="23"/>
      <c r="O53" s="23"/>
      <c r="P53" s="23"/>
      <c r="Q53" s="23"/>
      <c r="R53" s="23"/>
      <c r="S53" s="23"/>
      <c r="T53" s="23"/>
      <c r="U53" s="23"/>
      <c r="V53" s="23"/>
      <c r="AA53" s="35" t="s">
        <v>99</v>
      </c>
    </row>
    <row r="54" spans="1:34" hidden="1" x14ac:dyDescent="0.25">
      <c r="A54" s="12"/>
      <c r="B54" s="83"/>
      <c r="C54" s="7"/>
      <c r="D54" s="7"/>
      <c r="E54" s="7"/>
      <c r="F54" s="7"/>
      <c r="G54" s="7"/>
      <c r="H54" s="7"/>
      <c r="I54" s="7"/>
      <c r="J54" s="78"/>
      <c r="AA54" s="35" t="s">
        <v>98</v>
      </c>
    </row>
    <row r="55" spans="1:34" hidden="1" outlineLevel="1" x14ac:dyDescent="0.25">
      <c r="A55" s="12"/>
      <c r="B55" s="87" t="s">
        <v>97</v>
      </c>
      <c r="C55" s="7"/>
      <c r="D55" s="7"/>
      <c r="E55" s="7"/>
      <c r="F55" s="7"/>
      <c r="G55" s="7"/>
      <c r="H55" s="7"/>
      <c r="I55" s="7"/>
      <c r="J55" s="78"/>
      <c r="AA55" s="35" t="s">
        <v>96</v>
      </c>
    </row>
    <row r="56" spans="1:34" hidden="1" outlineLevel="1" x14ac:dyDescent="0.25">
      <c r="A56" s="12"/>
      <c r="B56" s="103"/>
      <c r="C56" s="7"/>
      <c r="D56" s="7"/>
      <c r="E56" s="7"/>
      <c r="F56" s="7"/>
      <c r="G56" s="7"/>
      <c r="H56" s="7"/>
      <c r="I56" s="7"/>
      <c r="J56" s="78"/>
      <c r="AA56" s="35" t="s">
        <v>95</v>
      </c>
    </row>
    <row r="57" spans="1:34" hidden="1" outlineLevel="1" x14ac:dyDescent="0.25">
      <c r="A57" s="9" t="s">
        <v>94</v>
      </c>
      <c r="B57" s="371" t="s">
        <v>93</v>
      </c>
      <c r="C57" s="372"/>
      <c r="D57" s="372"/>
      <c r="E57" s="372"/>
      <c r="F57" s="372"/>
      <c r="G57" s="372"/>
      <c r="H57" s="372"/>
      <c r="I57" s="372"/>
      <c r="J57" s="373"/>
      <c r="AA57" s="35" t="s">
        <v>92</v>
      </c>
    </row>
    <row r="58" spans="1:34" ht="63.75" hidden="1" customHeight="1" outlineLevel="1" x14ac:dyDescent="0.25">
      <c r="B58" s="368"/>
      <c r="C58" s="369"/>
      <c r="D58" s="369"/>
      <c r="E58" s="369"/>
      <c r="F58" s="369"/>
      <c r="G58" s="369"/>
      <c r="H58" s="369"/>
      <c r="I58" s="369"/>
      <c r="J58" s="370"/>
      <c r="AA58" s="35" t="s">
        <v>91</v>
      </c>
    </row>
    <row r="59" spans="1:34" hidden="1" collapsed="1" x14ac:dyDescent="0.25">
      <c r="B59" s="102"/>
      <c r="C59" s="18"/>
      <c r="D59" s="18"/>
      <c r="E59" s="18"/>
      <c r="F59" s="18"/>
      <c r="G59" s="18"/>
      <c r="H59" s="18"/>
      <c r="I59" s="18"/>
      <c r="J59" s="99"/>
      <c r="AA59" s="1" t="s">
        <v>90</v>
      </c>
    </row>
    <row r="60" spans="1:34" hidden="1" outlineLevel="1" x14ac:dyDescent="0.25">
      <c r="A60" s="12"/>
      <c r="B60" s="87" t="s">
        <v>89</v>
      </c>
      <c r="C60" s="7"/>
      <c r="D60" s="7"/>
      <c r="E60" s="7"/>
      <c r="F60" s="7"/>
      <c r="G60" s="7"/>
      <c r="H60" s="7"/>
      <c r="I60" s="7"/>
      <c r="J60" s="78"/>
      <c r="AA60" s="35" t="s">
        <v>88</v>
      </c>
    </row>
    <row r="61" spans="1:34" hidden="1" outlineLevel="1" x14ac:dyDescent="0.25">
      <c r="A61" s="12"/>
      <c r="B61" s="103"/>
      <c r="C61" s="7"/>
      <c r="D61" s="7"/>
      <c r="E61" s="7"/>
      <c r="F61" s="7"/>
      <c r="G61" s="7"/>
      <c r="H61" s="7"/>
      <c r="I61" s="7"/>
      <c r="J61" s="78"/>
      <c r="AA61" s="35" t="s">
        <v>87</v>
      </c>
    </row>
    <row r="62" spans="1:34" outlineLevel="1" x14ac:dyDescent="0.25">
      <c r="A62" s="9" t="s">
        <v>86</v>
      </c>
      <c r="B62" s="371" t="s">
        <v>85</v>
      </c>
      <c r="C62" s="372"/>
      <c r="D62" s="372"/>
      <c r="E62" s="372"/>
      <c r="F62" s="372"/>
      <c r="G62" s="372"/>
      <c r="H62" s="372"/>
      <c r="I62" s="372"/>
      <c r="J62" s="373"/>
      <c r="AA62" s="35" t="s">
        <v>84</v>
      </c>
    </row>
    <row r="63" spans="1:34" ht="9.75" customHeight="1" outlineLevel="1" x14ac:dyDescent="0.25">
      <c r="A63" s="9"/>
      <c r="B63" s="368"/>
      <c r="C63" s="369"/>
      <c r="D63" s="369"/>
      <c r="E63" s="369"/>
      <c r="F63" s="369"/>
      <c r="G63" s="369"/>
      <c r="H63" s="369"/>
      <c r="I63" s="369"/>
      <c r="J63" s="370"/>
      <c r="AA63" s="1" t="s">
        <v>83</v>
      </c>
    </row>
    <row r="64" spans="1:34" hidden="1" outlineLevel="1" x14ac:dyDescent="0.25">
      <c r="A64" s="9"/>
      <c r="B64" s="103"/>
      <c r="C64" s="7"/>
      <c r="D64" s="7"/>
      <c r="E64" s="7"/>
      <c r="F64" s="7"/>
      <c r="G64" s="7"/>
      <c r="H64" s="7"/>
      <c r="I64" s="7"/>
      <c r="J64" s="78"/>
      <c r="AA64" s="35" t="s">
        <v>82</v>
      </c>
    </row>
    <row r="65" spans="1:27" s="5" customFormat="1" ht="14.45" customHeight="1" outlineLevel="1" x14ac:dyDescent="0.25">
      <c r="A65" s="9" t="s">
        <v>81</v>
      </c>
      <c r="B65" s="371" t="s">
        <v>80</v>
      </c>
      <c r="C65" s="372"/>
      <c r="D65" s="372"/>
      <c r="E65" s="372"/>
      <c r="F65" s="372"/>
      <c r="G65" s="372"/>
      <c r="H65" s="372"/>
      <c r="I65" s="372"/>
      <c r="J65" s="373"/>
      <c r="AA65" s="35" t="s">
        <v>79</v>
      </c>
    </row>
    <row r="66" spans="1:27" ht="16.5" customHeight="1" outlineLevel="1" x14ac:dyDescent="0.25">
      <c r="A66" s="9"/>
      <c r="B66" s="104"/>
      <c r="C66" s="386" t="s">
        <v>78</v>
      </c>
      <c r="D66" s="386"/>
      <c r="E66" s="386"/>
      <c r="F66" s="388" t="s">
        <v>77</v>
      </c>
      <c r="G66" s="388"/>
      <c r="H66" s="388"/>
      <c r="I66" s="388"/>
      <c r="J66" s="389"/>
    </row>
    <row r="67" spans="1:27" ht="16.5" customHeight="1" outlineLevel="1" x14ac:dyDescent="0.25">
      <c r="A67" s="9"/>
      <c r="B67" s="104"/>
      <c r="C67" s="386" t="s">
        <v>76</v>
      </c>
      <c r="D67" s="386"/>
      <c r="E67" s="386"/>
      <c r="F67" s="388" t="s">
        <v>219</v>
      </c>
      <c r="G67" s="388"/>
      <c r="H67" s="388"/>
      <c r="I67" s="388"/>
      <c r="J67" s="389"/>
    </row>
    <row r="68" spans="1:27" ht="16.5" customHeight="1" outlineLevel="1" x14ac:dyDescent="0.25">
      <c r="A68" s="9"/>
      <c r="B68" s="104"/>
      <c r="C68" s="386" t="s">
        <v>74</v>
      </c>
      <c r="D68" s="386"/>
      <c r="E68" s="386"/>
      <c r="F68" s="388" t="s">
        <v>73</v>
      </c>
      <c r="G68" s="388"/>
      <c r="H68" s="388"/>
      <c r="I68" s="388"/>
      <c r="J68" s="389"/>
    </row>
    <row r="69" spans="1:27" ht="16.5" customHeight="1" outlineLevel="1" x14ac:dyDescent="0.25">
      <c r="A69" s="9"/>
      <c r="B69" s="104"/>
      <c r="C69" s="386" t="s">
        <v>72</v>
      </c>
      <c r="D69" s="386"/>
      <c r="E69" s="386"/>
      <c r="F69" s="388" t="s">
        <v>71</v>
      </c>
      <c r="G69" s="388"/>
      <c r="H69" s="388"/>
      <c r="I69" s="388"/>
      <c r="J69" s="389"/>
    </row>
    <row r="70" spans="1:27" ht="16.5" customHeight="1" outlineLevel="1" x14ac:dyDescent="0.25">
      <c r="A70" s="9"/>
      <c r="B70" s="104"/>
      <c r="C70" s="386" t="s">
        <v>70</v>
      </c>
      <c r="D70" s="386"/>
      <c r="E70" s="386"/>
      <c r="F70" s="388" t="s">
        <v>218</v>
      </c>
      <c r="G70" s="388"/>
      <c r="H70" s="388"/>
      <c r="I70" s="388"/>
      <c r="J70" s="389"/>
    </row>
    <row r="71" spans="1:27" ht="16.5" customHeight="1" outlineLevel="1" x14ac:dyDescent="0.25">
      <c r="A71" s="9"/>
      <c r="B71" s="104"/>
      <c r="C71" s="386" t="s">
        <v>68</v>
      </c>
      <c r="D71" s="386"/>
      <c r="E71" s="386"/>
      <c r="F71" s="388" t="s">
        <v>217</v>
      </c>
      <c r="G71" s="388"/>
      <c r="H71" s="388"/>
      <c r="I71" s="388"/>
      <c r="J71" s="389"/>
    </row>
    <row r="72" spans="1:27" ht="16.5" customHeight="1" outlineLevel="1" x14ac:dyDescent="0.25">
      <c r="A72" s="9"/>
      <c r="B72" s="104"/>
      <c r="C72" s="386" t="s">
        <v>66</v>
      </c>
      <c r="D72" s="386"/>
      <c r="E72" s="386"/>
      <c r="F72" s="388" t="s">
        <v>216</v>
      </c>
      <c r="G72" s="388"/>
      <c r="H72" s="388"/>
      <c r="I72" s="388"/>
      <c r="J72" s="389"/>
    </row>
    <row r="73" spans="1:27" hidden="1" outlineLevel="1" x14ac:dyDescent="0.25">
      <c r="A73" s="9"/>
      <c r="B73" s="83"/>
      <c r="C73" s="7"/>
      <c r="D73" s="7"/>
      <c r="E73" s="7"/>
      <c r="F73" s="7"/>
      <c r="G73" s="7"/>
      <c r="H73" s="7"/>
      <c r="I73" s="7"/>
      <c r="J73" s="78"/>
    </row>
    <row r="74" spans="1:27" s="5" customFormat="1" outlineLevel="1" x14ac:dyDescent="0.25">
      <c r="A74" s="9" t="s">
        <v>64</v>
      </c>
      <c r="B74" s="402" t="s">
        <v>63</v>
      </c>
      <c r="C74" s="403"/>
      <c r="D74" s="403"/>
      <c r="E74" s="403"/>
      <c r="F74" s="403"/>
      <c r="G74" s="403"/>
      <c r="H74" s="403"/>
      <c r="I74" s="403"/>
      <c r="J74" s="404"/>
    </row>
    <row r="75" spans="1:27" ht="20.25" customHeight="1" outlineLevel="1" x14ac:dyDescent="0.25">
      <c r="A75" s="9"/>
      <c r="B75" s="368" t="s">
        <v>62</v>
      </c>
      <c r="C75" s="369"/>
      <c r="D75" s="369"/>
      <c r="E75" s="369"/>
      <c r="F75" s="369"/>
      <c r="G75" s="369"/>
      <c r="H75" s="369"/>
      <c r="I75" s="369"/>
      <c r="J75" s="370"/>
    </row>
    <row r="76" spans="1:27" hidden="1" x14ac:dyDescent="0.25">
      <c r="A76" s="12"/>
      <c r="B76" s="102"/>
      <c r="C76" s="7"/>
      <c r="D76" s="7"/>
      <c r="E76" s="7"/>
      <c r="F76" s="7"/>
      <c r="G76" s="7"/>
      <c r="H76" s="7"/>
      <c r="I76" s="7"/>
      <c r="J76" s="78"/>
    </row>
    <row r="77" spans="1:27" hidden="1" outlineLevel="1" x14ac:dyDescent="0.25">
      <c r="A77" s="12"/>
      <c r="B77" s="87" t="s">
        <v>61</v>
      </c>
      <c r="C77" s="7"/>
      <c r="D77" s="7"/>
      <c r="E77" s="7"/>
      <c r="F77" s="7"/>
      <c r="G77" s="7"/>
      <c r="H77" s="7"/>
      <c r="I77" s="7"/>
      <c r="J77" s="78"/>
    </row>
    <row r="78" spans="1:27" s="5" customFormat="1" ht="38.450000000000003" hidden="1" customHeight="1" outlineLevel="1" x14ac:dyDescent="0.25">
      <c r="A78" s="9" t="s">
        <v>60</v>
      </c>
      <c r="B78" s="371" t="s">
        <v>59</v>
      </c>
      <c r="C78" s="372"/>
      <c r="D78" s="372"/>
      <c r="E78" s="372"/>
      <c r="F78" s="372"/>
      <c r="G78" s="372"/>
      <c r="H78" s="372"/>
      <c r="I78" s="372"/>
      <c r="J78" s="373"/>
    </row>
    <row r="79" spans="1:27" ht="27.75" hidden="1" customHeight="1" outlineLevel="1" x14ac:dyDescent="0.25">
      <c r="A79" s="11"/>
      <c r="B79" s="368"/>
      <c r="C79" s="369"/>
      <c r="D79" s="369"/>
      <c r="E79" s="369"/>
      <c r="F79" s="369"/>
      <c r="G79" s="369"/>
      <c r="H79" s="369"/>
      <c r="I79" s="369"/>
      <c r="J79" s="370"/>
    </row>
    <row r="80" spans="1:27" hidden="1" collapsed="1" x14ac:dyDescent="0.25">
      <c r="A80" s="11"/>
      <c r="B80" s="104"/>
      <c r="C80" s="10"/>
      <c r="D80" s="10"/>
      <c r="E80" s="10"/>
      <c r="F80" s="10"/>
      <c r="G80" s="10"/>
      <c r="H80" s="10"/>
      <c r="I80" s="10"/>
      <c r="J80" s="105"/>
    </row>
    <row r="81" spans="1:22" ht="5.25" hidden="1" customHeight="1" x14ac:dyDescent="0.4">
      <c r="A81" s="23"/>
      <c r="B81" s="96"/>
      <c r="C81" s="81"/>
      <c r="D81" s="81"/>
      <c r="E81" s="81"/>
      <c r="F81" s="81"/>
      <c r="G81" s="81"/>
      <c r="H81" s="81"/>
      <c r="I81" s="81"/>
      <c r="J81" s="82"/>
      <c r="K81" s="23"/>
      <c r="L81" s="23"/>
      <c r="M81" s="23"/>
      <c r="N81" s="23"/>
      <c r="O81" s="23"/>
      <c r="P81" s="23"/>
      <c r="Q81" s="23"/>
      <c r="R81" s="23"/>
      <c r="S81" s="23"/>
      <c r="T81" s="23"/>
      <c r="U81" s="23"/>
      <c r="V81" s="23"/>
    </row>
    <row r="82" spans="1:22" s="3" customFormat="1" hidden="1" x14ac:dyDescent="0.25">
      <c r="B82" s="104"/>
      <c r="C82" s="10"/>
      <c r="D82" s="10"/>
      <c r="E82" s="10"/>
      <c r="F82" s="10"/>
      <c r="G82" s="10"/>
      <c r="H82" s="10"/>
      <c r="I82" s="10"/>
      <c r="J82" s="105"/>
    </row>
    <row r="83" spans="1:22" s="5" customFormat="1" hidden="1" x14ac:dyDescent="0.25">
      <c r="A83" s="6" t="s">
        <v>58</v>
      </c>
      <c r="B83" s="371" t="s">
        <v>57</v>
      </c>
      <c r="C83" s="372"/>
      <c r="D83" s="372"/>
      <c r="E83" s="372"/>
      <c r="F83" s="372"/>
      <c r="G83" s="372"/>
      <c r="H83" s="372"/>
      <c r="I83" s="372"/>
      <c r="J83" s="373"/>
    </row>
    <row r="84" spans="1:22" ht="30" hidden="1" customHeight="1" x14ac:dyDescent="0.25">
      <c r="A84" s="3"/>
      <c r="B84" s="368"/>
      <c r="C84" s="369"/>
      <c r="D84" s="369"/>
      <c r="E84" s="369"/>
      <c r="F84" s="369"/>
      <c r="G84" s="369"/>
      <c r="H84" s="369"/>
      <c r="I84" s="369"/>
      <c r="J84" s="370"/>
    </row>
    <row r="85" spans="1:22" hidden="1" x14ac:dyDescent="0.25">
      <c r="A85" s="3"/>
      <c r="B85" s="83"/>
      <c r="C85" s="7"/>
      <c r="D85" s="7"/>
      <c r="E85" s="7"/>
      <c r="F85" s="7"/>
      <c r="G85" s="7"/>
      <c r="H85" s="7"/>
      <c r="I85" s="7"/>
      <c r="J85" s="78"/>
    </row>
    <row r="86" spans="1:22" ht="26.25" hidden="1" x14ac:dyDescent="0.4">
      <c r="A86" s="23"/>
      <c r="B86" s="80" t="s">
        <v>56</v>
      </c>
      <c r="C86" s="81"/>
      <c r="D86" s="81"/>
      <c r="E86" s="81"/>
      <c r="F86" s="81"/>
      <c r="G86" s="81"/>
      <c r="H86" s="81"/>
      <c r="I86" s="81"/>
      <c r="J86" s="82"/>
      <c r="K86" s="23"/>
      <c r="L86" s="23"/>
      <c r="M86" s="23"/>
      <c r="N86" s="23"/>
      <c r="O86" s="23"/>
      <c r="P86" s="23"/>
      <c r="Q86" s="23"/>
      <c r="R86" s="23"/>
      <c r="S86" s="23"/>
      <c r="T86" s="23"/>
      <c r="U86" s="23"/>
      <c r="V86" s="23"/>
    </row>
    <row r="87" spans="1:22" ht="5.25" hidden="1" customHeight="1" x14ac:dyDescent="0.4">
      <c r="A87" s="23"/>
      <c r="B87" s="96"/>
      <c r="C87" s="81"/>
      <c r="D87" s="81"/>
      <c r="E87" s="81"/>
      <c r="F87" s="81"/>
      <c r="G87" s="81"/>
      <c r="H87" s="81"/>
      <c r="I87" s="81"/>
      <c r="J87" s="82"/>
      <c r="K87" s="23"/>
      <c r="L87" s="23"/>
      <c r="M87" s="23"/>
      <c r="N87" s="23"/>
      <c r="O87" s="23"/>
      <c r="P87" s="23"/>
      <c r="Q87" s="23"/>
      <c r="R87" s="23"/>
      <c r="S87" s="23"/>
      <c r="T87" s="23"/>
      <c r="U87" s="23"/>
      <c r="V87" s="23"/>
    </row>
    <row r="88" spans="1:22" s="5" customFormat="1" hidden="1" x14ac:dyDescent="0.25">
      <c r="A88" s="6" t="s">
        <v>55</v>
      </c>
      <c r="B88" s="371" t="s">
        <v>54</v>
      </c>
      <c r="C88" s="372"/>
      <c r="D88" s="372"/>
      <c r="E88" s="372"/>
      <c r="F88" s="372"/>
      <c r="G88" s="372"/>
      <c r="H88" s="372"/>
      <c r="I88" s="372"/>
      <c r="J88" s="373"/>
    </row>
    <row r="89" spans="1:22" ht="27.75" hidden="1" customHeight="1" x14ac:dyDescent="0.25">
      <c r="A89" s="2"/>
      <c r="B89" s="408" t="s">
        <v>53</v>
      </c>
      <c r="C89" s="409"/>
      <c r="D89" s="409"/>
      <c r="E89" s="409"/>
      <c r="F89" s="409"/>
      <c r="G89" s="409"/>
      <c r="H89" s="409"/>
      <c r="I89" s="409"/>
      <c r="J89" s="410"/>
    </row>
    <row r="90" spans="1:22" hidden="1" x14ac:dyDescent="0.25">
      <c r="A90" s="2"/>
      <c r="B90" s="106" t="s">
        <v>52</v>
      </c>
      <c r="C90" s="36"/>
      <c r="D90" s="36"/>
      <c r="E90" s="36"/>
      <c r="F90" s="36"/>
      <c r="G90" s="36"/>
      <c r="H90" s="36"/>
      <c r="I90" s="36"/>
      <c r="J90" s="107"/>
    </row>
    <row r="91" spans="1:22" x14ac:dyDescent="0.25">
      <c r="A91" s="2"/>
      <c r="B91" s="396" t="s">
        <v>230</v>
      </c>
      <c r="C91" s="397"/>
      <c r="D91" s="128" t="str">
        <f t="shared" ref="D91:I91" si="0">D$112</f>
        <v>FY19</v>
      </c>
      <c r="E91" s="37" t="str">
        <f t="shared" si="0"/>
        <v>FY20</v>
      </c>
      <c r="F91" s="37" t="str">
        <f t="shared" si="0"/>
        <v>FY21</v>
      </c>
      <c r="G91" s="37" t="str">
        <f t="shared" si="0"/>
        <v>FY22</v>
      </c>
      <c r="H91" s="37" t="str">
        <f t="shared" si="0"/>
        <v>FY23</v>
      </c>
      <c r="I91" s="37" t="str">
        <f t="shared" si="0"/>
        <v>FY24</v>
      </c>
      <c r="J91" s="108" t="s">
        <v>10</v>
      </c>
    </row>
    <row r="92" spans="1:22" ht="15" customHeight="1" x14ac:dyDescent="0.25">
      <c r="A92" s="2"/>
      <c r="B92" s="398" t="s">
        <v>240</v>
      </c>
      <c r="C92" s="399"/>
      <c r="D92" s="127">
        <f>((D128+D140)-SUM(D102))/2</f>
        <v>280401.75</v>
      </c>
      <c r="E92" s="38">
        <f t="shared" ref="E92:I92" si="1">((E128+E140)-SUM(E102))/2</f>
        <v>284578.125</v>
      </c>
      <c r="F92" s="38">
        <f t="shared" si="1"/>
        <v>291408</v>
      </c>
      <c r="G92" s="38">
        <f t="shared" si="1"/>
        <v>298237.875</v>
      </c>
      <c r="H92" s="38">
        <f t="shared" si="1"/>
        <v>305067.75</v>
      </c>
      <c r="I92" s="38">
        <f t="shared" si="1"/>
        <v>311897.625</v>
      </c>
      <c r="J92" s="109">
        <f t="shared" ref="J92:J97" si="2">SUM(D92:I92)</f>
        <v>1771591.125</v>
      </c>
    </row>
    <row r="93" spans="1:22" ht="15" customHeight="1" x14ac:dyDescent="0.25">
      <c r="A93" s="2"/>
      <c r="B93" s="398" t="s">
        <v>239</v>
      </c>
      <c r="C93" s="399"/>
      <c r="D93" s="38">
        <f>D92</f>
        <v>280401.75</v>
      </c>
      <c r="E93" s="38">
        <f t="shared" ref="E93:I93" si="3">E92</f>
        <v>284578.125</v>
      </c>
      <c r="F93" s="38">
        <f t="shared" si="3"/>
        <v>291408</v>
      </c>
      <c r="G93" s="38">
        <f t="shared" si="3"/>
        <v>298237.875</v>
      </c>
      <c r="H93" s="38">
        <f t="shared" si="3"/>
        <v>305067.75</v>
      </c>
      <c r="I93" s="38">
        <f t="shared" si="3"/>
        <v>311897.625</v>
      </c>
      <c r="J93" s="109">
        <f t="shared" si="2"/>
        <v>1771591.125</v>
      </c>
    </row>
    <row r="94" spans="1:22" ht="15" hidden="1" customHeight="1" outlineLevel="1" x14ac:dyDescent="0.25">
      <c r="A94" s="2"/>
      <c r="B94" s="394" t="s">
        <v>51</v>
      </c>
      <c r="C94" s="395"/>
      <c r="D94" s="40">
        <v>0</v>
      </c>
      <c r="E94" s="40">
        <v>0</v>
      </c>
      <c r="F94" s="40">
        <v>0</v>
      </c>
      <c r="G94" s="40">
        <v>0</v>
      </c>
      <c r="H94" s="40">
        <v>0</v>
      </c>
      <c r="I94" s="40">
        <v>0</v>
      </c>
      <c r="J94" s="109">
        <f t="shared" si="2"/>
        <v>0</v>
      </c>
    </row>
    <row r="95" spans="1:22" ht="15" hidden="1" customHeight="1" outlineLevel="1" x14ac:dyDescent="0.25">
      <c r="A95" s="2"/>
      <c r="B95" s="394" t="s">
        <v>50</v>
      </c>
      <c r="C95" s="395"/>
      <c r="D95" s="40">
        <v>0</v>
      </c>
      <c r="E95" s="40">
        <v>0</v>
      </c>
      <c r="F95" s="40">
        <v>0</v>
      </c>
      <c r="G95" s="40">
        <v>0</v>
      </c>
      <c r="H95" s="40">
        <v>0</v>
      </c>
      <c r="I95" s="40">
        <v>0</v>
      </c>
      <c r="J95" s="109">
        <f t="shared" si="2"/>
        <v>0</v>
      </c>
    </row>
    <row r="96" spans="1:22" ht="15" hidden="1" customHeight="1" outlineLevel="1" x14ac:dyDescent="0.25">
      <c r="A96" s="2"/>
      <c r="B96" s="394" t="s">
        <v>49</v>
      </c>
      <c r="C96" s="395"/>
      <c r="D96" s="40">
        <v>0</v>
      </c>
      <c r="E96" s="40">
        <v>0</v>
      </c>
      <c r="F96" s="40">
        <v>0</v>
      </c>
      <c r="G96" s="40">
        <v>0</v>
      </c>
      <c r="H96" s="40">
        <v>0</v>
      </c>
      <c r="I96" s="40">
        <v>0</v>
      </c>
      <c r="J96" s="109">
        <f t="shared" si="2"/>
        <v>0</v>
      </c>
    </row>
    <row r="97" spans="1:24" ht="15" hidden="1" customHeight="1" outlineLevel="1" x14ac:dyDescent="0.25">
      <c r="A97" s="2"/>
      <c r="B97" s="394" t="s">
        <v>48</v>
      </c>
      <c r="C97" s="395"/>
      <c r="D97" s="40">
        <v>0</v>
      </c>
      <c r="E97" s="40">
        <v>0</v>
      </c>
      <c r="F97" s="40">
        <v>0</v>
      </c>
      <c r="G97" s="40">
        <v>0</v>
      </c>
      <c r="H97" s="40">
        <v>0</v>
      </c>
      <c r="I97" s="40">
        <v>0</v>
      </c>
      <c r="J97" s="109">
        <f t="shared" si="2"/>
        <v>0</v>
      </c>
    </row>
    <row r="98" spans="1:24" ht="15" customHeight="1" collapsed="1" x14ac:dyDescent="0.25">
      <c r="A98" s="2"/>
      <c r="B98" s="396" t="s">
        <v>47</v>
      </c>
      <c r="C98" s="397"/>
      <c r="D98" s="41"/>
      <c r="E98" s="41"/>
      <c r="F98" s="42"/>
      <c r="G98" s="42"/>
      <c r="H98" s="42"/>
      <c r="I98" s="42"/>
      <c r="J98" s="110"/>
    </row>
    <row r="99" spans="1:24" x14ac:dyDescent="0.25">
      <c r="A99" s="2"/>
      <c r="B99" s="398" t="s">
        <v>46</v>
      </c>
      <c r="C99" s="399"/>
      <c r="D99" s="43"/>
      <c r="E99" s="43"/>
      <c r="F99" s="43"/>
      <c r="G99" s="43"/>
      <c r="H99" s="43"/>
      <c r="I99" s="43"/>
      <c r="J99" s="109">
        <f>SUM(D99:I99)</f>
        <v>0</v>
      </c>
    </row>
    <row r="100" spans="1:24" x14ac:dyDescent="0.25">
      <c r="A100" s="2"/>
      <c r="B100" s="398" t="s">
        <v>45</v>
      </c>
      <c r="C100" s="399"/>
      <c r="D100" s="44">
        <f t="shared" ref="D100:I100" si="4">D119*0.1</f>
        <v>74773.8</v>
      </c>
      <c r="E100" s="44">
        <f t="shared" si="4"/>
        <v>75887.5</v>
      </c>
      <c r="F100" s="44">
        <f t="shared" si="4"/>
        <v>77708.800000000003</v>
      </c>
      <c r="G100" s="44">
        <f t="shared" si="4"/>
        <v>79530.100000000006</v>
      </c>
      <c r="H100" s="44">
        <f t="shared" si="4"/>
        <v>81351.400000000009</v>
      </c>
      <c r="I100" s="44">
        <f t="shared" si="4"/>
        <v>83172.700000000012</v>
      </c>
      <c r="J100" s="109">
        <f>SUM(D100:I100)</f>
        <v>472424.3</v>
      </c>
    </row>
    <row r="101" spans="1:24" x14ac:dyDescent="0.25">
      <c r="A101" s="2"/>
      <c r="B101" s="400" t="s">
        <v>44</v>
      </c>
      <c r="C101" s="401"/>
      <c r="D101" s="44">
        <f t="shared" ref="D101:I101" si="5">D119*0.15</f>
        <v>112160.7</v>
      </c>
      <c r="E101" s="44">
        <f t="shared" si="5"/>
        <v>113831.25</v>
      </c>
      <c r="F101" s="44">
        <f t="shared" si="5"/>
        <v>116563.2</v>
      </c>
      <c r="G101" s="44">
        <f t="shared" si="5"/>
        <v>119295.15</v>
      </c>
      <c r="H101" s="44">
        <f t="shared" si="5"/>
        <v>122027.09999999999</v>
      </c>
      <c r="I101" s="44">
        <f t="shared" si="5"/>
        <v>124759.04999999999</v>
      </c>
      <c r="J101" s="109">
        <f>SUM(D101:I101)</f>
        <v>708636.45</v>
      </c>
    </row>
    <row r="102" spans="1:24" x14ac:dyDescent="0.25">
      <c r="A102" s="2"/>
      <c r="B102" s="396" t="s">
        <v>43</v>
      </c>
      <c r="C102" s="397"/>
      <c r="D102" s="38">
        <f t="shared" ref="D102:I102" si="6">SUM(D99:D101)</f>
        <v>186934.5</v>
      </c>
      <c r="E102" s="38">
        <f t="shared" si="6"/>
        <v>189718.75</v>
      </c>
      <c r="F102" s="38">
        <f t="shared" si="6"/>
        <v>194272</v>
      </c>
      <c r="G102" s="38">
        <f t="shared" si="6"/>
        <v>198825.25</v>
      </c>
      <c r="H102" s="38">
        <f t="shared" si="6"/>
        <v>203378.5</v>
      </c>
      <c r="I102" s="38">
        <f t="shared" si="6"/>
        <v>207931.75</v>
      </c>
      <c r="J102" s="109">
        <f>SUM(D102:I102)</f>
        <v>1181060.75</v>
      </c>
    </row>
    <row r="103" spans="1:24" s="5" customFormat="1" ht="15.75" thickBot="1" x14ac:dyDescent="0.3">
      <c r="A103" s="6"/>
      <c r="B103" s="417" t="s">
        <v>42</v>
      </c>
      <c r="C103" s="418"/>
      <c r="D103" s="45">
        <f t="shared" ref="D103:J103" si="7">SUM(D92:D97)+D102</f>
        <v>747738</v>
      </c>
      <c r="E103" s="45">
        <f t="shared" si="7"/>
        <v>758875</v>
      </c>
      <c r="F103" s="45">
        <f t="shared" si="7"/>
        <v>777088</v>
      </c>
      <c r="G103" s="45">
        <f t="shared" si="7"/>
        <v>795301</v>
      </c>
      <c r="H103" s="45">
        <f t="shared" si="7"/>
        <v>813514</v>
      </c>
      <c r="I103" s="45">
        <f t="shared" si="7"/>
        <v>831727</v>
      </c>
      <c r="J103" s="111">
        <f t="shared" si="7"/>
        <v>4724243</v>
      </c>
    </row>
    <row r="104" spans="1:24" ht="15.75" hidden="1" thickTop="1" x14ac:dyDescent="0.25">
      <c r="A104" s="2"/>
      <c r="B104" s="112"/>
      <c r="C104" s="7"/>
      <c r="D104" s="7"/>
      <c r="E104" s="7"/>
      <c r="F104" s="7"/>
      <c r="G104" s="7"/>
      <c r="H104" s="7"/>
      <c r="I104" s="7"/>
      <c r="J104" s="78"/>
    </row>
    <row r="105" spans="1:24" ht="23.25" customHeight="1" thickTop="1" x14ac:dyDescent="0.25">
      <c r="A105" s="9" t="s">
        <v>36</v>
      </c>
      <c r="B105" s="405" t="s">
        <v>41</v>
      </c>
      <c r="C105" s="406"/>
      <c r="D105" s="406"/>
      <c r="E105" s="406"/>
      <c r="F105" s="406"/>
      <c r="G105" s="406"/>
      <c r="H105" s="406"/>
      <c r="I105" s="406"/>
      <c r="J105" s="407"/>
      <c r="W105" s="33" t="s">
        <v>40</v>
      </c>
      <c r="X105" s="33" t="b">
        <v>1</v>
      </c>
    </row>
    <row r="106" spans="1:24" ht="15" customHeight="1" x14ac:dyDescent="0.25">
      <c r="A106" s="2"/>
      <c r="B106" s="408" t="s">
        <v>39</v>
      </c>
      <c r="C106" s="409"/>
      <c r="D106" s="409"/>
      <c r="E106" s="409"/>
      <c r="F106" s="409"/>
      <c r="G106" s="409"/>
      <c r="H106" s="452">
        <v>540881</v>
      </c>
      <c r="I106" s="453"/>
      <c r="J106" s="99"/>
      <c r="W106" s="33" t="s">
        <v>38</v>
      </c>
      <c r="X106" s="33" t="b">
        <v>0</v>
      </c>
    </row>
    <row r="107" spans="1:24" ht="15" hidden="1" customHeight="1" x14ac:dyDescent="0.25">
      <c r="A107" s="2"/>
      <c r="B107" s="408" t="s">
        <v>37</v>
      </c>
      <c r="C107" s="409"/>
      <c r="D107" s="409"/>
      <c r="E107" s="409"/>
      <c r="F107" s="409"/>
      <c r="G107" s="409"/>
      <c r="H107" s="18"/>
      <c r="I107" s="18"/>
      <c r="J107" s="99"/>
      <c r="W107" s="33"/>
      <c r="X107" s="33"/>
    </row>
    <row r="108" spans="1:24" hidden="1" x14ac:dyDescent="0.25">
      <c r="A108" s="2"/>
      <c r="B108" s="83"/>
      <c r="C108" s="7"/>
      <c r="D108" s="7"/>
      <c r="E108" s="7"/>
      <c r="F108" s="7"/>
      <c r="G108" s="7"/>
      <c r="H108" s="7"/>
      <c r="I108" s="7"/>
      <c r="J108" s="78"/>
    </row>
    <row r="109" spans="1:24" s="5" customFormat="1" ht="15" hidden="1" customHeight="1" outlineLevel="1" x14ac:dyDescent="0.25">
      <c r="A109" s="6" t="s">
        <v>36</v>
      </c>
      <c r="B109" s="405" t="s">
        <v>35</v>
      </c>
      <c r="C109" s="406"/>
      <c r="D109" s="406"/>
      <c r="E109" s="406"/>
      <c r="F109" s="406"/>
      <c r="G109" s="406"/>
      <c r="H109" s="406"/>
      <c r="I109" s="406"/>
      <c r="J109" s="407"/>
    </row>
    <row r="110" spans="1:24" ht="30.75" hidden="1" customHeight="1" outlineLevel="1" x14ac:dyDescent="0.25">
      <c r="A110" s="2"/>
      <c r="B110" s="408" t="s">
        <v>34</v>
      </c>
      <c r="C110" s="409"/>
      <c r="D110" s="409"/>
      <c r="E110" s="409"/>
      <c r="F110" s="409"/>
      <c r="G110" s="409"/>
      <c r="H110" s="409"/>
      <c r="I110" s="409"/>
      <c r="J110" s="410"/>
    </row>
    <row r="111" spans="1:24" hidden="1" outlineLevel="1" x14ac:dyDescent="0.25">
      <c r="A111" s="2"/>
      <c r="B111" s="106" t="s">
        <v>18</v>
      </c>
      <c r="C111" s="36"/>
      <c r="D111" s="36"/>
      <c r="E111" s="36"/>
      <c r="F111" s="36"/>
      <c r="G111" s="36"/>
      <c r="H111" s="36"/>
      <c r="I111" s="36"/>
      <c r="J111" s="107"/>
    </row>
    <row r="112" spans="1:24" ht="15.75" outlineLevel="1" thickBot="1" x14ac:dyDescent="0.3">
      <c r="A112" s="2"/>
      <c r="B112" s="411" t="s">
        <v>33</v>
      </c>
      <c r="C112" s="412"/>
      <c r="D112" s="128" t="s">
        <v>16</v>
      </c>
      <c r="E112" s="47" t="s">
        <v>15</v>
      </c>
      <c r="F112" s="47" t="s">
        <v>14</v>
      </c>
      <c r="G112" s="47" t="s">
        <v>13</v>
      </c>
      <c r="H112" s="47" t="s">
        <v>12</v>
      </c>
      <c r="I112" s="47" t="s">
        <v>11</v>
      </c>
      <c r="J112" s="108" t="s">
        <v>10</v>
      </c>
    </row>
    <row r="113" spans="1:10" ht="15.75" outlineLevel="1" thickBot="1" x14ac:dyDescent="0.3">
      <c r="A113" s="2"/>
      <c r="B113" s="413" t="s">
        <v>32</v>
      </c>
      <c r="C113" s="414"/>
      <c r="D113" s="129"/>
      <c r="E113" s="8">
        <v>2.5000000000000001E-2</v>
      </c>
      <c r="F113" s="8">
        <v>2.5000000000000001E-2</v>
      </c>
      <c r="G113" s="8">
        <f>$F113</f>
        <v>2.5000000000000001E-2</v>
      </c>
      <c r="H113" s="8">
        <f>$F113</f>
        <v>2.5000000000000001E-2</v>
      </c>
      <c r="I113" s="8">
        <f>$F113</f>
        <v>2.5000000000000001E-2</v>
      </c>
      <c r="J113" s="113"/>
    </row>
    <row r="114" spans="1:10" hidden="1" outlineLevel="1" x14ac:dyDescent="0.25">
      <c r="A114" s="2"/>
      <c r="B114" s="413" t="s">
        <v>31</v>
      </c>
      <c r="C114" s="414"/>
      <c r="D114" s="130"/>
      <c r="E114" s="48"/>
      <c r="F114" s="48"/>
      <c r="G114" s="48"/>
      <c r="H114" s="48"/>
      <c r="I114" s="48"/>
      <c r="J114" s="114"/>
    </row>
    <row r="115" spans="1:10" ht="15.95" hidden="1" customHeight="1" outlineLevel="1" x14ac:dyDescent="0.25">
      <c r="A115" s="2"/>
      <c r="B115" s="415" t="s">
        <v>30</v>
      </c>
      <c r="C115" s="416"/>
      <c r="D115" s="130"/>
      <c r="E115" s="48"/>
      <c r="F115" s="48"/>
      <c r="G115" s="48"/>
      <c r="H115" s="48"/>
      <c r="I115" s="48"/>
      <c r="J115" s="114"/>
    </row>
    <row r="116" spans="1:10" outlineLevel="1" x14ac:dyDescent="0.25">
      <c r="A116" s="2"/>
      <c r="B116" s="413" t="s">
        <v>29</v>
      </c>
      <c r="C116" s="414"/>
      <c r="D116" s="131"/>
      <c r="E116" s="50"/>
      <c r="F116" s="51"/>
      <c r="G116" s="51"/>
      <c r="H116" s="51"/>
      <c r="I116" s="51"/>
      <c r="J116" s="114"/>
    </row>
    <row r="117" spans="1:10" outlineLevel="1" x14ac:dyDescent="0.25">
      <c r="A117" s="2"/>
      <c r="B117" s="413" t="s">
        <v>28</v>
      </c>
      <c r="C117" s="414"/>
      <c r="D117" s="132">
        <v>6129</v>
      </c>
      <c r="E117" s="68">
        <v>6071</v>
      </c>
      <c r="F117" s="69">
        <f>E117</f>
        <v>6071</v>
      </c>
      <c r="G117" s="69">
        <f>F117</f>
        <v>6071</v>
      </c>
      <c r="H117" s="69">
        <f>G117</f>
        <v>6071</v>
      </c>
      <c r="I117" s="69">
        <f>H117</f>
        <v>6071</v>
      </c>
      <c r="J117" s="114"/>
    </row>
    <row r="118" spans="1:10" outlineLevel="1" x14ac:dyDescent="0.25">
      <c r="A118" s="2"/>
      <c r="B118" s="413" t="s">
        <v>27</v>
      </c>
      <c r="C118" s="414"/>
      <c r="D118" s="130">
        <v>122</v>
      </c>
      <c r="E118" s="48">
        <v>125</v>
      </c>
      <c r="F118" s="49">
        <f>ROUND(E118*(1+F113),0)</f>
        <v>128</v>
      </c>
      <c r="G118" s="49">
        <f>ROUND(F118*(1+G113),0)</f>
        <v>131</v>
      </c>
      <c r="H118" s="49">
        <f>ROUND(G118*(1+H113),0)</f>
        <v>134</v>
      </c>
      <c r="I118" s="49">
        <f>ROUND(H118*(1+I113),0)</f>
        <v>137</v>
      </c>
      <c r="J118" s="114"/>
    </row>
    <row r="119" spans="1:10" outlineLevel="1" x14ac:dyDescent="0.25">
      <c r="A119" s="2"/>
      <c r="B119" s="413" t="s">
        <v>26</v>
      </c>
      <c r="C119" s="414"/>
      <c r="D119" s="127">
        <f t="shared" ref="D119:I119" si="8">D117*D118</f>
        <v>747738</v>
      </c>
      <c r="E119" s="38">
        <f t="shared" si="8"/>
        <v>758875</v>
      </c>
      <c r="F119" s="38">
        <f t="shared" si="8"/>
        <v>777088</v>
      </c>
      <c r="G119" s="38">
        <f t="shared" si="8"/>
        <v>795301</v>
      </c>
      <c r="H119" s="38">
        <f t="shared" si="8"/>
        <v>813514</v>
      </c>
      <c r="I119" s="38">
        <f t="shared" si="8"/>
        <v>831727</v>
      </c>
      <c r="J119" s="109">
        <f>SUM(D119:I119)</f>
        <v>4724243</v>
      </c>
    </row>
    <row r="120" spans="1:10" outlineLevel="1" x14ac:dyDescent="0.25">
      <c r="A120" s="2"/>
      <c r="B120" s="413" t="s">
        <v>25</v>
      </c>
      <c r="C120" s="414"/>
      <c r="D120" s="133"/>
      <c r="E120" s="71"/>
      <c r="F120" s="38">
        <f t="shared" ref="F120:G123" si="9">E120*(1+$G$113)</f>
        <v>0</v>
      </c>
      <c r="G120" s="38">
        <f t="shared" si="9"/>
        <v>0</v>
      </c>
      <c r="H120" s="38">
        <f>G120*(1+$H$113)</f>
        <v>0</v>
      </c>
      <c r="I120" s="38">
        <f>H120*(1+$I$113)</f>
        <v>0</v>
      </c>
      <c r="J120" s="109"/>
    </row>
    <row r="121" spans="1:10" outlineLevel="1" x14ac:dyDescent="0.25">
      <c r="A121" s="2"/>
      <c r="B121" s="413" t="s">
        <v>24</v>
      </c>
      <c r="C121" s="414"/>
      <c r="D121" s="133"/>
      <c r="E121" s="71"/>
      <c r="F121" s="38">
        <f t="shared" si="9"/>
        <v>0</v>
      </c>
      <c r="G121" s="38">
        <f t="shared" si="9"/>
        <v>0</v>
      </c>
      <c r="H121" s="38">
        <f>G121*(1+$H$113)</f>
        <v>0</v>
      </c>
      <c r="I121" s="38">
        <f>H121*(1+$I$113)</f>
        <v>0</v>
      </c>
      <c r="J121" s="109"/>
    </row>
    <row r="122" spans="1:10" outlineLevel="1" x14ac:dyDescent="0.25">
      <c r="A122" s="2"/>
      <c r="B122" s="400" t="s">
        <v>23</v>
      </c>
      <c r="C122" s="401"/>
      <c r="D122" s="133"/>
      <c r="E122" s="71"/>
      <c r="F122" s="38">
        <f t="shared" si="9"/>
        <v>0</v>
      </c>
      <c r="G122" s="38">
        <f t="shared" si="9"/>
        <v>0</v>
      </c>
      <c r="H122" s="38">
        <f>G122*(1+$H$113)</f>
        <v>0</v>
      </c>
      <c r="I122" s="38">
        <f>H122*(1+$I$113)</f>
        <v>0</v>
      </c>
      <c r="J122" s="109"/>
    </row>
    <row r="123" spans="1:10" hidden="1" outlineLevel="1" x14ac:dyDescent="0.25">
      <c r="A123" s="2"/>
      <c r="B123" s="400" t="s">
        <v>23</v>
      </c>
      <c r="C123" s="401"/>
      <c r="D123" s="133"/>
      <c r="E123" s="71"/>
      <c r="F123" s="38">
        <f t="shared" si="9"/>
        <v>0</v>
      </c>
      <c r="G123" s="38">
        <f t="shared" si="9"/>
        <v>0</v>
      </c>
      <c r="H123" s="38">
        <f>G123*(1+$H$113)</f>
        <v>0</v>
      </c>
      <c r="I123" s="38">
        <f>H123*(1+$I$113)</f>
        <v>0</v>
      </c>
      <c r="J123" s="109"/>
    </row>
    <row r="124" spans="1:10" outlineLevel="1" x14ac:dyDescent="0.25">
      <c r="A124" s="2"/>
      <c r="B124" s="413" t="s">
        <v>22</v>
      </c>
      <c r="C124" s="414"/>
      <c r="D124" s="127">
        <f t="shared" ref="D124:I124" si="10">SUM(D119:D123)</f>
        <v>747738</v>
      </c>
      <c r="E124" s="38">
        <f t="shared" si="10"/>
        <v>758875</v>
      </c>
      <c r="F124" s="38">
        <f t="shared" si="10"/>
        <v>777088</v>
      </c>
      <c r="G124" s="38">
        <f t="shared" si="10"/>
        <v>795301</v>
      </c>
      <c r="H124" s="38">
        <f t="shared" si="10"/>
        <v>813514</v>
      </c>
      <c r="I124" s="38">
        <f t="shared" si="10"/>
        <v>831727</v>
      </c>
      <c r="J124" s="109">
        <f>SUM(D124:I124)</f>
        <v>4724243</v>
      </c>
    </row>
    <row r="125" spans="1:10" ht="15" customHeight="1" outlineLevel="1" x14ac:dyDescent="0.25">
      <c r="A125" s="2"/>
      <c r="B125" s="400" t="s">
        <v>4</v>
      </c>
      <c r="C125" s="401"/>
      <c r="D125" s="133"/>
      <c r="E125" s="71"/>
      <c r="F125" s="38">
        <f t="shared" ref="F125:G127" si="11">E125*(1+$G$113)</f>
        <v>0</v>
      </c>
      <c r="G125" s="38">
        <f t="shared" si="11"/>
        <v>0</v>
      </c>
      <c r="H125" s="38">
        <f>G125*(1+$H$113)</f>
        <v>0</v>
      </c>
      <c r="I125" s="38">
        <f>H125*(1+$I$113)</f>
        <v>0</v>
      </c>
      <c r="J125" s="109">
        <f>SUM(D125:I125)</f>
        <v>0</v>
      </c>
    </row>
    <row r="126" spans="1:10" ht="15" hidden="1" customHeight="1" outlineLevel="1" x14ac:dyDescent="0.25">
      <c r="A126" s="2"/>
      <c r="B126" s="400" t="s">
        <v>4</v>
      </c>
      <c r="C126" s="401"/>
      <c r="D126" s="134"/>
      <c r="E126" s="43"/>
      <c r="F126" s="70">
        <f t="shared" si="11"/>
        <v>0</v>
      </c>
      <c r="G126" s="70">
        <f t="shared" si="11"/>
        <v>0</v>
      </c>
      <c r="H126" s="70">
        <f>G126*(1+$H$113)</f>
        <v>0</v>
      </c>
      <c r="I126" s="70">
        <f>H126*(1+$I$113)</f>
        <v>0</v>
      </c>
      <c r="J126" s="115">
        <f>SUM(D126:I126)</f>
        <v>0</v>
      </c>
    </row>
    <row r="127" spans="1:10" ht="15" hidden="1" customHeight="1" outlineLevel="1" x14ac:dyDescent="0.25">
      <c r="A127" s="2"/>
      <c r="B127" s="436" t="s">
        <v>4</v>
      </c>
      <c r="C127" s="437"/>
      <c r="D127" s="135"/>
      <c r="E127" s="122"/>
      <c r="F127" s="123">
        <f t="shared" si="11"/>
        <v>0</v>
      </c>
      <c r="G127" s="123">
        <f t="shared" si="11"/>
        <v>0</v>
      </c>
      <c r="H127" s="123">
        <f>G127*(1+$H$113)</f>
        <v>0</v>
      </c>
      <c r="I127" s="123">
        <f>H127*(1+$I$113)</f>
        <v>0</v>
      </c>
      <c r="J127" s="124">
        <f>SUM(D127:I127)</f>
        <v>0</v>
      </c>
    </row>
    <row r="128" spans="1:10" s="5" customFormat="1" outlineLevel="1" x14ac:dyDescent="0.25">
      <c r="A128" s="6"/>
      <c r="B128" s="438" t="s">
        <v>21</v>
      </c>
      <c r="C128" s="439"/>
      <c r="D128" s="136">
        <f t="shared" ref="D128:J128" si="12">D114+D115+D124+D125+D127+D126</f>
        <v>747738</v>
      </c>
      <c r="E128" s="125">
        <f t="shared" si="12"/>
        <v>758875</v>
      </c>
      <c r="F128" s="125">
        <f t="shared" si="12"/>
        <v>777088</v>
      </c>
      <c r="G128" s="125">
        <f t="shared" si="12"/>
        <v>795301</v>
      </c>
      <c r="H128" s="125">
        <f t="shared" si="12"/>
        <v>813514</v>
      </c>
      <c r="I128" s="125">
        <f t="shared" si="12"/>
        <v>831727</v>
      </c>
      <c r="J128" s="126">
        <f t="shared" si="12"/>
        <v>4724243</v>
      </c>
    </row>
    <row r="129" spans="1:10" ht="15.75" hidden="1" outlineLevel="1" thickTop="1" x14ac:dyDescent="0.25">
      <c r="A129" s="2"/>
      <c r="B129" s="112"/>
      <c r="C129" s="7"/>
      <c r="D129" s="7"/>
      <c r="E129" s="7"/>
      <c r="F129" s="7"/>
      <c r="G129" s="7"/>
      <c r="H129" s="7"/>
      <c r="I129" s="7"/>
      <c r="J129" s="78"/>
    </row>
    <row r="130" spans="1:10" ht="15.75" hidden="1" thickTop="1" x14ac:dyDescent="0.25">
      <c r="A130" s="2"/>
      <c r="B130" s="112"/>
      <c r="C130" s="7"/>
      <c r="D130" s="7"/>
      <c r="E130" s="7"/>
      <c r="F130" s="7"/>
      <c r="G130" s="7"/>
      <c r="H130" s="7"/>
      <c r="I130" s="7"/>
      <c r="J130" s="78"/>
    </row>
    <row r="131" spans="1:10" s="5" customFormat="1" ht="15" hidden="1" customHeight="1" outlineLevel="1" x14ac:dyDescent="0.25">
      <c r="A131" s="6" t="s">
        <v>20</v>
      </c>
      <c r="B131" s="405" t="s">
        <v>19</v>
      </c>
      <c r="C131" s="406"/>
      <c r="D131" s="406"/>
      <c r="E131" s="406"/>
      <c r="F131" s="406"/>
      <c r="G131" s="406"/>
      <c r="H131" s="406"/>
      <c r="I131" s="406"/>
      <c r="J131" s="407"/>
    </row>
    <row r="132" spans="1:10" ht="15.75" hidden="1" outlineLevel="1" thickTop="1" x14ac:dyDescent="0.25">
      <c r="A132" s="2"/>
      <c r="B132" s="106" t="s">
        <v>18</v>
      </c>
      <c r="C132" s="36"/>
      <c r="D132" s="36"/>
      <c r="E132" s="36"/>
      <c r="F132" s="36"/>
      <c r="G132" s="36"/>
      <c r="H132" s="36"/>
      <c r="I132" s="36"/>
      <c r="J132" s="107"/>
    </row>
    <row r="133" spans="1:10" ht="15.75" hidden="1" outlineLevel="1" thickTop="1" x14ac:dyDescent="0.25">
      <c r="A133" s="2"/>
      <c r="B133" s="411" t="s">
        <v>17</v>
      </c>
      <c r="C133" s="412"/>
      <c r="D133" s="37" t="s">
        <v>16</v>
      </c>
      <c r="E133" s="47" t="s">
        <v>15</v>
      </c>
      <c r="F133" s="47" t="s">
        <v>14</v>
      </c>
      <c r="G133" s="47" t="s">
        <v>13</v>
      </c>
      <c r="H133" s="47" t="s">
        <v>12</v>
      </c>
      <c r="I133" s="47" t="s">
        <v>11</v>
      </c>
      <c r="J133" s="117" t="s">
        <v>10</v>
      </c>
    </row>
    <row r="134" spans="1:10" ht="15.75" hidden="1" outlineLevel="1" thickTop="1" x14ac:dyDescent="0.25">
      <c r="A134" s="2"/>
      <c r="B134" s="421" t="s">
        <v>9</v>
      </c>
      <c r="C134" s="422"/>
      <c r="D134" s="43"/>
      <c r="E134" s="43"/>
      <c r="F134" s="43"/>
      <c r="G134" s="43"/>
      <c r="H134" s="43"/>
      <c r="I134" s="43"/>
      <c r="J134" s="115">
        <f t="shared" ref="J134:J139" si="13">SUM(D134:I134)</f>
        <v>0</v>
      </c>
    </row>
    <row r="135" spans="1:10" ht="15.75" hidden="1" outlineLevel="1" thickTop="1" x14ac:dyDescent="0.25">
      <c r="A135" s="2"/>
      <c r="B135" s="421" t="s">
        <v>8</v>
      </c>
      <c r="C135" s="422"/>
      <c r="D135" s="43"/>
      <c r="E135" s="43"/>
      <c r="F135" s="43"/>
      <c r="G135" s="43"/>
      <c r="H135" s="43"/>
      <c r="I135" s="43"/>
      <c r="J135" s="115">
        <f t="shared" si="13"/>
        <v>0</v>
      </c>
    </row>
    <row r="136" spans="1:10" ht="15.75" hidden="1" outlineLevel="1" thickTop="1" x14ac:dyDescent="0.25">
      <c r="A136" s="2"/>
      <c r="B136" s="421" t="s">
        <v>7</v>
      </c>
      <c r="C136" s="422"/>
      <c r="D136" s="43"/>
      <c r="E136" s="43"/>
      <c r="F136" s="43"/>
      <c r="G136" s="43"/>
      <c r="H136" s="43"/>
      <c r="I136" s="43"/>
      <c r="J136" s="115">
        <f t="shared" si="13"/>
        <v>0</v>
      </c>
    </row>
    <row r="137" spans="1:10" ht="15.75" hidden="1" outlineLevel="1" thickTop="1" x14ac:dyDescent="0.25">
      <c r="A137" s="2"/>
      <c r="B137" s="421" t="s">
        <v>6</v>
      </c>
      <c r="C137" s="422"/>
      <c r="D137" s="43"/>
      <c r="E137" s="43"/>
      <c r="F137" s="43"/>
      <c r="G137" s="43"/>
      <c r="H137" s="43"/>
      <c r="I137" s="43"/>
      <c r="J137" s="115">
        <f t="shared" si="13"/>
        <v>0</v>
      </c>
    </row>
    <row r="138" spans="1:10" ht="15.75" hidden="1" outlineLevel="1" thickTop="1" x14ac:dyDescent="0.25">
      <c r="A138" s="2"/>
      <c r="B138" s="421" t="s">
        <v>5</v>
      </c>
      <c r="C138" s="422"/>
      <c r="D138" s="43"/>
      <c r="E138" s="43"/>
      <c r="F138" s="43"/>
      <c r="G138" s="43"/>
      <c r="H138" s="43"/>
      <c r="I138" s="43"/>
      <c r="J138" s="115">
        <f t="shared" si="13"/>
        <v>0</v>
      </c>
    </row>
    <row r="139" spans="1:10" ht="15.75" hidden="1" outlineLevel="1" thickTop="1" x14ac:dyDescent="0.25">
      <c r="A139" s="2"/>
      <c r="B139" s="400" t="s">
        <v>4</v>
      </c>
      <c r="C139" s="401"/>
      <c r="D139" s="43"/>
      <c r="E139" s="43"/>
      <c r="F139" s="43"/>
      <c r="G139" s="43"/>
      <c r="H139" s="43"/>
      <c r="I139" s="43"/>
      <c r="J139" s="115">
        <f t="shared" si="13"/>
        <v>0</v>
      </c>
    </row>
    <row r="140" spans="1:10" s="5" customFormat="1" ht="16.5" hidden="1" outlineLevel="1" thickTop="1" thickBot="1" x14ac:dyDescent="0.3">
      <c r="A140" s="6"/>
      <c r="B140" s="423" t="s">
        <v>3</v>
      </c>
      <c r="C140" s="424"/>
      <c r="D140" s="53">
        <f t="shared" ref="D140:J140" si="14">SUM(D134:D139)</f>
        <v>0</v>
      </c>
      <c r="E140" s="53">
        <f t="shared" si="14"/>
        <v>0</v>
      </c>
      <c r="F140" s="53">
        <f t="shared" si="14"/>
        <v>0</v>
      </c>
      <c r="G140" s="53">
        <f t="shared" si="14"/>
        <v>0</v>
      </c>
      <c r="H140" s="53">
        <f t="shared" si="14"/>
        <v>0</v>
      </c>
      <c r="I140" s="53">
        <f t="shared" si="14"/>
        <v>0</v>
      </c>
      <c r="J140" s="116">
        <f t="shared" si="14"/>
        <v>0</v>
      </c>
    </row>
    <row r="141" spans="1:10" ht="15.75" hidden="1" outlineLevel="1" thickTop="1" x14ac:dyDescent="0.25">
      <c r="A141" s="2"/>
      <c r="B141" s="112"/>
      <c r="C141" s="7"/>
      <c r="D141" s="7"/>
      <c r="E141" s="7"/>
      <c r="F141" s="7"/>
      <c r="G141" s="7"/>
      <c r="H141" s="7"/>
      <c r="I141" s="7"/>
      <c r="J141" s="78"/>
    </row>
    <row r="142" spans="1:10" ht="15.75" hidden="1" collapsed="1" thickTop="1" x14ac:dyDescent="0.25">
      <c r="A142" s="2"/>
      <c r="B142" s="112"/>
      <c r="C142" s="7"/>
      <c r="D142" s="7"/>
      <c r="E142" s="7"/>
      <c r="F142" s="7"/>
      <c r="G142" s="7"/>
      <c r="H142" s="7"/>
      <c r="I142" s="7"/>
      <c r="J142" s="78"/>
    </row>
    <row r="143" spans="1:10" ht="15.75" hidden="1" thickTop="1" x14ac:dyDescent="0.25">
      <c r="A143" s="2"/>
      <c r="B143" s="118" t="s">
        <v>2</v>
      </c>
      <c r="C143" s="7"/>
      <c r="D143" s="7"/>
      <c r="E143" s="7"/>
      <c r="F143" s="7"/>
      <c r="G143" s="7"/>
      <c r="H143" s="7"/>
      <c r="I143" s="7"/>
      <c r="J143" s="78"/>
    </row>
    <row r="144" spans="1:10" ht="15.75" hidden="1" thickTop="1" x14ac:dyDescent="0.25">
      <c r="A144" s="2"/>
      <c r="B144" s="83"/>
      <c r="C144" s="7"/>
      <c r="D144" s="7"/>
      <c r="E144" s="7"/>
      <c r="F144" s="7"/>
      <c r="G144" s="7"/>
      <c r="H144" s="7"/>
      <c r="I144" s="7"/>
      <c r="J144" s="78"/>
    </row>
    <row r="145" spans="1:10" s="5" customFormat="1" x14ac:dyDescent="0.25">
      <c r="A145" s="6" t="s">
        <v>1</v>
      </c>
      <c r="B145" s="98" t="s">
        <v>0</v>
      </c>
      <c r="C145" s="119"/>
      <c r="D145" s="119"/>
      <c r="E145" s="119"/>
      <c r="F145" s="119"/>
      <c r="G145" s="119"/>
      <c r="H145" s="119"/>
      <c r="I145" s="119"/>
      <c r="J145" s="120"/>
    </row>
    <row r="146" spans="1:10" x14ac:dyDescent="0.25">
      <c r="A146" s="2"/>
      <c r="B146" s="121"/>
      <c r="C146" s="7" t="s">
        <v>233</v>
      </c>
      <c r="D146" s="7">
        <v>250</v>
      </c>
      <c r="E146" s="7">
        <v>252</v>
      </c>
      <c r="F146" s="7"/>
      <c r="G146" s="7"/>
      <c r="H146" s="7"/>
      <c r="I146" s="7"/>
      <c r="J146" s="78"/>
    </row>
    <row r="147" spans="1:10" x14ac:dyDescent="0.25">
      <c r="A147" s="2"/>
      <c r="B147" s="121"/>
      <c r="C147" s="7" t="s">
        <v>231</v>
      </c>
      <c r="D147" s="7">
        <v>55</v>
      </c>
      <c r="E147" s="7">
        <v>55</v>
      </c>
      <c r="F147" s="7"/>
      <c r="G147" s="7"/>
      <c r="H147" s="7"/>
      <c r="I147" s="7"/>
      <c r="J147" s="78"/>
    </row>
    <row r="148" spans="1:10" x14ac:dyDescent="0.25">
      <c r="A148" s="2"/>
      <c r="B148" s="121"/>
      <c r="C148" s="7" t="s">
        <v>232</v>
      </c>
      <c r="D148" s="7">
        <v>53</v>
      </c>
      <c r="E148" s="7">
        <v>52</v>
      </c>
      <c r="F148" s="7"/>
      <c r="G148" s="7"/>
      <c r="H148" s="7"/>
      <c r="I148" s="7"/>
      <c r="J148" s="78"/>
    </row>
    <row r="149" spans="1:10" ht="15.75" customHeight="1" thickBot="1" x14ac:dyDescent="0.3">
      <c r="A149" s="2"/>
      <c r="B149" s="425" t="s">
        <v>234</v>
      </c>
      <c r="C149" s="426"/>
      <c r="D149" s="426"/>
      <c r="E149" s="426"/>
      <c r="F149" s="426"/>
      <c r="G149" s="426"/>
      <c r="H149" s="426"/>
      <c r="I149" s="426"/>
      <c r="J149" s="427"/>
    </row>
    <row r="150" spans="1:10" hidden="1" x14ac:dyDescent="0.25">
      <c r="A150" s="2"/>
      <c r="B150" s="2"/>
      <c r="C150" s="2"/>
      <c r="D150" s="2"/>
      <c r="E150" s="2"/>
      <c r="F150" s="2"/>
      <c r="G150" s="2"/>
      <c r="H150" s="2"/>
      <c r="I150" s="2"/>
      <c r="J150" s="2"/>
    </row>
    <row r="151" spans="1:10" hidden="1" x14ac:dyDescent="0.25">
      <c r="A151" s="2"/>
      <c r="B151" s="4"/>
      <c r="C151" s="2"/>
      <c r="D151" s="2"/>
      <c r="E151" s="2"/>
      <c r="F151" s="2"/>
      <c r="G151" s="2"/>
      <c r="H151" s="2"/>
      <c r="I151" s="2"/>
      <c r="J151" s="2"/>
    </row>
    <row r="152" spans="1:10" hidden="1" x14ac:dyDescent="0.25">
      <c r="A152" s="2"/>
      <c r="B152" s="4"/>
      <c r="C152" s="2"/>
      <c r="D152" s="4"/>
      <c r="E152" s="2"/>
      <c r="F152" s="4"/>
      <c r="G152" s="2"/>
      <c r="H152" s="2"/>
      <c r="I152" s="2"/>
      <c r="J152" s="2"/>
    </row>
    <row r="153" spans="1:10" hidden="1" x14ac:dyDescent="0.25">
      <c r="A153" s="2"/>
      <c r="B153" s="2"/>
      <c r="C153" s="2"/>
      <c r="D153" s="2"/>
      <c r="E153" s="2"/>
      <c r="F153" s="2"/>
      <c r="G153" s="2"/>
      <c r="H153" s="2"/>
      <c r="I153" s="2"/>
      <c r="J153" s="2"/>
    </row>
    <row r="154" spans="1:10" hidden="1" x14ac:dyDescent="0.25">
      <c r="A154" s="3"/>
      <c r="B154" s="2"/>
      <c r="C154" s="2"/>
      <c r="D154" s="2"/>
      <c r="E154" s="2"/>
      <c r="F154" s="2"/>
      <c r="G154" s="2"/>
      <c r="H154" s="2"/>
      <c r="I154" s="2"/>
      <c r="J154" s="2"/>
    </row>
    <row r="155" spans="1:10" hidden="1" x14ac:dyDescent="0.25">
      <c r="B155" s="2"/>
      <c r="C155" s="2"/>
      <c r="D155" s="2"/>
      <c r="E155" s="2"/>
      <c r="F155" s="2"/>
      <c r="G155" s="2"/>
      <c r="H155" s="2"/>
      <c r="I155" s="2"/>
      <c r="J155" s="2"/>
    </row>
    <row r="156" spans="1:10" hidden="1" x14ac:dyDescent="0.25">
      <c r="B156" s="2"/>
      <c r="C156" s="2"/>
      <c r="D156" s="2"/>
      <c r="E156" s="2"/>
      <c r="F156" s="2"/>
      <c r="G156" s="2"/>
      <c r="H156" s="2"/>
      <c r="I156" s="2"/>
      <c r="J156" s="2"/>
    </row>
    <row r="157" spans="1:10" hidden="1" x14ac:dyDescent="0.25">
      <c r="B157" s="2"/>
      <c r="C157" s="2"/>
      <c r="D157" s="2"/>
      <c r="E157" s="2"/>
      <c r="F157" s="2"/>
      <c r="G157" s="2"/>
      <c r="H157" s="2"/>
      <c r="I157" s="2"/>
      <c r="J157" s="2"/>
    </row>
    <row r="158" spans="1:10" hidden="1" x14ac:dyDescent="0.25">
      <c r="B158" s="54"/>
      <c r="C158" s="54"/>
      <c r="D158" s="54"/>
      <c r="E158" s="54"/>
      <c r="F158" s="54"/>
      <c r="G158" s="54"/>
      <c r="H158" s="54"/>
      <c r="I158" s="54"/>
      <c r="J158" s="54"/>
    </row>
    <row r="159" spans="1:10" hidden="1" x14ac:dyDescent="0.25">
      <c r="B159" s="54"/>
      <c r="C159" s="54"/>
      <c r="D159" s="54"/>
      <c r="E159" s="54"/>
      <c r="F159" s="54"/>
      <c r="G159" s="54"/>
      <c r="H159" s="54"/>
      <c r="I159" s="54"/>
      <c r="J159" s="54"/>
    </row>
    <row r="160" spans="1:10" hidden="1" x14ac:dyDescent="0.25">
      <c r="B160" s="54"/>
      <c r="C160" s="54"/>
      <c r="D160" s="54"/>
      <c r="E160" s="54"/>
      <c r="F160" s="54"/>
      <c r="G160" s="54"/>
      <c r="H160" s="54"/>
      <c r="I160" s="54"/>
      <c r="J160" s="54"/>
    </row>
    <row r="161" spans="2:10" x14ac:dyDescent="0.25">
      <c r="B161" s="54"/>
      <c r="C161" s="54"/>
      <c r="D161" s="54"/>
      <c r="E161" s="54"/>
      <c r="F161" s="54"/>
      <c r="G161" s="54"/>
      <c r="H161" s="54"/>
      <c r="I161" s="54"/>
      <c r="J161" s="54"/>
    </row>
    <row r="162" spans="2:10" x14ac:dyDescent="0.25">
      <c r="B162" s="54"/>
      <c r="C162" s="54"/>
      <c r="D162" s="54"/>
      <c r="E162" s="54"/>
      <c r="F162" s="54"/>
      <c r="G162" s="54"/>
      <c r="H162" s="54"/>
      <c r="I162" s="54"/>
      <c r="J162" s="54"/>
    </row>
    <row r="163" spans="2:10" x14ac:dyDescent="0.25">
      <c r="B163" s="54"/>
      <c r="C163" s="54"/>
      <c r="D163" s="54"/>
      <c r="E163" s="54"/>
      <c r="F163" s="54"/>
      <c r="G163" s="54"/>
      <c r="H163" s="54"/>
      <c r="I163" s="54"/>
      <c r="J163" s="54"/>
    </row>
    <row r="164" spans="2:10" x14ac:dyDescent="0.25">
      <c r="B164" s="54"/>
      <c r="C164" s="54"/>
      <c r="D164" s="54"/>
      <c r="E164" s="54"/>
      <c r="F164" s="54"/>
      <c r="G164" s="54"/>
      <c r="H164" s="54"/>
      <c r="I164" s="54"/>
      <c r="J164" s="54"/>
    </row>
    <row r="165" spans="2:10" x14ac:dyDescent="0.25">
      <c r="B165" s="54"/>
      <c r="C165" s="54"/>
      <c r="D165" s="54"/>
      <c r="E165" s="54"/>
      <c r="F165" s="54"/>
      <c r="G165" s="54"/>
      <c r="H165" s="54"/>
      <c r="I165" s="54"/>
      <c r="J165" s="54"/>
    </row>
    <row r="166" spans="2:10" x14ac:dyDescent="0.25">
      <c r="B166" s="54"/>
      <c r="C166" s="54"/>
      <c r="D166" s="54"/>
      <c r="E166" s="54"/>
      <c r="F166" s="54"/>
      <c r="G166" s="54"/>
      <c r="H166" s="54"/>
      <c r="I166" s="54"/>
      <c r="J166" s="54"/>
    </row>
    <row r="167" spans="2:10" x14ac:dyDescent="0.25">
      <c r="B167" s="54"/>
      <c r="C167" s="54"/>
      <c r="D167" s="54"/>
      <c r="E167" s="54"/>
      <c r="F167" s="54"/>
      <c r="G167" s="54"/>
      <c r="H167" s="54"/>
      <c r="I167" s="54"/>
      <c r="J167" s="54"/>
    </row>
    <row r="168" spans="2:10" x14ac:dyDescent="0.25">
      <c r="B168" s="54"/>
      <c r="C168" s="54"/>
      <c r="D168" s="54"/>
      <c r="E168" s="54"/>
      <c r="F168" s="54"/>
      <c r="G168" s="54"/>
      <c r="H168" s="54"/>
      <c r="I168" s="54"/>
      <c r="J168" s="54"/>
    </row>
    <row r="169" spans="2:10" x14ac:dyDescent="0.25">
      <c r="B169" s="54"/>
      <c r="C169" s="54"/>
      <c r="D169" s="54"/>
      <c r="E169" s="54"/>
      <c r="F169" s="54"/>
      <c r="G169" s="54"/>
      <c r="H169" s="54"/>
      <c r="I169" s="54"/>
      <c r="J169" s="54"/>
    </row>
    <row r="170" spans="2:10" x14ac:dyDescent="0.25">
      <c r="B170" s="54"/>
      <c r="C170" s="54"/>
      <c r="D170" s="54"/>
      <c r="E170" s="54"/>
      <c r="F170" s="54"/>
      <c r="G170" s="54"/>
      <c r="H170" s="54"/>
      <c r="I170" s="54"/>
      <c r="J170" s="54"/>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9:I99" name="Range7"/>
    <protectedRange sqref="D134:I139" name="Range5"/>
    <protectedRange sqref="D114:I115" name="Range1"/>
    <protectedRange sqref="D117:E118" name="Range2"/>
    <protectedRange sqref="D120:E121" name="Range3"/>
    <protectedRange sqref="B122:E123" name="Range4"/>
    <protectedRange sqref="B149:J149" name="Range6"/>
    <protectedRange sqref="B84:J84" name="Range9"/>
    <protectedRange sqref="B75:J75" name="Range11"/>
    <protectedRange sqref="B63:J63" name="Range13"/>
    <protectedRange sqref="B48:J50" name="Range15"/>
    <protectedRange sqref="B43:J43" name="Range17"/>
    <protectedRange sqref="B22:J22" name="Range19"/>
    <protectedRange sqref="G14 B14:E15 H14:H15 F15:G15" name="Range21"/>
    <protectedRange sqref="C3:C6" name="Range23"/>
    <protectedRange sqref="B101:I101" name="Range8_1"/>
    <protectedRange sqref="D100:I100" name="Range7_1"/>
  </protectedRanges>
  <mergeCells count="119">
    <mergeCell ref="B149:J149"/>
    <mergeCell ref="F71:J71"/>
    <mergeCell ref="F72:J72"/>
    <mergeCell ref="C72:E72"/>
    <mergeCell ref="C71:E71"/>
    <mergeCell ref="C70:E70"/>
    <mergeCell ref="F70:J70"/>
    <mergeCell ref="B109:J109"/>
    <mergeCell ref="B131:J131"/>
    <mergeCell ref="B103:C103"/>
    <mergeCell ref="B126:C126"/>
    <mergeCell ref="B127:C127"/>
    <mergeCell ref="B128:C128"/>
    <mergeCell ref="B133:C133"/>
    <mergeCell ref="B97:C97"/>
    <mergeCell ref="B94:C94"/>
    <mergeCell ref="B95:C95"/>
    <mergeCell ref="B96:C96"/>
    <mergeCell ref="B115:C115"/>
    <mergeCell ref="B114:C114"/>
    <mergeCell ref="B113:C113"/>
    <mergeCell ref="B112:C112"/>
    <mergeCell ref="B106:G106"/>
    <mergeCell ref="B140:C140"/>
    <mergeCell ref="I10:J10"/>
    <mergeCell ref="F11:H11"/>
    <mergeCell ref="B11:C12"/>
    <mergeCell ref="D11:E12"/>
    <mergeCell ref="B2:C2"/>
    <mergeCell ref="B1:C1"/>
    <mergeCell ref="D3:H3"/>
    <mergeCell ref="F12:H12"/>
    <mergeCell ref="D2:H2"/>
    <mergeCell ref="D1:H1"/>
    <mergeCell ref="D4:H4"/>
    <mergeCell ref="B10:C10"/>
    <mergeCell ref="D10:E10"/>
    <mergeCell ref="F10:H10"/>
    <mergeCell ref="B8:J8"/>
    <mergeCell ref="I2:J3"/>
    <mergeCell ref="B47:J47"/>
    <mergeCell ref="B102:C102"/>
    <mergeCell ref="B101:C101"/>
    <mergeCell ref="B100:C100"/>
    <mergeCell ref="C66:E66"/>
    <mergeCell ref="B79:J79"/>
    <mergeCell ref="B98:C98"/>
    <mergeCell ref="B78:J78"/>
    <mergeCell ref="B88:J88"/>
    <mergeCell ref="B74:J74"/>
    <mergeCell ref="B75:J75"/>
    <mergeCell ref="F66:J66"/>
    <mergeCell ref="F67:J67"/>
    <mergeCell ref="F68:J68"/>
    <mergeCell ref="F69:J69"/>
    <mergeCell ref="B84:J84"/>
    <mergeCell ref="B63:J63"/>
    <mergeCell ref="C69:E69"/>
    <mergeCell ref="C68:E68"/>
    <mergeCell ref="C67:E67"/>
    <mergeCell ref="B83:J83"/>
    <mergeCell ref="B29:D29"/>
    <mergeCell ref="B62:J62"/>
    <mergeCell ref="B107:G107"/>
    <mergeCell ref="I13:J13"/>
    <mergeCell ref="B44:J44"/>
    <mergeCell ref="B45:J45"/>
    <mergeCell ref="B37:J37"/>
    <mergeCell ref="D13:E13"/>
    <mergeCell ref="B22:C22"/>
    <mergeCell ref="B57:J57"/>
    <mergeCell ref="B58:J58"/>
    <mergeCell ref="B91:C91"/>
    <mergeCell ref="B43:J43"/>
    <mergeCell ref="B99:C99"/>
    <mergeCell ref="B36:G36"/>
    <mergeCell ref="B38:J38"/>
    <mergeCell ref="F13:H13"/>
    <mergeCell ref="B13:C13"/>
    <mergeCell ref="B16:C16"/>
    <mergeCell ref="B17:J17"/>
    <mergeCell ref="B14:C15"/>
    <mergeCell ref="D14:E15"/>
    <mergeCell ref="D16:J16"/>
    <mergeCell ref="B18:G18"/>
    <mergeCell ref="B120:C120"/>
    <mergeCell ref="B89:J89"/>
    <mergeCell ref="B48:C48"/>
    <mergeCell ref="B49:C49"/>
    <mergeCell ref="B50:C50"/>
    <mergeCell ref="D50:J50"/>
    <mergeCell ref="D48:J48"/>
    <mergeCell ref="D49:J49"/>
    <mergeCell ref="H106:I106"/>
    <mergeCell ref="B93:C93"/>
    <mergeCell ref="G14:G15"/>
    <mergeCell ref="B139:C139"/>
    <mergeCell ref="B137:C137"/>
    <mergeCell ref="B138:C138"/>
    <mergeCell ref="B135:C135"/>
    <mergeCell ref="B121:C121"/>
    <mergeCell ref="B122:C122"/>
    <mergeCell ref="B123:C123"/>
    <mergeCell ref="B124:C124"/>
    <mergeCell ref="B125:C125"/>
    <mergeCell ref="B40:J40"/>
    <mergeCell ref="B65:J65"/>
    <mergeCell ref="G22:J22"/>
    <mergeCell ref="D22:F22"/>
    <mergeCell ref="B136:C136"/>
    <mergeCell ref="B134:C134"/>
    <mergeCell ref="B110:J110"/>
    <mergeCell ref="B92:C92"/>
    <mergeCell ref="B105:J105"/>
    <mergeCell ref="B42:J42"/>
    <mergeCell ref="B116:C116"/>
    <mergeCell ref="B117:C117"/>
    <mergeCell ref="B118:C118"/>
    <mergeCell ref="B119:C119"/>
  </mergeCells>
  <dataValidations disablePrompts="1"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61" orientation="portrait" r:id="rId1"/>
  <headerFooter>
    <oddHeader xml:space="preserve">&amp;L&amp;"-,Regular"&amp;11&amp;K00-047FY 2019 Orange Transit Work Plan&amp;K01+000
&amp;R&amp;A
</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4</xdr:col>
                    <xdr:colOff>314325</xdr:colOff>
                    <xdr:row>22</xdr:row>
                    <xdr:rowOff>0</xdr:rowOff>
                  </from>
                  <to>
                    <xdr:col>5</xdr:col>
                    <xdr:colOff>1019175</xdr:colOff>
                    <xdr:row>22</xdr:row>
                    <xdr:rowOff>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5</xdr:col>
                    <xdr:colOff>1209675</xdr:colOff>
                    <xdr:row>22</xdr:row>
                    <xdr:rowOff>0</xdr:rowOff>
                  </from>
                  <to>
                    <xdr:col>7</xdr:col>
                    <xdr:colOff>571500</xdr:colOff>
                    <xdr:row>22</xdr:row>
                    <xdr:rowOff>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7</xdr:col>
                    <xdr:colOff>781050</xdr:colOff>
                    <xdr:row>22</xdr:row>
                    <xdr:rowOff>0</xdr:rowOff>
                  </from>
                  <to>
                    <xdr:col>9</xdr:col>
                    <xdr:colOff>133350</xdr:colOff>
                    <xdr:row>22</xdr:row>
                    <xdr:rowOff>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4</xdr:col>
                    <xdr:colOff>209550</xdr:colOff>
                    <xdr:row>22</xdr:row>
                    <xdr:rowOff>0</xdr:rowOff>
                  </from>
                  <to>
                    <xdr:col>5</xdr:col>
                    <xdr:colOff>923925</xdr:colOff>
                    <xdr:row>22</xdr:row>
                    <xdr:rowOff>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4</xdr:col>
                    <xdr:colOff>219075</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4</xdr:col>
                    <xdr:colOff>209550</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5</xdr:col>
                    <xdr:colOff>1171575</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7</xdr:col>
                    <xdr:colOff>800100</xdr:colOff>
                    <xdr:row>22</xdr:row>
                    <xdr:rowOff>0</xdr:rowOff>
                  </from>
                  <to>
                    <xdr:col>9</xdr:col>
                    <xdr:colOff>171450</xdr:colOff>
                    <xdr:row>22</xdr:row>
                    <xdr:rowOff>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4</xdr:col>
                    <xdr:colOff>209550</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7</xdr:col>
                    <xdr:colOff>809625</xdr:colOff>
                    <xdr:row>22</xdr:row>
                    <xdr:rowOff>0</xdr:rowOff>
                  </from>
                  <to>
                    <xdr:col>9</xdr:col>
                    <xdr:colOff>180975</xdr:colOff>
                    <xdr:row>22</xdr:row>
                    <xdr:rowOff>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7</xdr:col>
                    <xdr:colOff>800100</xdr:colOff>
                    <xdr:row>22</xdr:row>
                    <xdr:rowOff>0</xdr:rowOff>
                  </from>
                  <to>
                    <xdr:col>9</xdr:col>
                    <xdr:colOff>161925</xdr:colOff>
                    <xdr:row>22</xdr:row>
                    <xdr:rowOff>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5</xdr:col>
                    <xdr:colOff>1190625</xdr:colOff>
                    <xdr:row>22</xdr:row>
                    <xdr:rowOff>0</xdr:rowOff>
                  </from>
                  <to>
                    <xdr:col>7</xdr:col>
                    <xdr:colOff>533400</xdr:colOff>
                    <xdr:row>22</xdr:row>
                    <xdr:rowOff>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5</xdr:col>
                    <xdr:colOff>1181100</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5</xdr:col>
                    <xdr:colOff>1171575</xdr:colOff>
                    <xdr:row>22</xdr:row>
                    <xdr:rowOff>0</xdr:rowOff>
                  </from>
                  <to>
                    <xdr:col>7</xdr:col>
                    <xdr:colOff>533400</xdr:colOff>
                    <xdr:row>22</xdr:row>
                    <xdr:rowOff>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7</xdr:col>
                    <xdr:colOff>1276350</xdr:colOff>
                    <xdr:row>104</xdr:row>
                    <xdr:rowOff>9525</xdr:rowOff>
                  </from>
                  <to>
                    <xdr:col>9</xdr:col>
                    <xdr:colOff>171450</xdr:colOff>
                    <xdr:row>104</xdr:row>
                    <xdr:rowOff>219075</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6</xdr:col>
                    <xdr:colOff>762000</xdr:colOff>
                    <xdr:row>104</xdr:row>
                    <xdr:rowOff>9525</xdr:rowOff>
                  </from>
                  <to>
                    <xdr:col>7</xdr:col>
                    <xdr:colOff>990600</xdr:colOff>
                    <xdr:row>104</xdr:row>
                    <xdr:rowOff>209550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4"/>
  <sheetViews>
    <sheetView view="pageBreakPreview" topLeftCell="B48" zoomScale="90" zoomScaleNormal="85" zoomScaleSheetLayoutView="90" workbookViewId="0">
      <selection activeCell="D100" sqref="D100"/>
    </sheetView>
  </sheetViews>
  <sheetFormatPr defaultColWidth="8.625" defaultRowHeight="15" outlineLevelRow="1" outlineLevelCol="1" x14ac:dyDescent="0.25"/>
  <cols>
    <col min="1" max="1" width="7.875" style="1" hidden="1" customWidth="1"/>
    <col min="2" max="9" width="17.625" style="1" customWidth="1"/>
    <col min="10" max="10" width="14.125" style="1" bestFit="1" customWidth="1"/>
    <col min="11" max="11" width="3.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184"/>
      <c r="B1" s="579" t="s">
        <v>258</v>
      </c>
      <c r="C1" s="580"/>
      <c r="D1" s="581" t="s">
        <v>204</v>
      </c>
      <c r="E1" s="334"/>
      <c r="F1" s="334"/>
      <c r="G1" s="334"/>
      <c r="H1" s="582"/>
      <c r="I1" s="183" t="s">
        <v>203</v>
      </c>
      <c r="J1" s="74">
        <v>43282</v>
      </c>
      <c r="W1" s="1" t="s">
        <v>202</v>
      </c>
    </row>
    <row r="2" spans="1:29" ht="18.75" customHeight="1" thickTop="1" thickBot="1" x14ac:dyDescent="0.35">
      <c r="A2" s="169"/>
      <c r="B2" s="583" t="str">
        <f>CONCATENATE(C3,C4,"_",C5,C6)</f>
        <v>18GOT_TS6</v>
      </c>
      <c r="C2" s="584"/>
      <c r="D2" s="339" t="s">
        <v>224</v>
      </c>
      <c r="E2" s="339"/>
      <c r="F2" s="339"/>
      <c r="G2" s="339"/>
      <c r="H2" s="339"/>
      <c r="I2" s="585" t="s">
        <v>196</v>
      </c>
      <c r="J2" s="342"/>
      <c r="W2" s="1" t="s">
        <v>201</v>
      </c>
      <c r="X2" s="27" t="s">
        <v>200</v>
      </c>
      <c r="Y2" s="1" t="s">
        <v>199</v>
      </c>
      <c r="Z2" s="1" t="s">
        <v>198</v>
      </c>
      <c r="AA2" s="1" t="s">
        <v>197</v>
      </c>
      <c r="AC2" s="1" t="s">
        <v>196</v>
      </c>
    </row>
    <row r="3" spans="1:29" ht="17.25" customHeight="1" x14ac:dyDescent="0.3">
      <c r="A3" s="169"/>
      <c r="B3" s="182" t="s">
        <v>195</v>
      </c>
      <c r="C3" s="181">
        <v>18</v>
      </c>
      <c r="D3" s="339" t="s">
        <v>225</v>
      </c>
      <c r="E3" s="339"/>
      <c r="F3" s="339"/>
      <c r="G3" s="339"/>
      <c r="H3" s="339"/>
      <c r="I3" s="22">
        <v>43281</v>
      </c>
      <c r="J3" s="76"/>
      <c r="X3" s="27">
        <v>16</v>
      </c>
      <c r="Y3" s="27" t="s">
        <v>194</v>
      </c>
      <c r="Z3" s="27" t="s">
        <v>121</v>
      </c>
      <c r="AA3" s="28">
        <v>1</v>
      </c>
      <c r="AC3" s="1" t="s">
        <v>193</v>
      </c>
    </row>
    <row r="4" spans="1:29" ht="17.25" hidden="1" x14ac:dyDescent="0.3">
      <c r="A4" s="169"/>
      <c r="B4" s="19" t="s">
        <v>192</v>
      </c>
      <c r="C4" s="29" t="s">
        <v>184</v>
      </c>
      <c r="D4" s="586" t="s">
        <v>226</v>
      </c>
      <c r="E4" s="587"/>
      <c r="F4" s="587"/>
      <c r="G4" s="587"/>
      <c r="H4" s="587"/>
      <c r="I4" s="21"/>
      <c r="J4" s="77"/>
      <c r="X4" s="27">
        <v>17</v>
      </c>
      <c r="Y4" s="27" t="s">
        <v>190</v>
      </c>
      <c r="Z4" s="27" t="s">
        <v>117</v>
      </c>
      <c r="AA4" s="28">
        <v>2</v>
      </c>
      <c r="AC4" s="1" t="s">
        <v>189</v>
      </c>
    </row>
    <row r="5" spans="1:29" ht="12.75" hidden="1" customHeight="1" x14ac:dyDescent="0.25">
      <c r="A5" s="169"/>
      <c r="B5" s="19" t="s">
        <v>188</v>
      </c>
      <c r="C5" s="29" t="s">
        <v>113</v>
      </c>
      <c r="D5" s="7"/>
      <c r="E5" s="7"/>
      <c r="F5" s="7"/>
      <c r="G5" s="7"/>
      <c r="H5" s="7"/>
      <c r="I5" s="7"/>
      <c r="J5" s="78"/>
      <c r="X5" s="27">
        <v>18</v>
      </c>
      <c r="Y5" s="27" t="s">
        <v>187</v>
      </c>
      <c r="Z5" s="27" t="s">
        <v>113</v>
      </c>
      <c r="AA5" s="28">
        <v>3</v>
      </c>
      <c r="AC5" s="1" t="s">
        <v>186</v>
      </c>
    </row>
    <row r="6" spans="1:29" hidden="1" x14ac:dyDescent="0.25">
      <c r="A6" s="169"/>
      <c r="B6" s="19" t="s">
        <v>185</v>
      </c>
      <c r="C6" s="30">
        <v>6</v>
      </c>
      <c r="D6" s="16"/>
      <c r="E6" s="16"/>
      <c r="F6" s="16"/>
      <c r="G6" s="16"/>
      <c r="H6" s="16"/>
      <c r="I6" s="16"/>
      <c r="J6" s="79"/>
      <c r="K6" s="18"/>
      <c r="L6" s="18"/>
      <c r="M6" s="18"/>
      <c r="N6" s="18"/>
      <c r="O6" s="18"/>
      <c r="P6" s="18"/>
      <c r="Q6" s="18"/>
      <c r="R6" s="18"/>
      <c r="S6" s="18"/>
      <c r="T6" s="18"/>
      <c r="U6" s="18"/>
      <c r="V6" s="18"/>
      <c r="X6" s="27">
        <v>19</v>
      </c>
      <c r="Y6" s="27" t="s">
        <v>184</v>
      </c>
      <c r="Z6" s="27" t="s">
        <v>109</v>
      </c>
      <c r="AA6" s="28">
        <v>4</v>
      </c>
      <c r="AC6" s="1" t="s">
        <v>183</v>
      </c>
    </row>
    <row r="7" spans="1:29" ht="30.6" hidden="1" customHeight="1" x14ac:dyDescent="0.4">
      <c r="A7" s="167"/>
      <c r="B7" s="168" t="s">
        <v>182</v>
      </c>
      <c r="C7" s="81"/>
      <c r="D7" s="81"/>
      <c r="E7" s="81"/>
      <c r="F7" s="81"/>
      <c r="G7" s="81"/>
      <c r="H7" s="81"/>
      <c r="I7" s="81"/>
      <c r="J7" s="82"/>
      <c r="K7" s="23"/>
      <c r="L7" s="23"/>
      <c r="M7" s="23"/>
      <c r="N7" s="23"/>
      <c r="O7" s="23"/>
      <c r="P7" s="23"/>
      <c r="Q7" s="23"/>
      <c r="R7" s="23"/>
      <c r="S7" s="23"/>
      <c r="T7" s="23"/>
      <c r="U7" s="23"/>
      <c r="V7" s="23"/>
      <c r="X7" s="27">
        <v>20</v>
      </c>
      <c r="Y7" s="27" t="s">
        <v>181</v>
      </c>
      <c r="Z7" s="27" t="s">
        <v>105</v>
      </c>
      <c r="AA7" s="28">
        <v>5</v>
      </c>
    </row>
    <row r="8" spans="1:29" ht="15" hidden="1" customHeight="1" x14ac:dyDescent="0.25">
      <c r="A8" s="180"/>
      <c r="B8" s="326" t="s">
        <v>180</v>
      </c>
      <c r="C8" s="326"/>
      <c r="D8" s="326"/>
      <c r="E8" s="326"/>
      <c r="F8" s="326"/>
      <c r="G8" s="326"/>
      <c r="H8" s="326"/>
      <c r="I8" s="326"/>
      <c r="J8" s="327"/>
      <c r="K8" s="31"/>
      <c r="L8" s="32"/>
      <c r="M8" s="32"/>
      <c r="N8" s="32"/>
      <c r="O8" s="32"/>
      <c r="P8" s="32"/>
      <c r="Q8" s="32"/>
      <c r="R8" s="32"/>
      <c r="S8" s="32"/>
      <c r="T8" s="32"/>
      <c r="U8" s="32"/>
      <c r="V8" s="32"/>
      <c r="X8" s="27">
        <v>21</v>
      </c>
      <c r="Y8" s="27" t="s">
        <v>179</v>
      </c>
      <c r="Z8" s="27" t="s">
        <v>103</v>
      </c>
      <c r="AA8" s="28">
        <v>6</v>
      </c>
    </row>
    <row r="9" spans="1:29" hidden="1" x14ac:dyDescent="0.25">
      <c r="A9" s="83"/>
      <c r="B9" s="7"/>
      <c r="C9" s="7"/>
      <c r="D9" s="7"/>
      <c r="E9" s="7"/>
      <c r="F9" s="7"/>
      <c r="G9" s="7"/>
      <c r="H9" s="7"/>
      <c r="I9" s="7"/>
      <c r="J9" s="78"/>
      <c r="X9" s="27">
        <v>22</v>
      </c>
      <c r="Y9" s="27" t="s">
        <v>178</v>
      </c>
      <c r="Z9" s="27"/>
      <c r="AA9" s="28">
        <v>7</v>
      </c>
    </row>
    <row r="10" spans="1:29" x14ac:dyDescent="0.25">
      <c r="A10" s="169"/>
      <c r="B10" s="329" t="s">
        <v>177</v>
      </c>
      <c r="C10" s="329"/>
      <c r="D10" s="329" t="s">
        <v>176</v>
      </c>
      <c r="E10" s="329"/>
      <c r="F10" s="329" t="s">
        <v>175</v>
      </c>
      <c r="G10" s="329"/>
      <c r="H10" s="329"/>
      <c r="I10" s="329" t="s">
        <v>174</v>
      </c>
      <c r="J10" s="330"/>
      <c r="X10" s="27">
        <v>23</v>
      </c>
      <c r="Y10" s="27" t="s">
        <v>173</v>
      </c>
      <c r="Z10" s="27"/>
      <c r="AA10" s="28">
        <v>8</v>
      </c>
    </row>
    <row r="11" spans="1:29" ht="18" customHeight="1" x14ac:dyDescent="0.25">
      <c r="A11" s="169"/>
      <c r="B11" s="351" t="s">
        <v>257</v>
      </c>
      <c r="C11" s="351"/>
      <c r="D11" s="351" t="s">
        <v>62</v>
      </c>
      <c r="E11" s="351"/>
      <c r="F11" s="362" t="s">
        <v>171</v>
      </c>
      <c r="G11" s="362"/>
      <c r="H11" s="362"/>
      <c r="I11" s="17" t="s">
        <v>165</v>
      </c>
      <c r="J11" s="84">
        <f>IF($I$2=$AC$2,IF($J$125&gt;0,$D$93*($D$125/($D$125+$D$137)),),)+IF($I$2=$AC$3,IF($J$125&gt;0,$E$93*($E$125/($E$125+$E$137)),),)</f>
        <v>43691.25</v>
      </c>
      <c r="X11" s="27">
        <v>24</v>
      </c>
      <c r="Y11" s="27"/>
      <c r="AA11" s="28">
        <v>9</v>
      </c>
    </row>
    <row r="12" spans="1:29" ht="18" customHeight="1" x14ac:dyDescent="0.25">
      <c r="A12" s="169"/>
      <c r="B12" s="351"/>
      <c r="C12" s="351"/>
      <c r="D12" s="351"/>
      <c r="E12" s="351"/>
      <c r="F12" s="363" t="s">
        <v>170</v>
      </c>
      <c r="G12" s="363"/>
      <c r="H12" s="363"/>
      <c r="I12" s="17" t="s">
        <v>164</v>
      </c>
      <c r="J12" s="84">
        <f>IF($J$125&gt;0,SUM($D$93:$I$93)*(SUM($D$125:$I$125)/(SUM($D$125:$I$125,$D$137:$I$137))),)</f>
        <v>333528.75</v>
      </c>
      <c r="X12" s="27">
        <v>25</v>
      </c>
      <c r="Y12" s="27"/>
      <c r="AA12" s="28">
        <v>10</v>
      </c>
    </row>
    <row r="13" spans="1:29" x14ac:dyDescent="0.25">
      <c r="A13" s="169"/>
      <c r="B13" s="329" t="s">
        <v>169</v>
      </c>
      <c r="C13" s="329"/>
      <c r="D13" s="329" t="s">
        <v>168</v>
      </c>
      <c r="E13" s="364"/>
      <c r="F13" s="551" t="s">
        <v>227</v>
      </c>
      <c r="G13" s="552"/>
      <c r="H13" s="553"/>
      <c r="I13" s="343" t="s">
        <v>167</v>
      </c>
      <c r="J13" s="330"/>
      <c r="AA13" s="28">
        <v>11</v>
      </c>
    </row>
    <row r="14" spans="1:29" ht="15.75" customHeight="1" x14ac:dyDescent="0.25">
      <c r="A14" s="169"/>
      <c r="B14" s="349" t="s">
        <v>77</v>
      </c>
      <c r="C14" s="442"/>
      <c r="D14" s="349" t="s">
        <v>166</v>
      </c>
      <c r="E14" s="445"/>
      <c r="F14" s="186"/>
      <c r="G14" s="590">
        <f>+J11</f>
        <v>43691.25</v>
      </c>
      <c r="H14" s="187"/>
      <c r="I14" s="137" t="s">
        <v>165</v>
      </c>
      <c r="J14" s="84">
        <f>IF($I$2=$AC$2,IF($J$137&gt;0,$D$93*($D$137/($D$125+$D$137)),),)+IF($I$2=$AC$3,IF($J$137&gt;0,$E$93*($E$137/($E$125+$E$137)),),)</f>
        <v>0</v>
      </c>
      <c r="AA14" s="28">
        <v>12</v>
      </c>
    </row>
    <row r="15" spans="1:29" ht="15.75" customHeight="1" x14ac:dyDescent="0.25">
      <c r="A15" s="169"/>
      <c r="B15" s="446"/>
      <c r="C15" s="444"/>
      <c r="D15" s="446"/>
      <c r="E15" s="447"/>
      <c r="F15" s="188"/>
      <c r="G15" s="591"/>
      <c r="H15" s="189"/>
      <c r="I15" s="138" t="s">
        <v>164</v>
      </c>
      <c r="J15" s="85">
        <f>IF($J$137&gt;0,SUM($D$93:$I$93)*(SUM($D$137:$I$137)/(SUM($D$125:$I$125,$D$137:$I$137))),)</f>
        <v>0</v>
      </c>
      <c r="AA15" s="28">
        <v>13</v>
      </c>
    </row>
    <row r="16" spans="1:29" ht="15.75" customHeight="1" x14ac:dyDescent="0.25">
      <c r="A16" s="169"/>
      <c r="B16" s="179" t="s">
        <v>256</v>
      </c>
      <c r="C16" s="178"/>
      <c r="D16" s="178"/>
      <c r="E16" s="178"/>
      <c r="F16" s="185"/>
      <c r="G16" s="185"/>
      <c r="H16" s="185"/>
      <c r="I16" s="177"/>
      <c r="J16" s="176"/>
      <c r="AA16" s="28"/>
    </row>
    <row r="17" spans="1:27" ht="28.7" customHeight="1" x14ac:dyDescent="0.25">
      <c r="A17" s="169"/>
      <c r="B17" s="588" t="s">
        <v>163</v>
      </c>
      <c r="C17" s="589"/>
      <c r="D17" s="359" t="s">
        <v>226</v>
      </c>
      <c r="E17" s="359"/>
      <c r="F17" s="359"/>
      <c r="G17" s="359"/>
      <c r="H17" s="359"/>
      <c r="I17" s="359"/>
      <c r="J17" s="360"/>
      <c r="AA17" s="28">
        <v>14</v>
      </c>
    </row>
    <row r="18" spans="1:27" ht="36" customHeight="1" x14ac:dyDescent="0.25">
      <c r="A18" s="169"/>
      <c r="B18" s="592" t="s">
        <v>255</v>
      </c>
      <c r="C18" s="376"/>
      <c r="D18" s="376"/>
      <c r="E18" s="376"/>
      <c r="F18" s="376"/>
      <c r="G18" s="376"/>
      <c r="H18" s="376"/>
      <c r="I18" s="376"/>
      <c r="J18" s="377"/>
      <c r="AA18" s="1">
        <v>15</v>
      </c>
    </row>
    <row r="19" spans="1:27" hidden="1" x14ac:dyDescent="0.25">
      <c r="A19" s="169"/>
      <c r="B19" s="16"/>
      <c r="C19" s="16"/>
      <c r="D19" s="16"/>
      <c r="E19" s="16"/>
      <c r="F19" s="16"/>
      <c r="G19" s="16"/>
      <c r="H19" s="16"/>
      <c r="I19" s="16"/>
      <c r="J19" s="79"/>
    </row>
    <row r="20" spans="1:27" s="5" customFormat="1" ht="17.25" hidden="1" customHeight="1" x14ac:dyDescent="0.25">
      <c r="A20" s="172"/>
      <c r="B20" s="171" t="s">
        <v>162</v>
      </c>
      <c r="C20" s="7"/>
      <c r="D20" s="7"/>
      <c r="E20" s="7"/>
      <c r="F20" s="7"/>
      <c r="G20" s="7"/>
      <c r="H20" s="7"/>
      <c r="I20" s="7"/>
      <c r="J20" s="78"/>
      <c r="K20" s="1"/>
      <c r="L20" s="1"/>
      <c r="M20" s="1"/>
      <c r="N20" s="1"/>
      <c r="O20" s="1"/>
      <c r="P20" s="1"/>
      <c r="Q20" s="1"/>
      <c r="R20" s="1"/>
      <c r="S20" s="1"/>
      <c r="T20" s="1"/>
      <c r="U20" s="1"/>
      <c r="V20" s="1"/>
      <c r="W20" s="33" t="s">
        <v>161</v>
      </c>
      <c r="X20" s="33" t="b">
        <v>1</v>
      </c>
    </row>
    <row r="21" spans="1:27" ht="15" hidden="1" customHeight="1" x14ac:dyDescent="0.25">
      <c r="A21" s="156" t="s">
        <v>160</v>
      </c>
      <c r="B21" s="89" t="s">
        <v>159</v>
      </c>
      <c r="C21" s="89"/>
      <c r="D21" s="89"/>
      <c r="E21" s="89"/>
      <c r="F21" s="89"/>
      <c r="G21" s="89"/>
      <c r="H21" s="89"/>
      <c r="I21" s="89"/>
      <c r="J21" s="90"/>
      <c r="W21" s="33" t="s">
        <v>158</v>
      </c>
      <c r="X21" s="33" t="b">
        <v>0</v>
      </c>
    </row>
    <row r="22" spans="1:27" ht="16.7" customHeight="1" x14ac:dyDescent="0.25">
      <c r="A22" s="156"/>
      <c r="B22" s="64" t="s">
        <v>228</v>
      </c>
      <c r="C22" s="66"/>
      <c r="D22" s="66" t="s">
        <v>157</v>
      </c>
      <c r="E22" s="66"/>
      <c r="F22" s="66"/>
      <c r="G22" s="66" t="s">
        <v>156</v>
      </c>
      <c r="H22" s="67"/>
      <c r="I22" s="66"/>
      <c r="J22" s="92"/>
      <c r="W22" s="33" t="s">
        <v>155</v>
      </c>
      <c r="X22" s="25" t="b">
        <v>0</v>
      </c>
    </row>
    <row r="23" spans="1:27" ht="29.25" customHeight="1" x14ac:dyDescent="0.25">
      <c r="A23" s="156"/>
      <c r="B23" s="468" t="s">
        <v>254</v>
      </c>
      <c r="C23" s="468"/>
      <c r="D23" s="468" t="s">
        <v>253</v>
      </c>
      <c r="E23" s="468"/>
      <c r="F23" s="468"/>
      <c r="G23" s="468" t="s">
        <v>252</v>
      </c>
      <c r="H23" s="468"/>
      <c r="I23" s="468"/>
      <c r="J23" s="469"/>
      <c r="W23" s="33" t="s">
        <v>151</v>
      </c>
      <c r="X23" s="34" t="b">
        <v>0</v>
      </c>
    </row>
    <row r="24" spans="1:27" hidden="1" x14ac:dyDescent="0.25">
      <c r="A24" s="156"/>
      <c r="B24" s="7"/>
      <c r="C24" s="7"/>
      <c r="D24" s="7"/>
      <c r="E24" s="7"/>
      <c r="F24" s="7"/>
      <c r="G24" s="7"/>
      <c r="H24" s="7"/>
      <c r="I24" s="7"/>
      <c r="J24" s="78"/>
      <c r="W24" s="33" t="s">
        <v>150</v>
      </c>
      <c r="X24" s="34" t="b">
        <v>0</v>
      </c>
    </row>
    <row r="25" spans="1:27" hidden="1" x14ac:dyDescent="0.25">
      <c r="A25" s="156" t="s">
        <v>149</v>
      </c>
      <c r="B25" s="89" t="s">
        <v>148</v>
      </c>
      <c r="C25" s="89"/>
      <c r="D25" s="7"/>
      <c r="E25" s="7"/>
      <c r="F25" s="7"/>
      <c r="G25" s="7"/>
      <c r="H25" s="7"/>
      <c r="I25" s="7"/>
      <c r="J25" s="78"/>
      <c r="W25" s="33" t="s">
        <v>147</v>
      </c>
      <c r="X25" s="25" t="b">
        <v>0</v>
      </c>
    </row>
    <row r="26" spans="1:27" ht="15" hidden="1" customHeight="1" x14ac:dyDescent="0.25">
      <c r="A26" s="156"/>
      <c r="B26" s="15"/>
      <c r="C26" s="15"/>
      <c r="D26" s="15"/>
      <c r="E26" s="15"/>
      <c r="F26" s="15"/>
      <c r="G26" s="15"/>
      <c r="H26" s="15"/>
      <c r="I26" s="15"/>
      <c r="J26" s="94"/>
      <c r="W26" s="33" t="s">
        <v>146</v>
      </c>
      <c r="X26" s="25" t="b">
        <v>0</v>
      </c>
    </row>
    <row r="27" spans="1:27" ht="15" hidden="1" customHeight="1" x14ac:dyDescent="0.25">
      <c r="A27" s="156" t="s">
        <v>145</v>
      </c>
      <c r="B27" s="89" t="s">
        <v>144</v>
      </c>
      <c r="C27" s="89"/>
      <c r="D27" s="89"/>
      <c r="E27" s="89"/>
      <c r="F27" s="89"/>
      <c r="G27" s="89"/>
      <c r="H27" s="89"/>
      <c r="I27" s="89"/>
      <c r="J27" s="90"/>
      <c r="W27" s="33" t="s">
        <v>143</v>
      </c>
      <c r="X27" s="25" t="b">
        <v>0</v>
      </c>
    </row>
    <row r="28" spans="1:27" ht="26.25" hidden="1" customHeight="1" x14ac:dyDescent="0.25">
      <c r="A28" s="156"/>
      <c r="B28" s="89"/>
      <c r="C28" s="89"/>
      <c r="D28" s="89"/>
      <c r="E28" s="89"/>
      <c r="F28" s="89"/>
      <c r="G28" s="89"/>
      <c r="H28" s="89"/>
      <c r="I28" s="89"/>
      <c r="J28" s="90"/>
      <c r="W28" s="33" t="s">
        <v>142</v>
      </c>
      <c r="X28" s="34" t="b">
        <v>0</v>
      </c>
    </row>
    <row r="29" spans="1:27" hidden="1" x14ac:dyDescent="0.25">
      <c r="A29" s="156"/>
      <c r="B29" s="7"/>
      <c r="C29" s="7"/>
      <c r="D29" s="7"/>
      <c r="E29" s="7"/>
      <c r="F29" s="7"/>
      <c r="G29" s="7"/>
      <c r="H29" s="7"/>
      <c r="I29" s="7"/>
      <c r="J29" s="78"/>
    </row>
    <row r="30" spans="1:27" hidden="1" x14ac:dyDescent="0.25">
      <c r="A30" s="156" t="s">
        <v>141</v>
      </c>
      <c r="B30" s="403" t="s">
        <v>140</v>
      </c>
      <c r="C30" s="403"/>
      <c r="D30" s="403"/>
      <c r="E30" s="7"/>
      <c r="F30" s="7"/>
      <c r="G30" s="7"/>
      <c r="H30" s="7"/>
      <c r="I30" s="7"/>
      <c r="J30" s="95"/>
      <c r="W30" s="33" t="s">
        <v>139</v>
      </c>
      <c r="X30" s="34" t="b">
        <v>1</v>
      </c>
    </row>
    <row r="31" spans="1:27" hidden="1" x14ac:dyDescent="0.25">
      <c r="A31" s="156"/>
      <c r="B31" s="7"/>
      <c r="C31" s="7"/>
      <c r="D31" s="7"/>
      <c r="E31" s="7"/>
      <c r="F31" s="7"/>
      <c r="G31" s="7"/>
      <c r="H31" s="7"/>
      <c r="I31" s="7"/>
      <c r="J31" s="78"/>
      <c r="W31" s="33" t="s">
        <v>138</v>
      </c>
      <c r="X31" s="34" t="b">
        <v>0</v>
      </c>
    </row>
    <row r="32" spans="1:27" ht="26.25" hidden="1" x14ac:dyDescent="0.4">
      <c r="A32" s="167"/>
      <c r="B32" s="168" t="s">
        <v>137</v>
      </c>
      <c r="C32" s="81"/>
      <c r="D32" s="81"/>
      <c r="E32" s="81"/>
      <c r="F32" s="81"/>
      <c r="G32" s="81"/>
      <c r="H32" s="81"/>
      <c r="I32" s="81"/>
      <c r="J32" s="82"/>
      <c r="K32" s="23"/>
      <c r="L32" s="23"/>
      <c r="M32" s="23"/>
      <c r="N32" s="23"/>
      <c r="O32" s="23"/>
      <c r="P32" s="23"/>
      <c r="Q32" s="23"/>
      <c r="R32" s="23"/>
      <c r="S32" s="23"/>
      <c r="T32" s="23"/>
      <c r="U32" s="23"/>
      <c r="V32" s="23"/>
      <c r="W32" s="33" t="s">
        <v>136</v>
      </c>
      <c r="X32" s="25" t="b">
        <v>0</v>
      </c>
    </row>
    <row r="33" spans="1:27" ht="16.5" hidden="1" customHeight="1" x14ac:dyDescent="0.4">
      <c r="A33" s="167"/>
      <c r="B33" s="81"/>
      <c r="C33" s="81"/>
      <c r="D33" s="81"/>
      <c r="E33" s="81"/>
      <c r="F33" s="81"/>
      <c r="G33" s="81"/>
      <c r="H33" s="81"/>
      <c r="I33" s="81"/>
      <c r="J33" s="82"/>
      <c r="K33" s="23"/>
      <c r="L33" s="23"/>
      <c r="M33" s="23"/>
      <c r="N33" s="23"/>
      <c r="O33" s="23"/>
      <c r="P33" s="23"/>
      <c r="Q33" s="23"/>
      <c r="R33" s="23"/>
      <c r="S33" s="23"/>
      <c r="T33" s="23"/>
      <c r="U33" s="23"/>
      <c r="V33" s="23"/>
      <c r="W33" s="33" t="s">
        <v>135</v>
      </c>
      <c r="X33" s="25" t="b">
        <v>0</v>
      </c>
    </row>
    <row r="34" spans="1:27" ht="16.5" hidden="1" customHeight="1" x14ac:dyDescent="0.4">
      <c r="A34" s="156"/>
      <c r="B34" s="175"/>
      <c r="C34" s="7"/>
      <c r="D34" s="7"/>
      <c r="E34" s="7"/>
      <c r="F34" s="7"/>
      <c r="G34" s="7"/>
      <c r="H34" s="7"/>
      <c r="I34" s="7"/>
      <c r="J34" s="78"/>
      <c r="L34" s="23"/>
      <c r="M34" s="23"/>
      <c r="N34" s="23"/>
      <c r="O34" s="23"/>
      <c r="P34" s="23"/>
      <c r="Q34" s="23"/>
      <c r="R34" s="23"/>
      <c r="S34" s="23"/>
      <c r="T34" s="23"/>
      <c r="U34" s="23"/>
      <c r="V34" s="23"/>
      <c r="W34" s="33" t="s">
        <v>134</v>
      </c>
      <c r="X34" s="25" t="b">
        <v>0</v>
      </c>
    </row>
    <row r="35" spans="1:27" ht="15.75" customHeight="1" x14ac:dyDescent="0.4">
      <c r="A35" s="160" t="s">
        <v>133</v>
      </c>
      <c r="B35" s="155" t="s">
        <v>132</v>
      </c>
      <c r="C35" s="7"/>
      <c r="D35" s="7"/>
      <c r="E35" s="7"/>
      <c r="F35" s="7"/>
      <c r="G35" s="7"/>
      <c r="H35" s="7"/>
      <c r="I35" s="7"/>
      <c r="J35" s="78"/>
      <c r="L35" s="23"/>
      <c r="M35" s="23"/>
      <c r="N35" s="23"/>
      <c r="O35" s="23"/>
      <c r="P35" s="23"/>
      <c r="Q35" s="23"/>
      <c r="R35" s="23"/>
      <c r="S35" s="23"/>
      <c r="T35" s="23"/>
      <c r="U35" s="23"/>
      <c r="V35" s="23"/>
      <c r="W35" s="25"/>
      <c r="X35" s="25"/>
    </row>
    <row r="36" spans="1:27" ht="15.75" hidden="1" x14ac:dyDescent="0.25">
      <c r="A36" s="156"/>
      <c r="B36" s="175"/>
      <c r="C36" s="7"/>
      <c r="D36" s="7"/>
      <c r="E36" s="7"/>
      <c r="F36" s="7"/>
      <c r="G36" s="7"/>
      <c r="H36" s="7"/>
      <c r="I36" s="7"/>
      <c r="J36" s="78"/>
      <c r="W36" s="33" t="s">
        <v>40</v>
      </c>
      <c r="X36" s="33" t="b">
        <v>0</v>
      </c>
    </row>
    <row r="37" spans="1:27" ht="16.7" customHeight="1" x14ac:dyDescent="0.25">
      <c r="A37" s="160" t="s">
        <v>131</v>
      </c>
      <c r="B37" s="372" t="s">
        <v>130</v>
      </c>
      <c r="C37" s="372"/>
      <c r="D37" s="372"/>
      <c r="E37" s="372"/>
      <c r="F37" s="372"/>
      <c r="G37" s="372"/>
      <c r="H37" s="18"/>
      <c r="I37" s="18"/>
      <c r="J37" s="99"/>
      <c r="W37" s="33" t="s">
        <v>38</v>
      </c>
      <c r="X37" s="33" t="b">
        <v>0</v>
      </c>
    </row>
    <row r="38" spans="1:27" ht="30" hidden="1" customHeight="1" x14ac:dyDescent="0.25">
      <c r="A38" s="160"/>
      <c r="B38" s="384" t="s">
        <v>129</v>
      </c>
      <c r="C38" s="384"/>
      <c r="D38" s="384"/>
      <c r="E38" s="384"/>
      <c r="F38" s="384"/>
      <c r="G38" s="384"/>
      <c r="H38" s="384"/>
      <c r="I38" s="384"/>
      <c r="J38" s="385"/>
    </row>
    <row r="39" spans="1:27" ht="33" hidden="1" customHeight="1" x14ac:dyDescent="0.25">
      <c r="A39" s="160"/>
      <c r="B39" s="593"/>
      <c r="C39" s="369"/>
      <c r="D39" s="369"/>
      <c r="E39" s="369"/>
      <c r="F39" s="369"/>
      <c r="G39" s="369"/>
      <c r="H39" s="369"/>
      <c r="I39" s="369"/>
      <c r="J39" s="370"/>
    </row>
    <row r="40" spans="1:27" hidden="1" x14ac:dyDescent="0.25">
      <c r="A40" s="160"/>
      <c r="B40" s="14"/>
      <c r="C40" s="14"/>
      <c r="D40" s="14"/>
      <c r="E40" s="14"/>
      <c r="F40" s="14"/>
      <c r="G40" s="14"/>
      <c r="H40" s="14"/>
      <c r="I40" s="14"/>
      <c r="J40" s="101"/>
    </row>
    <row r="41" spans="1:27" s="5" customFormat="1" ht="15" customHeight="1" x14ac:dyDescent="0.25">
      <c r="A41" s="160" t="s">
        <v>128</v>
      </c>
      <c r="B41" s="372" t="s">
        <v>127</v>
      </c>
      <c r="C41" s="372"/>
      <c r="D41" s="372"/>
      <c r="E41" s="372"/>
      <c r="F41" s="372"/>
      <c r="G41" s="372"/>
      <c r="H41" s="372"/>
      <c r="I41" s="372"/>
      <c r="J41" s="373"/>
    </row>
    <row r="42" spans="1:27" hidden="1" x14ac:dyDescent="0.25">
      <c r="A42" s="160"/>
      <c r="B42" s="7"/>
      <c r="C42" s="7"/>
      <c r="D42" s="7"/>
      <c r="E42" s="7"/>
      <c r="F42" s="7"/>
      <c r="G42" s="7"/>
      <c r="H42" s="7"/>
      <c r="I42" s="7"/>
      <c r="J42" s="78"/>
      <c r="W42" s="1" t="s">
        <v>126</v>
      </c>
      <c r="X42" s="1" t="b">
        <v>0</v>
      </c>
    </row>
    <row r="43" spans="1:27" s="5" customFormat="1" ht="15" hidden="1" customHeight="1" x14ac:dyDescent="0.25">
      <c r="A43" s="160" t="s">
        <v>123</v>
      </c>
      <c r="B43" s="372" t="s">
        <v>125</v>
      </c>
      <c r="C43" s="372"/>
      <c r="D43" s="372"/>
      <c r="E43" s="372"/>
      <c r="F43" s="372"/>
      <c r="G43" s="372"/>
      <c r="H43" s="372"/>
      <c r="I43" s="372"/>
      <c r="J43" s="373"/>
      <c r="W43" s="1" t="s">
        <v>124</v>
      </c>
      <c r="X43" s="5" t="b">
        <v>1</v>
      </c>
    </row>
    <row r="44" spans="1:27" ht="53.25" hidden="1" customHeight="1" x14ac:dyDescent="0.25">
      <c r="A44" s="160"/>
      <c r="B44" s="593"/>
      <c r="C44" s="369"/>
      <c r="D44" s="369"/>
      <c r="E44" s="369"/>
      <c r="F44" s="369"/>
      <c r="G44" s="369"/>
      <c r="H44" s="369"/>
      <c r="I44" s="369"/>
      <c r="J44" s="370"/>
    </row>
    <row r="45" spans="1:27" s="5" customFormat="1" hidden="1" x14ac:dyDescent="0.25">
      <c r="A45" s="160" t="s">
        <v>123</v>
      </c>
      <c r="B45" s="372" t="s">
        <v>122</v>
      </c>
      <c r="C45" s="372"/>
      <c r="D45" s="372"/>
      <c r="E45" s="372"/>
      <c r="F45" s="372"/>
      <c r="G45" s="372"/>
      <c r="H45" s="372"/>
      <c r="I45" s="372"/>
      <c r="J45" s="373"/>
    </row>
    <row r="46" spans="1:27" ht="46.5" hidden="1" customHeight="1" x14ac:dyDescent="0.25">
      <c r="A46" s="160"/>
      <c r="B46" s="593"/>
      <c r="C46" s="369"/>
      <c r="D46" s="369"/>
      <c r="E46" s="369"/>
      <c r="F46" s="369"/>
      <c r="G46" s="369"/>
      <c r="H46" s="369"/>
      <c r="I46" s="369"/>
      <c r="J46" s="370"/>
    </row>
    <row r="47" spans="1:27" hidden="1" x14ac:dyDescent="0.25">
      <c r="A47" s="160"/>
      <c r="B47" s="14"/>
      <c r="C47" s="14"/>
      <c r="D47" s="14"/>
      <c r="E47" s="14"/>
      <c r="F47" s="14"/>
      <c r="G47" s="14"/>
      <c r="H47" s="14"/>
      <c r="I47" s="14"/>
      <c r="J47" s="101"/>
      <c r="Z47" s="27" t="s">
        <v>121</v>
      </c>
      <c r="AA47" s="35" t="s">
        <v>120</v>
      </c>
    </row>
    <row r="48" spans="1:27" s="5" customFormat="1" ht="30" customHeight="1" x14ac:dyDescent="0.25">
      <c r="A48" s="160" t="s">
        <v>119</v>
      </c>
      <c r="B48" s="372" t="s">
        <v>118</v>
      </c>
      <c r="C48" s="372"/>
      <c r="D48" s="372"/>
      <c r="E48" s="372"/>
      <c r="F48" s="372"/>
      <c r="G48" s="372"/>
      <c r="H48" s="372"/>
      <c r="I48" s="372"/>
      <c r="J48" s="373"/>
      <c r="Z48" s="27" t="s">
        <v>117</v>
      </c>
      <c r="AA48" s="35" t="s">
        <v>116</v>
      </c>
    </row>
    <row r="49" spans="1:34" ht="21" customHeight="1" x14ac:dyDescent="0.25">
      <c r="A49" s="174" t="s">
        <v>115</v>
      </c>
      <c r="B49" s="594" t="s">
        <v>95</v>
      </c>
      <c r="C49" s="391"/>
      <c r="D49" s="392" t="s">
        <v>251</v>
      </c>
      <c r="E49" s="392"/>
      <c r="F49" s="392"/>
      <c r="G49" s="392"/>
      <c r="H49" s="392"/>
      <c r="I49" s="392"/>
      <c r="J49" s="393"/>
      <c r="Z49" s="27" t="s">
        <v>113</v>
      </c>
      <c r="AA49" s="35" t="s">
        <v>112</v>
      </c>
      <c r="AB49" s="35"/>
      <c r="AC49" s="35"/>
      <c r="AD49" s="35"/>
      <c r="AE49" s="35"/>
      <c r="AF49" s="35"/>
      <c r="AG49" s="35"/>
      <c r="AH49" s="35"/>
    </row>
    <row r="50" spans="1:34" ht="21" customHeight="1" x14ac:dyDescent="0.25">
      <c r="A50" s="174" t="s">
        <v>111</v>
      </c>
      <c r="B50" s="594" t="s">
        <v>92</v>
      </c>
      <c r="C50" s="391"/>
      <c r="D50" s="392" t="s">
        <v>250</v>
      </c>
      <c r="E50" s="392"/>
      <c r="F50" s="392"/>
      <c r="G50" s="392"/>
      <c r="H50" s="392"/>
      <c r="I50" s="392"/>
      <c r="J50" s="393"/>
      <c r="Z50" s="27" t="s">
        <v>109</v>
      </c>
      <c r="AA50" s="35" t="s">
        <v>108</v>
      </c>
      <c r="AB50" s="35"/>
      <c r="AC50" s="35"/>
      <c r="AD50" s="35"/>
      <c r="AE50" s="35"/>
      <c r="AF50" s="35"/>
      <c r="AG50" s="35"/>
      <c r="AH50" s="35"/>
    </row>
    <row r="51" spans="1:34" ht="21" customHeight="1" x14ac:dyDescent="0.25">
      <c r="A51" s="174" t="s">
        <v>107</v>
      </c>
      <c r="B51" s="594" t="s">
        <v>91</v>
      </c>
      <c r="C51" s="391"/>
      <c r="D51" s="392" t="s">
        <v>106</v>
      </c>
      <c r="E51" s="392"/>
      <c r="F51" s="392"/>
      <c r="G51" s="392"/>
      <c r="H51" s="392"/>
      <c r="I51" s="392"/>
      <c r="J51" s="393"/>
      <c r="Z51" s="27" t="s">
        <v>105</v>
      </c>
      <c r="AA51" s="1" t="s">
        <v>104</v>
      </c>
      <c r="AB51" s="35"/>
      <c r="AC51" s="35"/>
      <c r="AD51" s="35"/>
      <c r="AE51" s="35"/>
      <c r="AF51" s="35"/>
      <c r="AG51" s="35"/>
      <c r="AH51" s="35"/>
    </row>
    <row r="52" spans="1:34" ht="21" hidden="1" customHeight="1" x14ac:dyDescent="0.25">
      <c r="A52" s="102"/>
      <c r="B52" s="18"/>
      <c r="C52" s="18"/>
      <c r="D52" s="18"/>
      <c r="E52" s="18"/>
      <c r="F52" s="18"/>
      <c r="G52" s="18"/>
      <c r="H52" s="18"/>
      <c r="I52" s="18"/>
      <c r="J52" s="99"/>
      <c r="Z52" s="27" t="s">
        <v>103</v>
      </c>
      <c r="AA52" s="35" t="s">
        <v>102</v>
      </c>
    </row>
    <row r="53" spans="1:34" ht="26.25" hidden="1" customHeight="1" x14ac:dyDescent="0.4">
      <c r="A53" s="167"/>
      <c r="B53" s="168" t="s">
        <v>101</v>
      </c>
      <c r="C53" s="81"/>
      <c r="D53" s="81"/>
      <c r="E53" s="81"/>
      <c r="F53" s="81"/>
      <c r="G53" s="81"/>
      <c r="H53" s="81"/>
      <c r="I53" s="81"/>
      <c r="J53" s="82"/>
      <c r="K53" s="23"/>
      <c r="L53" s="23"/>
      <c r="M53" s="23"/>
      <c r="N53" s="23"/>
      <c r="O53" s="23"/>
      <c r="P53" s="23"/>
      <c r="Q53" s="23"/>
      <c r="R53" s="23"/>
      <c r="S53" s="23"/>
      <c r="T53" s="23"/>
      <c r="U53" s="23"/>
      <c r="V53" s="23"/>
      <c r="AA53" s="35" t="s">
        <v>100</v>
      </c>
    </row>
    <row r="54" spans="1:34" ht="5.25" hidden="1" customHeight="1" x14ac:dyDescent="0.4">
      <c r="A54" s="167"/>
      <c r="B54" s="81"/>
      <c r="C54" s="81"/>
      <c r="D54" s="81"/>
      <c r="E54" s="81"/>
      <c r="F54" s="81"/>
      <c r="G54" s="81"/>
      <c r="H54" s="81"/>
      <c r="I54" s="81"/>
      <c r="J54" s="82"/>
      <c r="K54" s="23"/>
      <c r="L54" s="23"/>
      <c r="M54" s="23"/>
      <c r="N54" s="23"/>
      <c r="O54" s="23"/>
      <c r="P54" s="23"/>
      <c r="Q54" s="23"/>
      <c r="R54" s="23"/>
      <c r="S54" s="23"/>
      <c r="T54" s="23"/>
      <c r="U54" s="23"/>
      <c r="V54" s="23"/>
      <c r="AA54" s="35" t="s">
        <v>99</v>
      </c>
    </row>
    <row r="55" spans="1:34" hidden="1" x14ac:dyDescent="0.25">
      <c r="A55" s="172"/>
      <c r="B55" s="7"/>
      <c r="C55" s="7"/>
      <c r="D55" s="7"/>
      <c r="E55" s="7"/>
      <c r="F55" s="7"/>
      <c r="G55" s="7"/>
      <c r="H55" s="7"/>
      <c r="I55" s="7"/>
      <c r="J55" s="78"/>
      <c r="AA55" s="35" t="s">
        <v>98</v>
      </c>
    </row>
    <row r="56" spans="1:34" hidden="1" outlineLevel="1" x14ac:dyDescent="0.25">
      <c r="A56" s="172"/>
      <c r="B56" s="171" t="s">
        <v>97</v>
      </c>
      <c r="C56" s="7"/>
      <c r="D56" s="7"/>
      <c r="E56" s="7"/>
      <c r="F56" s="7"/>
      <c r="G56" s="7"/>
      <c r="H56" s="7"/>
      <c r="I56" s="7"/>
      <c r="J56" s="78"/>
      <c r="AA56" s="35" t="s">
        <v>96</v>
      </c>
    </row>
    <row r="57" spans="1:34" hidden="1" outlineLevel="1" x14ac:dyDescent="0.25">
      <c r="A57" s="172"/>
      <c r="B57" s="173"/>
      <c r="C57" s="7"/>
      <c r="D57" s="7"/>
      <c r="E57" s="7"/>
      <c r="F57" s="7"/>
      <c r="G57" s="7"/>
      <c r="H57" s="7"/>
      <c r="I57" s="7"/>
      <c r="J57" s="78"/>
      <c r="AA57" s="35" t="s">
        <v>95</v>
      </c>
    </row>
    <row r="58" spans="1:34" hidden="1" outlineLevel="1" x14ac:dyDescent="0.25">
      <c r="A58" s="160" t="s">
        <v>94</v>
      </c>
      <c r="B58" s="372" t="s">
        <v>93</v>
      </c>
      <c r="C58" s="372"/>
      <c r="D58" s="372"/>
      <c r="E58" s="372"/>
      <c r="F58" s="372"/>
      <c r="G58" s="372"/>
      <c r="H58" s="372"/>
      <c r="I58" s="372"/>
      <c r="J58" s="373"/>
      <c r="AA58" s="35" t="s">
        <v>92</v>
      </c>
    </row>
    <row r="59" spans="1:34" ht="63.75" hidden="1" customHeight="1" outlineLevel="1" x14ac:dyDescent="0.25">
      <c r="A59" s="102"/>
      <c r="B59" s="593"/>
      <c r="C59" s="369"/>
      <c r="D59" s="369"/>
      <c r="E59" s="369"/>
      <c r="F59" s="369"/>
      <c r="G59" s="369"/>
      <c r="H59" s="369"/>
      <c r="I59" s="369"/>
      <c r="J59" s="370"/>
      <c r="AA59" s="35" t="s">
        <v>91</v>
      </c>
    </row>
    <row r="60" spans="1:34" hidden="1" collapsed="1" x14ac:dyDescent="0.25">
      <c r="A60" s="102"/>
      <c r="B60" s="18"/>
      <c r="C60" s="18"/>
      <c r="D60" s="18"/>
      <c r="E60" s="18"/>
      <c r="F60" s="18"/>
      <c r="G60" s="18"/>
      <c r="H60" s="18"/>
      <c r="I60" s="18"/>
      <c r="J60" s="99"/>
      <c r="AA60" s="1" t="s">
        <v>90</v>
      </c>
    </row>
    <row r="61" spans="1:34" hidden="1" outlineLevel="1" x14ac:dyDescent="0.25">
      <c r="A61" s="172"/>
      <c r="B61" s="171" t="s">
        <v>89</v>
      </c>
      <c r="C61" s="7"/>
      <c r="D61" s="7"/>
      <c r="E61" s="7"/>
      <c r="F61" s="7"/>
      <c r="G61" s="7"/>
      <c r="H61" s="7"/>
      <c r="I61" s="7"/>
      <c r="J61" s="78"/>
      <c r="AA61" s="35" t="s">
        <v>88</v>
      </c>
    </row>
    <row r="62" spans="1:34" hidden="1" outlineLevel="1" x14ac:dyDescent="0.25">
      <c r="A62" s="172"/>
      <c r="B62" s="173"/>
      <c r="C62" s="7"/>
      <c r="D62" s="7"/>
      <c r="E62" s="7"/>
      <c r="F62" s="7"/>
      <c r="G62" s="7"/>
      <c r="H62" s="7"/>
      <c r="I62" s="7"/>
      <c r="J62" s="78"/>
      <c r="AA62" s="35" t="s">
        <v>87</v>
      </c>
    </row>
    <row r="63" spans="1:34" outlineLevel="1" x14ac:dyDescent="0.25">
      <c r="A63" s="160" t="s">
        <v>86</v>
      </c>
      <c r="B63" s="372" t="s">
        <v>85</v>
      </c>
      <c r="C63" s="372"/>
      <c r="D63" s="372"/>
      <c r="E63" s="372"/>
      <c r="F63" s="372"/>
      <c r="G63" s="372"/>
      <c r="H63" s="372"/>
      <c r="I63" s="372"/>
      <c r="J63" s="373"/>
      <c r="AA63" s="35" t="s">
        <v>84</v>
      </c>
    </row>
    <row r="64" spans="1:34" ht="11.25" customHeight="1" outlineLevel="1" x14ac:dyDescent="0.25">
      <c r="A64" s="160"/>
      <c r="B64" s="593"/>
      <c r="C64" s="369"/>
      <c r="D64" s="369"/>
      <c r="E64" s="369"/>
      <c r="F64" s="369"/>
      <c r="G64" s="369"/>
      <c r="H64" s="369"/>
      <c r="I64" s="369"/>
      <c r="J64" s="370"/>
      <c r="AA64" s="1" t="s">
        <v>83</v>
      </c>
    </row>
    <row r="65" spans="1:27" hidden="1" outlineLevel="1" x14ac:dyDescent="0.25">
      <c r="A65" s="160"/>
      <c r="B65" s="173"/>
      <c r="C65" s="7"/>
      <c r="D65" s="7"/>
      <c r="E65" s="7"/>
      <c r="F65" s="7"/>
      <c r="G65" s="7"/>
      <c r="H65" s="7"/>
      <c r="I65" s="7"/>
      <c r="J65" s="78"/>
      <c r="AA65" s="35" t="s">
        <v>82</v>
      </c>
    </row>
    <row r="66" spans="1:27" s="5" customFormat="1" ht="14.45" customHeight="1" outlineLevel="1" x14ac:dyDescent="0.25">
      <c r="A66" s="160" t="s">
        <v>81</v>
      </c>
      <c r="B66" s="372" t="s">
        <v>80</v>
      </c>
      <c r="C66" s="372"/>
      <c r="D66" s="372"/>
      <c r="E66" s="372"/>
      <c r="F66" s="372"/>
      <c r="G66" s="372"/>
      <c r="H66" s="372"/>
      <c r="I66" s="372"/>
      <c r="J66" s="373"/>
      <c r="AA66" s="35" t="s">
        <v>79</v>
      </c>
    </row>
    <row r="67" spans="1:27" ht="23.45" customHeight="1" outlineLevel="1" x14ac:dyDescent="0.25">
      <c r="A67" s="160"/>
      <c r="B67" s="10"/>
      <c r="C67" s="386" t="s">
        <v>78</v>
      </c>
      <c r="D67" s="386"/>
      <c r="E67" s="386"/>
      <c r="F67" s="388" t="s">
        <v>77</v>
      </c>
      <c r="G67" s="388"/>
      <c r="H67" s="388"/>
      <c r="I67" s="388"/>
      <c r="J67" s="389"/>
    </row>
    <row r="68" spans="1:27" ht="23.45" customHeight="1" outlineLevel="1" x14ac:dyDescent="0.25">
      <c r="A68" s="160"/>
      <c r="B68" s="10"/>
      <c r="C68" s="386" t="s">
        <v>76</v>
      </c>
      <c r="D68" s="386"/>
      <c r="E68" s="386"/>
      <c r="F68" s="388" t="s">
        <v>249</v>
      </c>
      <c r="G68" s="388"/>
      <c r="H68" s="388"/>
      <c r="I68" s="388"/>
      <c r="J68" s="389"/>
    </row>
    <row r="69" spans="1:27" ht="23.45" customHeight="1" outlineLevel="1" x14ac:dyDescent="0.25">
      <c r="A69" s="160"/>
      <c r="B69" s="10"/>
      <c r="C69" s="386" t="s">
        <v>74</v>
      </c>
      <c r="D69" s="386"/>
      <c r="E69" s="386"/>
      <c r="F69" s="388" t="s">
        <v>248</v>
      </c>
      <c r="G69" s="388"/>
      <c r="H69" s="388"/>
      <c r="I69" s="388"/>
      <c r="J69" s="389"/>
    </row>
    <row r="70" spans="1:27" ht="23.45" customHeight="1" outlineLevel="1" x14ac:dyDescent="0.25">
      <c r="A70" s="160"/>
      <c r="B70" s="10"/>
      <c r="C70" s="386" t="s">
        <v>72</v>
      </c>
      <c r="D70" s="386"/>
      <c r="E70" s="386"/>
      <c r="F70" s="388" t="s">
        <v>71</v>
      </c>
      <c r="G70" s="388"/>
      <c r="H70" s="388"/>
      <c r="I70" s="388"/>
      <c r="J70" s="389"/>
    </row>
    <row r="71" spans="1:27" ht="23.45" customHeight="1" outlineLevel="1" x14ac:dyDescent="0.25">
      <c r="A71" s="160"/>
      <c r="B71" s="10"/>
      <c r="C71" s="386" t="s">
        <v>70</v>
      </c>
      <c r="D71" s="386"/>
      <c r="E71" s="386"/>
      <c r="F71" s="388" t="s">
        <v>247</v>
      </c>
      <c r="G71" s="388"/>
      <c r="H71" s="388"/>
      <c r="I71" s="388"/>
      <c r="J71" s="389"/>
    </row>
    <row r="72" spans="1:27" ht="23.45" customHeight="1" outlineLevel="1" x14ac:dyDescent="0.25">
      <c r="A72" s="160"/>
      <c r="B72" s="10"/>
      <c r="C72" s="386" t="s">
        <v>68</v>
      </c>
      <c r="D72" s="386"/>
      <c r="E72" s="386"/>
      <c r="F72" s="388" t="s">
        <v>246</v>
      </c>
      <c r="G72" s="388"/>
      <c r="H72" s="388"/>
      <c r="I72" s="388"/>
      <c r="J72" s="389"/>
    </row>
    <row r="73" spans="1:27" ht="23.45" customHeight="1" outlineLevel="1" x14ac:dyDescent="0.25">
      <c r="A73" s="160"/>
      <c r="B73" s="10"/>
      <c r="C73" s="386" t="s">
        <v>66</v>
      </c>
      <c r="D73" s="386"/>
      <c r="E73" s="386"/>
      <c r="F73" s="388" t="s">
        <v>245</v>
      </c>
      <c r="G73" s="388"/>
      <c r="H73" s="388"/>
      <c r="I73" s="388"/>
      <c r="J73" s="389"/>
    </row>
    <row r="74" spans="1:27" outlineLevel="1" x14ac:dyDescent="0.25">
      <c r="A74" s="160"/>
      <c r="B74" s="7"/>
      <c r="C74" s="7"/>
      <c r="D74" s="7"/>
      <c r="E74" s="7"/>
      <c r="F74" s="7"/>
      <c r="G74" s="7"/>
      <c r="H74" s="7"/>
      <c r="I74" s="7"/>
      <c r="J74" s="78"/>
    </row>
    <row r="75" spans="1:27" s="5" customFormat="1" outlineLevel="1" x14ac:dyDescent="0.25">
      <c r="A75" s="160" t="s">
        <v>64</v>
      </c>
      <c r="B75" s="403" t="s">
        <v>63</v>
      </c>
      <c r="C75" s="403"/>
      <c r="D75" s="403"/>
      <c r="E75" s="403"/>
      <c r="F75" s="403"/>
      <c r="G75" s="403"/>
      <c r="H75" s="403"/>
      <c r="I75" s="403"/>
      <c r="J75" s="404"/>
    </row>
    <row r="76" spans="1:27" ht="26.25" customHeight="1" outlineLevel="1" x14ac:dyDescent="0.25">
      <c r="A76" s="160"/>
      <c r="B76" s="593" t="s">
        <v>62</v>
      </c>
      <c r="C76" s="369"/>
      <c r="D76" s="369"/>
      <c r="E76" s="369"/>
      <c r="F76" s="369"/>
      <c r="G76" s="369"/>
      <c r="H76" s="369"/>
      <c r="I76" s="369"/>
      <c r="J76" s="370"/>
    </row>
    <row r="77" spans="1:27" hidden="1" x14ac:dyDescent="0.25">
      <c r="A77" s="172"/>
      <c r="B77" s="18"/>
      <c r="C77" s="7"/>
      <c r="D77" s="7"/>
      <c r="E77" s="7"/>
      <c r="F77" s="7"/>
      <c r="G77" s="7"/>
      <c r="H77" s="7"/>
      <c r="I77" s="7"/>
      <c r="J77" s="78"/>
    </row>
    <row r="78" spans="1:27" hidden="1" outlineLevel="1" x14ac:dyDescent="0.25">
      <c r="A78" s="172"/>
      <c r="B78" s="171" t="s">
        <v>61</v>
      </c>
      <c r="C78" s="7"/>
      <c r="D78" s="7"/>
      <c r="E78" s="7"/>
      <c r="F78" s="7"/>
      <c r="G78" s="7"/>
      <c r="H78" s="7"/>
      <c r="I78" s="7"/>
      <c r="J78" s="78"/>
    </row>
    <row r="79" spans="1:27" s="5" customFormat="1" ht="38.450000000000003" hidden="1" customHeight="1" outlineLevel="1" x14ac:dyDescent="0.25">
      <c r="A79" s="160" t="s">
        <v>60</v>
      </c>
      <c r="B79" s="372" t="s">
        <v>59</v>
      </c>
      <c r="C79" s="372"/>
      <c r="D79" s="372"/>
      <c r="E79" s="372"/>
      <c r="F79" s="372"/>
      <c r="G79" s="372"/>
      <c r="H79" s="372"/>
      <c r="I79" s="372"/>
      <c r="J79" s="373"/>
    </row>
    <row r="80" spans="1:27" ht="27.75" hidden="1" customHeight="1" outlineLevel="1" x14ac:dyDescent="0.25">
      <c r="A80" s="170"/>
      <c r="B80" s="593"/>
      <c r="C80" s="369"/>
      <c r="D80" s="369"/>
      <c r="E80" s="369"/>
      <c r="F80" s="369"/>
      <c r="G80" s="369"/>
      <c r="H80" s="369"/>
      <c r="I80" s="369"/>
      <c r="J80" s="370"/>
    </row>
    <row r="81" spans="1:22" hidden="1" collapsed="1" x14ac:dyDescent="0.25">
      <c r="A81" s="170"/>
      <c r="B81" s="10"/>
      <c r="C81" s="10"/>
      <c r="D81" s="10"/>
      <c r="E81" s="10"/>
      <c r="F81" s="10"/>
      <c r="G81" s="10"/>
      <c r="H81" s="10"/>
      <c r="I81" s="10"/>
      <c r="J81" s="105"/>
    </row>
    <row r="82" spans="1:22" ht="5.25" hidden="1" customHeight="1" x14ac:dyDescent="0.4">
      <c r="A82" s="167"/>
      <c r="B82" s="81"/>
      <c r="C82" s="81"/>
      <c r="D82" s="81"/>
      <c r="E82" s="81"/>
      <c r="F82" s="81"/>
      <c r="G82" s="81"/>
      <c r="H82" s="81"/>
      <c r="I82" s="81"/>
      <c r="J82" s="82"/>
      <c r="K82" s="23"/>
      <c r="L82" s="23"/>
      <c r="M82" s="23"/>
      <c r="N82" s="23"/>
      <c r="O82" s="23"/>
      <c r="P82" s="23"/>
      <c r="Q82" s="23"/>
      <c r="R82" s="23"/>
      <c r="S82" s="23"/>
      <c r="T82" s="23"/>
      <c r="U82" s="23"/>
      <c r="V82" s="23"/>
    </row>
    <row r="83" spans="1:22" s="3" customFormat="1" hidden="1" x14ac:dyDescent="0.25">
      <c r="A83" s="169"/>
      <c r="B83" s="10"/>
      <c r="C83" s="10"/>
      <c r="D83" s="10"/>
      <c r="E83" s="10"/>
      <c r="F83" s="10"/>
      <c r="G83" s="10"/>
      <c r="H83" s="10"/>
      <c r="I83" s="10"/>
      <c r="J83" s="105"/>
    </row>
    <row r="84" spans="1:22" s="5" customFormat="1" x14ac:dyDescent="0.25">
      <c r="A84" s="156" t="s">
        <v>58</v>
      </c>
      <c r="B84" s="372" t="s">
        <v>57</v>
      </c>
      <c r="C84" s="372"/>
      <c r="D84" s="372"/>
      <c r="E84" s="372"/>
      <c r="F84" s="372"/>
      <c r="G84" s="372"/>
      <c r="H84" s="372"/>
      <c r="I84" s="372"/>
      <c r="J84" s="373"/>
    </row>
    <row r="85" spans="1:22" ht="9.75" customHeight="1" x14ac:dyDescent="0.25">
      <c r="A85" s="169"/>
      <c r="B85" s="593"/>
      <c r="C85" s="369"/>
      <c r="D85" s="369"/>
      <c r="E85" s="369"/>
      <c r="F85" s="369"/>
      <c r="G85" s="369"/>
      <c r="H85" s="369"/>
      <c r="I85" s="369"/>
      <c r="J85" s="370"/>
    </row>
    <row r="86" spans="1:22" hidden="1" x14ac:dyDescent="0.25">
      <c r="A86" s="169"/>
      <c r="B86" s="7"/>
      <c r="C86" s="7"/>
      <c r="D86" s="7"/>
      <c r="E86" s="7"/>
      <c r="F86" s="7"/>
      <c r="G86" s="7"/>
      <c r="H86" s="7"/>
      <c r="I86" s="7"/>
      <c r="J86" s="78"/>
    </row>
    <row r="87" spans="1:22" ht="26.25" hidden="1" x14ac:dyDescent="0.4">
      <c r="A87" s="167"/>
      <c r="B87" s="168" t="s">
        <v>56</v>
      </c>
      <c r="C87" s="81"/>
      <c r="D87" s="81"/>
      <c r="E87" s="81"/>
      <c r="F87" s="81"/>
      <c r="G87" s="81"/>
      <c r="H87" s="81"/>
      <c r="I87" s="81"/>
      <c r="J87" s="82"/>
      <c r="K87" s="23"/>
      <c r="L87" s="23"/>
      <c r="M87" s="23"/>
      <c r="N87" s="23"/>
      <c r="O87" s="23"/>
      <c r="P87" s="23"/>
      <c r="Q87" s="23"/>
      <c r="R87" s="23"/>
      <c r="S87" s="23"/>
      <c r="T87" s="23"/>
      <c r="U87" s="23"/>
      <c r="V87" s="23"/>
    </row>
    <row r="88" spans="1:22" ht="5.25" hidden="1" customHeight="1" x14ac:dyDescent="0.4">
      <c r="A88" s="167"/>
      <c r="B88" s="81"/>
      <c r="C88" s="81"/>
      <c r="D88" s="81"/>
      <c r="E88" s="81"/>
      <c r="F88" s="81"/>
      <c r="G88" s="81"/>
      <c r="H88" s="81"/>
      <c r="I88" s="81"/>
      <c r="J88" s="82"/>
      <c r="K88" s="23"/>
      <c r="L88" s="23"/>
      <c r="M88" s="23"/>
      <c r="N88" s="23"/>
      <c r="O88" s="23"/>
      <c r="P88" s="23"/>
      <c r="Q88" s="23"/>
      <c r="R88" s="23"/>
      <c r="S88" s="23"/>
      <c r="T88" s="23"/>
      <c r="U88" s="23"/>
      <c r="V88" s="23"/>
    </row>
    <row r="89" spans="1:22" s="5" customFormat="1" hidden="1" x14ac:dyDescent="0.25">
      <c r="A89" s="156" t="s">
        <v>55</v>
      </c>
      <c r="B89" s="372" t="s">
        <v>54</v>
      </c>
      <c r="C89" s="372"/>
      <c r="D89" s="372"/>
      <c r="E89" s="372"/>
      <c r="F89" s="372"/>
      <c r="G89" s="372"/>
      <c r="H89" s="372"/>
      <c r="I89" s="372"/>
      <c r="J89" s="373"/>
    </row>
    <row r="90" spans="1:22" ht="27.75" hidden="1" customHeight="1" x14ac:dyDescent="0.25">
      <c r="A90" s="83"/>
      <c r="B90" s="409" t="s">
        <v>53</v>
      </c>
      <c r="C90" s="409"/>
      <c r="D90" s="409"/>
      <c r="E90" s="409"/>
      <c r="F90" s="409"/>
      <c r="G90" s="409"/>
      <c r="H90" s="409"/>
      <c r="I90" s="409"/>
      <c r="J90" s="410"/>
    </row>
    <row r="91" spans="1:22" hidden="1" x14ac:dyDescent="0.25">
      <c r="A91" s="83"/>
      <c r="B91" s="36" t="s">
        <v>52</v>
      </c>
      <c r="C91" s="36"/>
      <c r="D91" s="36"/>
      <c r="E91" s="36"/>
      <c r="F91" s="36"/>
      <c r="G91" s="36"/>
      <c r="H91" s="36"/>
      <c r="I91" s="36"/>
      <c r="J91" s="107"/>
    </row>
    <row r="92" spans="1:22" x14ac:dyDescent="0.25">
      <c r="A92" s="83"/>
      <c r="B92" s="397" t="s">
        <v>244</v>
      </c>
      <c r="C92" s="397"/>
      <c r="D92" s="128" t="str">
        <f t="shared" ref="D92:I92" si="0">D$112</f>
        <v>FY19</v>
      </c>
      <c r="E92" s="37" t="str">
        <f t="shared" si="0"/>
        <v>FY20</v>
      </c>
      <c r="F92" s="37" t="str">
        <f t="shared" si="0"/>
        <v>FY21</v>
      </c>
      <c r="G92" s="37" t="str">
        <f t="shared" si="0"/>
        <v>FY22</v>
      </c>
      <c r="H92" s="37" t="str">
        <f t="shared" si="0"/>
        <v>FY23</v>
      </c>
      <c r="I92" s="37" t="str">
        <f t="shared" si="0"/>
        <v>FY24</v>
      </c>
      <c r="J92" s="108" t="s">
        <v>10</v>
      </c>
    </row>
    <row r="93" spans="1:22" s="5" customFormat="1" ht="15" customHeight="1" x14ac:dyDescent="0.25">
      <c r="A93" s="156"/>
      <c r="B93" s="397" t="s">
        <v>238</v>
      </c>
      <c r="C93" s="397"/>
      <c r="D93" s="166">
        <f t="shared" ref="D93:I93" si="1">(D125+D137)-SUM(D102)</f>
        <v>43691.25</v>
      </c>
      <c r="E93" s="165">
        <f t="shared" si="1"/>
        <v>55312.5</v>
      </c>
      <c r="F93" s="165">
        <f t="shared" si="1"/>
        <v>56640</v>
      </c>
      <c r="G93" s="165">
        <f t="shared" si="1"/>
        <v>57967.5</v>
      </c>
      <c r="H93" s="165">
        <f t="shared" si="1"/>
        <v>59295</v>
      </c>
      <c r="I93" s="165">
        <f t="shared" si="1"/>
        <v>60622.5</v>
      </c>
      <c r="J93" s="109">
        <f>SUM(D93:I93)</f>
        <v>333528.75</v>
      </c>
    </row>
    <row r="94" spans="1:22" ht="15" hidden="1" customHeight="1" outlineLevel="1" x14ac:dyDescent="0.25">
      <c r="A94" s="83"/>
      <c r="B94" s="595" t="s">
        <v>51</v>
      </c>
      <c r="C94" s="395"/>
      <c r="D94" s="164">
        <v>0</v>
      </c>
      <c r="E94" s="40">
        <v>0</v>
      </c>
      <c r="F94" s="40">
        <v>0</v>
      </c>
      <c r="G94" s="40">
        <v>0</v>
      </c>
      <c r="H94" s="40">
        <v>0</v>
      </c>
      <c r="I94" s="40">
        <v>0</v>
      </c>
      <c r="J94" s="109">
        <f>SUM(D94:I94)</f>
        <v>0</v>
      </c>
    </row>
    <row r="95" spans="1:22" ht="15" hidden="1" customHeight="1" outlineLevel="1" x14ac:dyDescent="0.25">
      <c r="A95" s="83"/>
      <c r="B95" s="595" t="s">
        <v>50</v>
      </c>
      <c r="C95" s="395"/>
      <c r="D95" s="164">
        <v>0</v>
      </c>
      <c r="E95" s="40">
        <v>0</v>
      </c>
      <c r="F95" s="40">
        <v>0</v>
      </c>
      <c r="G95" s="40">
        <v>0</v>
      </c>
      <c r="H95" s="40">
        <v>0</v>
      </c>
      <c r="I95" s="40">
        <v>0</v>
      </c>
      <c r="J95" s="109">
        <f>SUM(D95:I95)</f>
        <v>0</v>
      </c>
    </row>
    <row r="96" spans="1:22" ht="15" hidden="1" customHeight="1" outlineLevel="1" x14ac:dyDescent="0.25">
      <c r="A96" s="83"/>
      <c r="B96" s="595" t="s">
        <v>49</v>
      </c>
      <c r="C96" s="395"/>
      <c r="D96" s="164">
        <v>0</v>
      </c>
      <c r="E96" s="40">
        <v>0</v>
      </c>
      <c r="F96" s="40">
        <v>0</v>
      </c>
      <c r="G96" s="40">
        <v>0</v>
      </c>
      <c r="H96" s="40">
        <v>0</v>
      </c>
      <c r="I96" s="40">
        <v>0</v>
      </c>
      <c r="J96" s="109">
        <f>SUM(D96:I96)</f>
        <v>0</v>
      </c>
    </row>
    <row r="97" spans="1:24" ht="15" hidden="1" customHeight="1" outlineLevel="1" x14ac:dyDescent="0.25">
      <c r="A97" s="83"/>
      <c r="B97" s="595" t="s">
        <v>48</v>
      </c>
      <c r="C97" s="395"/>
      <c r="D97" s="164">
        <v>0</v>
      </c>
      <c r="E97" s="40">
        <v>0</v>
      </c>
      <c r="F97" s="40">
        <v>0</v>
      </c>
      <c r="G97" s="40">
        <v>0</v>
      </c>
      <c r="H97" s="40">
        <v>0</v>
      </c>
      <c r="I97" s="40">
        <v>0</v>
      </c>
      <c r="J97" s="109">
        <f>SUM(D97:I97)</f>
        <v>0</v>
      </c>
    </row>
    <row r="98" spans="1:24" ht="15" customHeight="1" collapsed="1" x14ac:dyDescent="0.25">
      <c r="A98" s="83"/>
      <c r="B98" s="397" t="s">
        <v>47</v>
      </c>
      <c r="C98" s="397"/>
      <c r="D98" s="163"/>
      <c r="E98" s="41"/>
      <c r="F98" s="42"/>
      <c r="G98" s="42"/>
      <c r="H98" s="42"/>
      <c r="I98" s="42"/>
      <c r="J98" s="110"/>
    </row>
    <row r="99" spans="1:24" x14ac:dyDescent="0.25">
      <c r="A99" s="83"/>
      <c r="B99" s="399" t="s">
        <v>46</v>
      </c>
      <c r="C99" s="399"/>
      <c r="D99" s="134"/>
      <c r="E99" s="43"/>
      <c r="F99" s="43"/>
      <c r="G99" s="43"/>
      <c r="H99" s="43"/>
      <c r="I99" s="43"/>
      <c r="J99" s="109">
        <f>SUM(D99:I99)</f>
        <v>0</v>
      </c>
    </row>
    <row r="100" spans="1:24" x14ac:dyDescent="0.25">
      <c r="A100" s="83"/>
      <c r="B100" s="399" t="s">
        <v>45</v>
      </c>
      <c r="C100" s="399"/>
      <c r="D100" s="162">
        <f t="shared" ref="D100:I100" si="2">D119*0.1</f>
        <v>5825.5</v>
      </c>
      <c r="E100" s="44">
        <f t="shared" si="2"/>
        <v>7375</v>
      </c>
      <c r="F100" s="44">
        <f t="shared" si="2"/>
        <v>7552</v>
      </c>
      <c r="G100" s="44">
        <f t="shared" si="2"/>
        <v>7729</v>
      </c>
      <c r="H100" s="44">
        <f t="shared" si="2"/>
        <v>7906</v>
      </c>
      <c r="I100" s="44">
        <f t="shared" si="2"/>
        <v>8083</v>
      </c>
      <c r="J100" s="109">
        <f>SUM(D100:I100)</f>
        <v>44470.5</v>
      </c>
    </row>
    <row r="101" spans="1:24" x14ac:dyDescent="0.25">
      <c r="A101" s="83"/>
      <c r="B101" s="596" t="s">
        <v>44</v>
      </c>
      <c r="C101" s="401"/>
      <c r="D101" s="162">
        <f t="shared" ref="D101:I101" si="3">D119*0.15</f>
        <v>8738.25</v>
      </c>
      <c r="E101" s="44">
        <f t="shared" si="3"/>
        <v>11062.5</v>
      </c>
      <c r="F101" s="44">
        <f t="shared" si="3"/>
        <v>11328</v>
      </c>
      <c r="G101" s="44">
        <f t="shared" si="3"/>
        <v>11593.5</v>
      </c>
      <c r="H101" s="44">
        <f t="shared" si="3"/>
        <v>11859</v>
      </c>
      <c r="I101" s="44">
        <f t="shared" si="3"/>
        <v>12124.5</v>
      </c>
      <c r="J101" s="109">
        <f>SUM(D101:I101)</f>
        <v>66705.75</v>
      </c>
    </row>
    <row r="102" spans="1:24" x14ac:dyDescent="0.25">
      <c r="A102" s="83"/>
      <c r="B102" s="397" t="s">
        <v>43</v>
      </c>
      <c r="C102" s="397"/>
      <c r="D102" s="127">
        <f t="shared" ref="D102:I102" si="4">SUM(D99:D101)</f>
        <v>14563.75</v>
      </c>
      <c r="E102" s="38">
        <f t="shared" si="4"/>
        <v>18437.5</v>
      </c>
      <c r="F102" s="38">
        <f t="shared" si="4"/>
        <v>18880</v>
      </c>
      <c r="G102" s="38">
        <f t="shared" si="4"/>
        <v>19322.5</v>
      </c>
      <c r="H102" s="38">
        <f t="shared" si="4"/>
        <v>19765</v>
      </c>
      <c r="I102" s="38">
        <f t="shared" si="4"/>
        <v>20207.5</v>
      </c>
      <c r="J102" s="109">
        <f>SUM(D102:I102)</f>
        <v>111176.25</v>
      </c>
    </row>
    <row r="103" spans="1:24" s="5" customFormat="1" ht="15.75" thickBot="1" x14ac:dyDescent="0.3">
      <c r="A103" s="156"/>
      <c r="B103" s="418" t="s">
        <v>42</v>
      </c>
      <c r="C103" s="418"/>
      <c r="D103" s="161">
        <f t="shared" ref="D103:J103" si="5">SUM(D93:D97)+D102</f>
        <v>58255</v>
      </c>
      <c r="E103" s="45">
        <f t="shared" si="5"/>
        <v>73750</v>
      </c>
      <c r="F103" s="45">
        <f t="shared" si="5"/>
        <v>75520</v>
      </c>
      <c r="G103" s="45">
        <f t="shared" si="5"/>
        <v>77290</v>
      </c>
      <c r="H103" s="45">
        <f t="shared" si="5"/>
        <v>79060</v>
      </c>
      <c r="I103" s="45">
        <f t="shared" si="5"/>
        <v>80830</v>
      </c>
      <c r="J103" s="111">
        <f t="shared" si="5"/>
        <v>444705</v>
      </c>
    </row>
    <row r="104" spans="1:24" ht="15.75" hidden="1" thickTop="1" x14ac:dyDescent="0.25">
      <c r="A104" s="83"/>
      <c r="B104" s="158"/>
      <c r="C104" s="7"/>
      <c r="D104" s="7"/>
      <c r="E104" s="7"/>
      <c r="F104" s="7"/>
      <c r="G104" s="7"/>
      <c r="H104" s="7"/>
      <c r="I104" s="7"/>
      <c r="J104" s="78"/>
    </row>
    <row r="105" spans="1:24" ht="23.25" customHeight="1" thickTop="1" x14ac:dyDescent="0.25">
      <c r="A105" s="160" t="s">
        <v>36</v>
      </c>
      <c r="B105" s="406" t="s">
        <v>41</v>
      </c>
      <c r="C105" s="406"/>
      <c r="D105" s="406"/>
      <c r="E105" s="406"/>
      <c r="F105" s="406"/>
      <c r="G105" s="406"/>
      <c r="H105" s="406"/>
      <c r="I105" s="406"/>
      <c r="J105" s="407"/>
      <c r="W105" s="33" t="s">
        <v>40</v>
      </c>
      <c r="X105" s="33" t="b">
        <v>1</v>
      </c>
    </row>
    <row r="106" spans="1:24" ht="15" customHeight="1" x14ac:dyDescent="0.25">
      <c r="A106" s="83"/>
      <c r="B106" s="409" t="s">
        <v>39</v>
      </c>
      <c r="C106" s="409"/>
      <c r="D106" s="409"/>
      <c r="E106" s="409"/>
      <c r="F106" s="409"/>
      <c r="G106" s="409"/>
      <c r="H106" s="452">
        <v>52420</v>
      </c>
      <c r="I106" s="453"/>
      <c r="J106" s="99"/>
      <c r="W106" s="33" t="s">
        <v>38</v>
      </c>
      <c r="X106" s="33" t="b">
        <v>0</v>
      </c>
    </row>
    <row r="107" spans="1:24" ht="15" hidden="1" customHeight="1" x14ac:dyDescent="0.25">
      <c r="A107" s="83"/>
      <c r="B107" s="409" t="s">
        <v>37</v>
      </c>
      <c r="C107" s="409"/>
      <c r="D107" s="409"/>
      <c r="E107" s="409"/>
      <c r="F107" s="409"/>
      <c r="G107" s="409"/>
      <c r="H107" s="18"/>
      <c r="I107" s="18"/>
      <c r="J107" s="99"/>
      <c r="W107" s="33"/>
      <c r="X107" s="33"/>
    </row>
    <row r="108" spans="1:24" hidden="1" x14ac:dyDescent="0.25">
      <c r="A108" s="83"/>
      <c r="B108" s="7"/>
      <c r="C108" s="7"/>
      <c r="D108" s="7"/>
      <c r="E108" s="7"/>
      <c r="F108" s="7"/>
      <c r="G108" s="7"/>
      <c r="H108" s="7"/>
      <c r="I108" s="7"/>
      <c r="J108" s="78"/>
    </row>
    <row r="109" spans="1:24" s="5" customFormat="1" ht="15" hidden="1" customHeight="1" outlineLevel="1" x14ac:dyDescent="0.25">
      <c r="A109" s="156" t="s">
        <v>36</v>
      </c>
      <c r="B109" s="406" t="s">
        <v>35</v>
      </c>
      <c r="C109" s="406"/>
      <c r="D109" s="406"/>
      <c r="E109" s="406"/>
      <c r="F109" s="406"/>
      <c r="G109" s="406"/>
      <c r="H109" s="406"/>
      <c r="I109" s="406"/>
      <c r="J109" s="407"/>
    </row>
    <row r="110" spans="1:24" ht="30.75" hidden="1" customHeight="1" outlineLevel="1" x14ac:dyDescent="0.25">
      <c r="A110" s="83"/>
      <c r="B110" s="409" t="s">
        <v>34</v>
      </c>
      <c r="C110" s="409"/>
      <c r="D110" s="409"/>
      <c r="E110" s="409"/>
      <c r="F110" s="409"/>
      <c r="G110" s="409"/>
      <c r="H110" s="409"/>
      <c r="I110" s="409"/>
      <c r="J110" s="410"/>
    </row>
    <row r="111" spans="1:24" hidden="1" outlineLevel="1" x14ac:dyDescent="0.25">
      <c r="A111" s="83"/>
      <c r="B111" s="46" t="s">
        <v>18</v>
      </c>
      <c r="C111" s="36"/>
      <c r="D111" s="36"/>
      <c r="E111" s="36"/>
      <c r="F111" s="36"/>
      <c r="G111" s="36"/>
      <c r="H111" s="36"/>
      <c r="I111" s="36"/>
      <c r="J111" s="107"/>
    </row>
    <row r="112" spans="1:24" ht="15.75" outlineLevel="1" thickBot="1" x14ac:dyDescent="0.3">
      <c r="A112" s="83"/>
      <c r="B112" s="412" t="s">
        <v>33</v>
      </c>
      <c r="C112" s="412"/>
      <c r="D112" s="37" t="s">
        <v>16</v>
      </c>
      <c r="E112" s="47" t="s">
        <v>15</v>
      </c>
      <c r="F112" s="47" t="s">
        <v>14</v>
      </c>
      <c r="G112" s="47" t="s">
        <v>13</v>
      </c>
      <c r="H112" s="47" t="s">
        <v>12</v>
      </c>
      <c r="I112" s="47" t="s">
        <v>11</v>
      </c>
      <c r="J112" s="108" t="s">
        <v>10</v>
      </c>
    </row>
    <row r="113" spans="1:11" ht="15.75" outlineLevel="1" thickBot="1" x14ac:dyDescent="0.3">
      <c r="A113" s="83"/>
      <c r="B113" s="414" t="s">
        <v>32</v>
      </c>
      <c r="C113" s="414"/>
      <c r="D113" s="39"/>
      <c r="E113" s="8">
        <v>2.5000000000000001E-2</v>
      </c>
      <c r="F113" s="8">
        <v>2.5000000000000001E-2</v>
      </c>
      <c r="G113" s="8">
        <f>$F113</f>
        <v>2.5000000000000001E-2</v>
      </c>
      <c r="H113" s="8">
        <f>$F113</f>
        <v>2.5000000000000001E-2</v>
      </c>
      <c r="I113" s="8">
        <f>$F113</f>
        <v>2.5000000000000001E-2</v>
      </c>
      <c r="J113" s="113"/>
    </row>
    <row r="114" spans="1:11" hidden="1" outlineLevel="1" x14ac:dyDescent="0.25">
      <c r="A114" s="83"/>
      <c r="B114" s="414" t="s">
        <v>31</v>
      </c>
      <c r="C114" s="414"/>
      <c r="D114" s="48"/>
      <c r="E114" s="48"/>
      <c r="F114" s="48"/>
      <c r="G114" s="48"/>
      <c r="H114" s="48"/>
      <c r="I114" s="48"/>
      <c r="J114" s="114"/>
    </row>
    <row r="115" spans="1:11" ht="15.95" hidden="1" customHeight="1" outlineLevel="1" x14ac:dyDescent="0.25">
      <c r="A115" s="83"/>
      <c r="B115" s="416" t="s">
        <v>30</v>
      </c>
      <c r="C115" s="416"/>
      <c r="D115" s="48"/>
      <c r="E115" s="48"/>
      <c r="F115" s="48"/>
      <c r="G115" s="48"/>
      <c r="H115" s="48"/>
      <c r="I115" s="48"/>
      <c r="J115" s="114"/>
    </row>
    <row r="116" spans="1:11" outlineLevel="1" x14ac:dyDescent="0.25">
      <c r="A116" s="83"/>
      <c r="B116" s="414" t="s">
        <v>29</v>
      </c>
      <c r="C116" s="414"/>
      <c r="D116" s="50"/>
      <c r="E116" s="50"/>
      <c r="F116" s="50"/>
      <c r="G116" s="50"/>
      <c r="H116" s="50"/>
      <c r="I116" s="50"/>
      <c r="J116" s="114"/>
    </row>
    <row r="117" spans="1:11" outlineLevel="1" x14ac:dyDescent="0.25">
      <c r="A117" s="83"/>
      <c r="B117" s="414" t="s">
        <v>28</v>
      </c>
      <c r="C117" s="414"/>
      <c r="D117" s="68">
        <v>477.5</v>
      </c>
      <c r="E117" s="68">
        <v>590</v>
      </c>
      <c r="F117" s="69">
        <f>E117</f>
        <v>590</v>
      </c>
      <c r="G117" s="69">
        <f>F117</f>
        <v>590</v>
      </c>
      <c r="H117" s="69">
        <f>G117</f>
        <v>590</v>
      </c>
      <c r="I117" s="69">
        <f>H117</f>
        <v>590</v>
      </c>
      <c r="J117" s="114"/>
    </row>
    <row r="118" spans="1:11" outlineLevel="1" x14ac:dyDescent="0.25">
      <c r="A118" s="83"/>
      <c r="B118" s="414" t="s">
        <v>27</v>
      </c>
      <c r="C118" s="414"/>
      <c r="D118" s="48">
        <v>122</v>
      </c>
      <c r="E118" s="48">
        <v>125</v>
      </c>
      <c r="F118" s="49">
        <f>ROUND(E118*(1+F113),0)</f>
        <v>128</v>
      </c>
      <c r="G118" s="49">
        <f>ROUND(F118*(1+G113),0)</f>
        <v>131</v>
      </c>
      <c r="H118" s="49">
        <f>ROUND(G118*(1+H113),0)</f>
        <v>134</v>
      </c>
      <c r="I118" s="49">
        <f>ROUND(H118*(1+I113),0)</f>
        <v>137</v>
      </c>
      <c r="J118" s="114"/>
    </row>
    <row r="119" spans="1:11" outlineLevel="1" x14ac:dyDescent="0.25">
      <c r="A119" s="83"/>
      <c r="B119" s="414" t="s">
        <v>26</v>
      </c>
      <c r="C119" s="414"/>
      <c r="D119" s="38">
        <f t="shared" ref="D119:I119" si="6">D117*D118</f>
        <v>58255</v>
      </c>
      <c r="E119" s="38">
        <f t="shared" si="6"/>
        <v>73750</v>
      </c>
      <c r="F119" s="38">
        <f t="shared" si="6"/>
        <v>75520</v>
      </c>
      <c r="G119" s="38">
        <f t="shared" si="6"/>
        <v>77290</v>
      </c>
      <c r="H119" s="38">
        <f t="shared" si="6"/>
        <v>79060</v>
      </c>
      <c r="I119" s="38">
        <f t="shared" si="6"/>
        <v>80830</v>
      </c>
      <c r="J119" s="109">
        <f>SUM(D119:I119)</f>
        <v>444705</v>
      </c>
    </row>
    <row r="120" spans="1:11" outlineLevel="1" x14ac:dyDescent="0.25">
      <c r="A120" s="83"/>
      <c r="B120" s="414" t="s">
        <v>25</v>
      </c>
      <c r="C120" s="414"/>
      <c r="D120" s="71"/>
      <c r="E120" s="71"/>
      <c r="F120" s="38">
        <f t="shared" ref="F120:G122" si="7">E120*(1+$G$113)</f>
        <v>0</v>
      </c>
      <c r="G120" s="38">
        <f t="shared" si="7"/>
        <v>0</v>
      </c>
      <c r="H120" s="38">
        <f>G120*(1+$H$113)</f>
        <v>0</v>
      </c>
      <c r="I120" s="38">
        <f>H120*(1+$I$113)</f>
        <v>0</v>
      </c>
      <c r="J120" s="109"/>
    </row>
    <row r="121" spans="1:11" outlineLevel="1" x14ac:dyDescent="0.25">
      <c r="A121" s="83"/>
      <c r="B121" s="414" t="s">
        <v>24</v>
      </c>
      <c r="C121" s="414"/>
      <c r="D121" s="71"/>
      <c r="E121" s="71"/>
      <c r="F121" s="38">
        <f t="shared" si="7"/>
        <v>0</v>
      </c>
      <c r="G121" s="38">
        <f t="shared" si="7"/>
        <v>0</v>
      </c>
      <c r="H121" s="38">
        <f>G121*(1+$H$113)</f>
        <v>0</v>
      </c>
      <c r="I121" s="38">
        <f>H121*(1+$I$113)</f>
        <v>0</v>
      </c>
      <c r="J121" s="109"/>
    </row>
    <row r="122" spans="1:11" outlineLevel="1" x14ac:dyDescent="0.25">
      <c r="A122" s="83"/>
      <c r="B122" s="596" t="s">
        <v>23</v>
      </c>
      <c r="C122" s="401"/>
      <c r="D122" s="71"/>
      <c r="E122" s="71"/>
      <c r="F122" s="38">
        <f t="shared" si="7"/>
        <v>0</v>
      </c>
      <c r="G122" s="38">
        <f t="shared" si="7"/>
        <v>0</v>
      </c>
      <c r="H122" s="38">
        <f>G122*(1+$H$113)</f>
        <v>0</v>
      </c>
      <c r="I122" s="38">
        <f>H122*(1+$I$113)</f>
        <v>0</v>
      </c>
      <c r="J122" s="109"/>
    </row>
    <row r="123" spans="1:11" outlineLevel="1" x14ac:dyDescent="0.25">
      <c r="A123" s="83"/>
      <c r="B123" s="414" t="s">
        <v>22</v>
      </c>
      <c r="C123" s="414"/>
      <c r="D123" s="38">
        <f t="shared" ref="D123:I123" si="8">SUM(D119:D122)</f>
        <v>58255</v>
      </c>
      <c r="E123" s="38">
        <f t="shared" si="8"/>
        <v>73750</v>
      </c>
      <c r="F123" s="38">
        <f t="shared" si="8"/>
        <v>75520</v>
      </c>
      <c r="G123" s="38">
        <f t="shared" si="8"/>
        <v>77290</v>
      </c>
      <c r="H123" s="38">
        <f t="shared" si="8"/>
        <v>79060</v>
      </c>
      <c r="I123" s="38">
        <f t="shared" si="8"/>
        <v>80830</v>
      </c>
      <c r="J123" s="109">
        <f>SUM(D123:I123)</f>
        <v>444705</v>
      </c>
    </row>
    <row r="124" spans="1:11" ht="15" customHeight="1" outlineLevel="1" x14ac:dyDescent="0.25">
      <c r="A124" s="83"/>
      <c r="B124" s="596" t="s">
        <v>4</v>
      </c>
      <c r="C124" s="401"/>
      <c r="D124" s="71"/>
      <c r="E124" s="71"/>
      <c r="F124" s="38">
        <f>E124*(1+$G$113)</f>
        <v>0</v>
      </c>
      <c r="G124" s="38">
        <f>F124*(1+$G$113)</f>
        <v>0</v>
      </c>
      <c r="H124" s="38">
        <f>G124*(1+$H$113)</f>
        <v>0</v>
      </c>
      <c r="I124" s="38">
        <f>H124*(1+$I$113)</f>
        <v>0</v>
      </c>
      <c r="J124" s="109">
        <f>SUM(D124:I124)</f>
        <v>0</v>
      </c>
    </row>
    <row r="125" spans="1:11" s="5" customFormat="1" ht="15.75" outlineLevel="1" thickBot="1" x14ac:dyDescent="0.3">
      <c r="A125" s="156"/>
      <c r="B125" s="418" t="s">
        <v>21</v>
      </c>
      <c r="C125" s="418"/>
      <c r="D125" s="53">
        <f t="shared" ref="D125:K125" si="9">D114+D115+D123+D124</f>
        <v>58255</v>
      </c>
      <c r="E125" s="53">
        <f t="shared" si="9"/>
        <v>73750</v>
      </c>
      <c r="F125" s="53">
        <f t="shared" si="9"/>
        <v>75520</v>
      </c>
      <c r="G125" s="53">
        <f t="shared" si="9"/>
        <v>77290</v>
      </c>
      <c r="H125" s="53">
        <f t="shared" si="9"/>
        <v>79060</v>
      </c>
      <c r="I125" s="53">
        <f t="shared" si="9"/>
        <v>80830</v>
      </c>
      <c r="J125" s="116">
        <f t="shared" si="9"/>
        <v>444705</v>
      </c>
      <c r="K125" s="159">
        <f t="shared" si="9"/>
        <v>0</v>
      </c>
    </row>
    <row r="126" spans="1:11" ht="15.75" hidden="1" outlineLevel="1" thickTop="1" x14ac:dyDescent="0.25">
      <c r="A126" s="83"/>
      <c r="B126" s="158"/>
      <c r="C126" s="7"/>
      <c r="D126" s="7"/>
      <c r="E126" s="7"/>
      <c r="F126" s="7"/>
      <c r="G126" s="7"/>
      <c r="H126" s="7"/>
      <c r="I126" s="7"/>
      <c r="J126" s="78"/>
    </row>
    <row r="127" spans="1:11" ht="15.75" hidden="1" thickTop="1" x14ac:dyDescent="0.25">
      <c r="A127" s="83"/>
      <c r="B127" s="158"/>
      <c r="C127" s="7"/>
      <c r="D127" s="7"/>
      <c r="E127" s="7"/>
      <c r="F127" s="7"/>
      <c r="G127" s="7"/>
      <c r="H127" s="7"/>
      <c r="I127" s="7"/>
      <c r="J127" s="78"/>
    </row>
    <row r="128" spans="1:11" s="5" customFormat="1" ht="15" hidden="1" customHeight="1" outlineLevel="1" x14ac:dyDescent="0.25">
      <c r="A128" s="156" t="s">
        <v>20</v>
      </c>
      <c r="B128" s="406" t="s">
        <v>19</v>
      </c>
      <c r="C128" s="406"/>
      <c r="D128" s="406"/>
      <c r="E128" s="406"/>
      <c r="F128" s="406"/>
      <c r="G128" s="406"/>
      <c r="H128" s="406"/>
      <c r="I128" s="406"/>
      <c r="J128" s="407"/>
    </row>
    <row r="129" spans="1:10" ht="15.75" hidden="1" outlineLevel="1" thickTop="1" x14ac:dyDescent="0.25">
      <c r="A129" s="83"/>
      <c r="B129" s="46" t="s">
        <v>18</v>
      </c>
      <c r="C129" s="36"/>
      <c r="D129" s="36"/>
      <c r="E129" s="36"/>
      <c r="F129" s="36"/>
      <c r="G129" s="36"/>
      <c r="H129" s="36"/>
      <c r="I129" s="36"/>
      <c r="J129" s="107"/>
    </row>
    <row r="130" spans="1:10" ht="15.75" hidden="1" outlineLevel="1" thickTop="1" x14ac:dyDescent="0.25">
      <c r="A130" s="83"/>
      <c r="B130" s="412" t="s">
        <v>17</v>
      </c>
      <c r="C130" s="412"/>
      <c r="D130" s="37" t="s">
        <v>16</v>
      </c>
      <c r="E130" s="47" t="s">
        <v>15</v>
      </c>
      <c r="F130" s="47" t="s">
        <v>14</v>
      </c>
      <c r="G130" s="47" t="s">
        <v>13</v>
      </c>
      <c r="H130" s="47" t="s">
        <v>12</v>
      </c>
      <c r="I130" s="47" t="s">
        <v>11</v>
      </c>
      <c r="J130" s="117" t="s">
        <v>10</v>
      </c>
    </row>
    <row r="131" spans="1:10" ht="15.75" hidden="1" outlineLevel="1" thickTop="1" x14ac:dyDescent="0.25">
      <c r="A131" s="83"/>
      <c r="B131" s="422" t="s">
        <v>9</v>
      </c>
      <c r="C131" s="422"/>
      <c r="D131" s="43"/>
      <c r="E131" s="43"/>
      <c r="F131" s="43"/>
      <c r="G131" s="43"/>
      <c r="H131" s="43"/>
      <c r="I131" s="43"/>
      <c r="J131" s="115">
        <f t="shared" ref="J131:J136" si="10">SUM(D131:I131)</f>
        <v>0</v>
      </c>
    </row>
    <row r="132" spans="1:10" ht="15.75" hidden="1" outlineLevel="1" thickTop="1" x14ac:dyDescent="0.25">
      <c r="A132" s="83"/>
      <c r="B132" s="422" t="s">
        <v>8</v>
      </c>
      <c r="C132" s="422"/>
      <c r="D132" s="43"/>
      <c r="E132" s="43"/>
      <c r="F132" s="43"/>
      <c r="G132" s="43"/>
      <c r="H132" s="43"/>
      <c r="I132" s="43"/>
      <c r="J132" s="115">
        <f t="shared" si="10"/>
        <v>0</v>
      </c>
    </row>
    <row r="133" spans="1:10" ht="15.75" hidden="1" outlineLevel="1" thickTop="1" x14ac:dyDescent="0.25">
      <c r="A133" s="83"/>
      <c r="B133" s="422" t="s">
        <v>7</v>
      </c>
      <c r="C133" s="422"/>
      <c r="D133" s="43"/>
      <c r="E133" s="43"/>
      <c r="F133" s="43"/>
      <c r="G133" s="43"/>
      <c r="H133" s="43"/>
      <c r="I133" s="43"/>
      <c r="J133" s="115">
        <f t="shared" si="10"/>
        <v>0</v>
      </c>
    </row>
    <row r="134" spans="1:10" ht="15.75" hidden="1" outlineLevel="1" thickTop="1" x14ac:dyDescent="0.25">
      <c r="A134" s="83"/>
      <c r="B134" s="422" t="s">
        <v>6</v>
      </c>
      <c r="C134" s="422"/>
      <c r="D134" s="43"/>
      <c r="E134" s="43"/>
      <c r="F134" s="43"/>
      <c r="G134" s="43"/>
      <c r="H134" s="43"/>
      <c r="I134" s="43"/>
      <c r="J134" s="115">
        <f t="shared" si="10"/>
        <v>0</v>
      </c>
    </row>
    <row r="135" spans="1:10" ht="15.75" hidden="1" outlineLevel="1" thickTop="1" x14ac:dyDescent="0.25">
      <c r="A135" s="83"/>
      <c r="B135" s="422" t="s">
        <v>5</v>
      </c>
      <c r="C135" s="422"/>
      <c r="D135" s="43"/>
      <c r="E135" s="43"/>
      <c r="F135" s="43"/>
      <c r="G135" s="43"/>
      <c r="H135" s="43"/>
      <c r="I135" s="43"/>
      <c r="J135" s="115">
        <f t="shared" si="10"/>
        <v>0</v>
      </c>
    </row>
    <row r="136" spans="1:10" ht="15.75" hidden="1" outlineLevel="1" thickTop="1" x14ac:dyDescent="0.25">
      <c r="A136" s="83"/>
      <c r="B136" s="596" t="s">
        <v>4</v>
      </c>
      <c r="C136" s="401"/>
      <c r="D136" s="43"/>
      <c r="E136" s="43"/>
      <c r="F136" s="43"/>
      <c r="G136" s="43"/>
      <c r="H136" s="43"/>
      <c r="I136" s="43"/>
      <c r="J136" s="115">
        <f t="shared" si="10"/>
        <v>0</v>
      </c>
    </row>
    <row r="137" spans="1:10" s="5" customFormat="1" ht="16.5" hidden="1" outlineLevel="1" thickTop="1" thickBot="1" x14ac:dyDescent="0.3">
      <c r="A137" s="156"/>
      <c r="B137" s="424" t="s">
        <v>3</v>
      </c>
      <c r="C137" s="424"/>
      <c r="D137" s="53">
        <f t="shared" ref="D137:J137" si="11">SUM(D131:D136)</f>
        <v>0</v>
      </c>
      <c r="E137" s="53">
        <f t="shared" si="11"/>
        <v>0</v>
      </c>
      <c r="F137" s="53">
        <f t="shared" si="11"/>
        <v>0</v>
      </c>
      <c r="G137" s="53">
        <f t="shared" si="11"/>
        <v>0</v>
      </c>
      <c r="H137" s="53">
        <f t="shared" si="11"/>
        <v>0</v>
      </c>
      <c r="I137" s="53">
        <f t="shared" si="11"/>
        <v>0</v>
      </c>
      <c r="J137" s="116">
        <f t="shared" si="11"/>
        <v>0</v>
      </c>
    </row>
    <row r="138" spans="1:10" ht="15.75" hidden="1" outlineLevel="1" thickTop="1" x14ac:dyDescent="0.25">
      <c r="A138" s="83"/>
      <c r="B138" s="158"/>
      <c r="C138" s="7"/>
      <c r="D138" s="7"/>
      <c r="E138" s="7"/>
      <c r="F138" s="7"/>
      <c r="G138" s="7"/>
      <c r="H138" s="7"/>
      <c r="I138" s="7"/>
      <c r="J138" s="78"/>
    </row>
    <row r="139" spans="1:10" ht="15.75" hidden="1" collapsed="1" thickTop="1" x14ac:dyDescent="0.25">
      <c r="A139" s="83"/>
      <c r="B139" s="158"/>
      <c r="C139" s="7"/>
      <c r="D139" s="7"/>
      <c r="E139" s="7"/>
      <c r="F139" s="7"/>
      <c r="G139" s="7"/>
      <c r="H139" s="7"/>
      <c r="I139" s="7"/>
      <c r="J139" s="78"/>
    </row>
    <row r="140" spans="1:10" ht="15.75" hidden="1" thickTop="1" x14ac:dyDescent="0.25">
      <c r="A140" s="83"/>
      <c r="B140" s="157" t="s">
        <v>2</v>
      </c>
      <c r="C140" s="7"/>
      <c r="D140" s="7"/>
      <c r="E140" s="7"/>
      <c r="F140" s="7"/>
      <c r="G140" s="7"/>
      <c r="H140" s="7"/>
      <c r="I140" s="7"/>
      <c r="J140" s="78"/>
    </row>
    <row r="141" spans="1:10" ht="15.75" hidden="1" thickTop="1" x14ac:dyDescent="0.25">
      <c r="A141" s="83"/>
      <c r="B141" s="7"/>
      <c r="C141" s="7"/>
      <c r="D141" s="7"/>
      <c r="E141" s="7"/>
      <c r="F141" s="7"/>
      <c r="G141" s="7"/>
      <c r="H141" s="7"/>
      <c r="I141" s="7"/>
      <c r="J141" s="78"/>
    </row>
    <row r="142" spans="1:10" s="5" customFormat="1" ht="15.75" thickTop="1" x14ac:dyDescent="0.25">
      <c r="A142" s="156" t="s">
        <v>1</v>
      </c>
      <c r="B142" s="155" t="s">
        <v>0</v>
      </c>
      <c r="C142" s="119"/>
      <c r="D142" s="119"/>
      <c r="E142" s="119"/>
      <c r="F142" s="119"/>
      <c r="G142" s="119"/>
      <c r="H142" s="119"/>
      <c r="I142" s="119"/>
      <c r="J142" s="120"/>
    </row>
    <row r="143" spans="1:10" ht="27" customHeight="1" thickBot="1" x14ac:dyDescent="0.3">
      <c r="A143" s="154"/>
      <c r="B143" s="153"/>
      <c r="C143" s="152" t="s">
        <v>243</v>
      </c>
      <c r="D143" s="151">
        <v>250</v>
      </c>
      <c r="E143" s="151">
        <v>252</v>
      </c>
      <c r="F143" s="150"/>
      <c r="G143" s="150"/>
      <c r="H143" s="150"/>
      <c r="I143" s="150"/>
      <c r="J143" s="149"/>
    </row>
    <row r="144" spans="1:10" hidden="1" x14ac:dyDescent="0.25">
      <c r="A144" s="2"/>
      <c r="B144" s="2"/>
      <c r="C144" s="2"/>
      <c r="D144" s="2"/>
      <c r="E144" s="2"/>
      <c r="F144" s="2"/>
      <c r="G144" s="2"/>
      <c r="H144" s="2"/>
      <c r="I144" s="2"/>
      <c r="J144" s="2"/>
    </row>
    <row r="145" spans="1:10" hidden="1" x14ac:dyDescent="0.25">
      <c r="A145" s="2"/>
      <c r="B145" s="4"/>
      <c r="C145" s="2"/>
      <c r="D145" s="2"/>
      <c r="E145" s="2"/>
      <c r="F145" s="2"/>
      <c r="G145" s="2"/>
      <c r="H145" s="2"/>
      <c r="I145" s="2"/>
      <c r="J145" s="2"/>
    </row>
    <row r="146" spans="1:10" hidden="1" x14ac:dyDescent="0.25">
      <c r="A146" s="2"/>
      <c r="B146" s="4"/>
      <c r="C146" s="2"/>
      <c r="D146" s="4"/>
      <c r="E146" s="2"/>
      <c r="F146" s="4"/>
      <c r="G146" s="2"/>
      <c r="H146" s="2"/>
      <c r="I146" s="2"/>
      <c r="J146" s="2"/>
    </row>
    <row r="147" spans="1:10" x14ac:dyDescent="0.25">
      <c r="A147" s="2"/>
      <c r="B147" s="2"/>
      <c r="C147" s="2"/>
      <c r="D147" s="2"/>
      <c r="E147" s="2"/>
      <c r="F147" s="2"/>
      <c r="G147" s="2"/>
      <c r="H147" s="2"/>
      <c r="I147" s="2"/>
      <c r="J147" s="2"/>
    </row>
    <row r="148" spans="1:10" x14ac:dyDescent="0.25">
      <c r="A148" s="3"/>
      <c r="B148" s="2"/>
      <c r="C148" s="2"/>
      <c r="D148" s="2"/>
      <c r="E148" s="2"/>
      <c r="F148" s="2"/>
      <c r="G148" s="2"/>
      <c r="H148" s="2"/>
      <c r="I148" s="2"/>
      <c r="J148" s="2"/>
    </row>
    <row r="149" spans="1:10" x14ac:dyDescent="0.25">
      <c r="B149" s="2"/>
      <c r="C149" s="2"/>
      <c r="D149" s="2"/>
      <c r="E149" s="2"/>
      <c r="F149" s="2"/>
      <c r="G149" s="2"/>
      <c r="H149" s="2"/>
      <c r="I149" s="2"/>
      <c r="J149" s="2"/>
    </row>
    <row r="150" spans="1:10" x14ac:dyDescent="0.25">
      <c r="B150" s="2"/>
      <c r="C150" s="2"/>
      <c r="D150" s="2"/>
      <c r="E150" s="2"/>
      <c r="F150" s="2"/>
      <c r="G150" s="2"/>
      <c r="H150" s="2"/>
      <c r="I150" s="2"/>
      <c r="J150" s="2"/>
    </row>
    <row r="151" spans="1:10" x14ac:dyDescent="0.25">
      <c r="B151" s="2"/>
      <c r="C151" s="2"/>
      <c r="D151" s="2"/>
      <c r="E151" s="2"/>
      <c r="F151" s="2"/>
      <c r="G151" s="2"/>
      <c r="H151" s="2"/>
      <c r="I151" s="2"/>
      <c r="J151" s="2"/>
    </row>
    <row r="152" spans="1:10" x14ac:dyDescent="0.25">
      <c r="B152" s="54"/>
      <c r="C152" s="54"/>
      <c r="D152" s="54"/>
      <c r="E152" s="54"/>
      <c r="F152" s="54"/>
      <c r="G152" s="54"/>
      <c r="H152" s="54"/>
      <c r="I152" s="54"/>
      <c r="J152" s="54"/>
    </row>
    <row r="153" spans="1:10" x14ac:dyDescent="0.25">
      <c r="B153" s="54"/>
      <c r="C153" s="54"/>
      <c r="D153" s="54"/>
      <c r="E153" s="54"/>
      <c r="F153" s="54"/>
      <c r="G153" s="54"/>
      <c r="H153" s="54"/>
      <c r="I153" s="54"/>
      <c r="J153" s="54"/>
    </row>
    <row r="154" spans="1:10" x14ac:dyDescent="0.25">
      <c r="B154" s="54"/>
      <c r="C154" s="54"/>
      <c r="D154" s="54"/>
      <c r="E154" s="54"/>
      <c r="F154" s="54"/>
      <c r="G154" s="54"/>
      <c r="H154" s="54"/>
      <c r="I154" s="54"/>
      <c r="J154" s="54"/>
    </row>
    <row r="155" spans="1:10" x14ac:dyDescent="0.25">
      <c r="B155" s="54"/>
      <c r="C155" s="54"/>
      <c r="D155" s="54"/>
      <c r="E155" s="54"/>
      <c r="F155" s="54"/>
      <c r="G155" s="54"/>
      <c r="H155" s="54"/>
      <c r="I155" s="54"/>
      <c r="J155" s="54"/>
    </row>
    <row r="156" spans="1:10" x14ac:dyDescent="0.25">
      <c r="B156" s="54"/>
      <c r="C156" s="54"/>
      <c r="D156" s="54"/>
      <c r="E156" s="54"/>
      <c r="F156" s="54"/>
      <c r="G156" s="54"/>
      <c r="H156" s="54"/>
      <c r="I156" s="54"/>
      <c r="J156" s="54"/>
    </row>
    <row r="157" spans="1:10" x14ac:dyDescent="0.25">
      <c r="B157" s="54"/>
      <c r="C157" s="54"/>
      <c r="D157" s="54"/>
      <c r="E157" s="54"/>
      <c r="F157" s="54"/>
      <c r="G157" s="54"/>
      <c r="H157" s="54"/>
      <c r="I157" s="54"/>
      <c r="J157" s="54"/>
    </row>
    <row r="158" spans="1:10" x14ac:dyDescent="0.25">
      <c r="B158" s="54"/>
      <c r="C158" s="54"/>
      <c r="D158" s="54"/>
      <c r="E158" s="54"/>
      <c r="F158" s="54"/>
      <c r="G158" s="54"/>
      <c r="H158" s="54"/>
      <c r="I158" s="54"/>
      <c r="J158" s="54"/>
    </row>
    <row r="159" spans="1:10" x14ac:dyDescent="0.25">
      <c r="B159" s="54"/>
      <c r="C159" s="54"/>
      <c r="D159" s="54"/>
      <c r="E159" s="54"/>
      <c r="F159" s="54"/>
      <c r="G159" s="54"/>
      <c r="H159" s="54"/>
      <c r="I159" s="54"/>
      <c r="J159" s="54"/>
    </row>
    <row r="160" spans="1:10" x14ac:dyDescent="0.25">
      <c r="B160" s="54"/>
      <c r="C160" s="54"/>
      <c r="D160" s="54"/>
      <c r="E160" s="54"/>
      <c r="F160" s="54"/>
      <c r="G160" s="54"/>
      <c r="H160" s="54"/>
      <c r="I160" s="54"/>
      <c r="J160" s="54"/>
    </row>
    <row r="161" spans="2:10" x14ac:dyDescent="0.25">
      <c r="B161" s="54"/>
      <c r="C161" s="54"/>
      <c r="D161" s="54"/>
      <c r="E161" s="54"/>
      <c r="F161" s="54"/>
      <c r="G161" s="54"/>
      <c r="H161" s="54"/>
      <c r="I161" s="54"/>
      <c r="J161" s="54"/>
    </row>
    <row r="162" spans="2:10" x14ac:dyDescent="0.25">
      <c r="B162" s="54"/>
      <c r="C162" s="54"/>
      <c r="D162" s="54"/>
      <c r="E162" s="54"/>
      <c r="F162" s="54"/>
      <c r="G162" s="54"/>
      <c r="H162" s="54"/>
      <c r="I162" s="54"/>
      <c r="J162" s="54"/>
    </row>
    <row r="163" spans="2:10" x14ac:dyDescent="0.25">
      <c r="B163" s="54"/>
      <c r="C163" s="54"/>
      <c r="D163" s="54"/>
      <c r="E163" s="54"/>
      <c r="F163" s="54"/>
      <c r="G163" s="54"/>
      <c r="H163" s="54"/>
      <c r="I163" s="54"/>
      <c r="J163" s="54"/>
    </row>
    <row r="164" spans="2:10" x14ac:dyDescent="0.25">
      <c r="B164" s="54"/>
      <c r="C164" s="54"/>
      <c r="D164" s="54"/>
      <c r="E164" s="54"/>
      <c r="F164" s="54"/>
      <c r="G164" s="54"/>
      <c r="H164" s="54"/>
      <c r="I164" s="54"/>
      <c r="J164" s="54"/>
    </row>
  </sheetData>
  <sheetProtection insertColumns="0" insertRows="0" deleteColumns="0" deleteRows="0" selectLockedCells="1" sort="0" autoFilter="0" selectUnlockedCells="1"/>
  <protectedRanges>
    <protectedRange sqref="B11:H12" name="Range22"/>
    <protectedRange sqref="B18:J18" name="Range20"/>
    <protectedRange sqref="B39:J39" name="Range18"/>
    <protectedRange sqref="B46:J46" name="Range16"/>
    <protectedRange sqref="B59:J59" name="Range14"/>
    <protectedRange sqref="F67:J73" name="Range12"/>
    <protectedRange sqref="B80:J80" name="Range10"/>
    <protectedRange sqref="B101:I101" name="Range8"/>
    <protectedRange sqref="D99:I100" name="Range7"/>
    <protectedRange sqref="D131:I136" name="Range5"/>
    <protectedRange sqref="D114:I115" name="Range1"/>
    <protectedRange sqref="D117:E118" name="Range2"/>
    <protectedRange sqref="D120:E121" name="Range3"/>
    <protectedRange sqref="B122:E122" name="Range4"/>
    <protectedRange sqref="C143:J143" name="Range6"/>
    <protectedRange sqref="B85:J85" name="Range9"/>
    <protectedRange sqref="B76:J76" name="Range11"/>
    <protectedRange sqref="B64:J64" name="Range13"/>
    <protectedRange sqref="B49:J51" name="Range15"/>
    <protectedRange sqref="B44:J44" name="Range17"/>
    <protectedRange sqref="B23:J23" name="Range19"/>
    <protectedRange sqref="B14:H16" name="Range21"/>
    <protectedRange sqref="C3:C6" name="Range23"/>
  </protectedRanges>
  <mergeCells count="113">
    <mergeCell ref="B135:C135"/>
    <mergeCell ref="B136:C136"/>
    <mergeCell ref="B137:C137"/>
    <mergeCell ref="B125:C125"/>
    <mergeCell ref="B128:J128"/>
    <mergeCell ref="B130:C130"/>
    <mergeCell ref="B131:C131"/>
    <mergeCell ref="B132:C132"/>
    <mergeCell ref="B124:C124"/>
    <mergeCell ref="B115:C115"/>
    <mergeCell ref="B116:C116"/>
    <mergeCell ref="B117:C117"/>
    <mergeCell ref="B118:C118"/>
    <mergeCell ref="B119:C119"/>
    <mergeCell ref="B120:C120"/>
    <mergeCell ref="B133:C133"/>
    <mergeCell ref="B134:C134"/>
    <mergeCell ref="B107:G107"/>
    <mergeCell ref="B109:J109"/>
    <mergeCell ref="B110:J110"/>
    <mergeCell ref="B112:C112"/>
    <mergeCell ref="B113:C113"/>
    <mergeCell ref="B114:C114"/>
    <mergeCell ref="B121:C121"/>
    <mergeCell ref="B122:C122"/>
    <mergeCell ref="B123:C123"/>
    <mergeCell ref="B98:C98"/>
    <mergeCell ref="B99:C99"/>
    <mergeCell ref="B100:C100"/>
    <mergeCell ref="B101:C101"/>
    <mergeCell ref="B102:C102"/>
    <mergeCell ref="B103:C103"/>
    <mergeCell ref="B105:J105"/>
    <mergeCell ref="B106:G106"/>
    <mergeCell ref="H106:I106"/>
    <mergeCell ref="B85:J85"/>
    <mergeCell ref="B89:J89"/>
    <mergeCell ref="B90:J90"/>
    <mergeCell ref="B92:C92"/>
    <mergeCell ref="B93:C93"/>
    <mergeCell ref="B94:C94"/>
    <mergeCell ref="B95:C95"/>
    <mergeCell ref="B96:C96"/>
    <mergeCell ref="B97:C97"/>
    <mergeCell ref="C72:E72"/>
    <mergeCell ref="F72:J72"/>
    <mergeCell ref="C73:E73"/>
    <mergeCell ref="F73:J73"/>
    <mergeCell ref="B75:J75"/>
    <mergeCell ref="B76:J76"/>
    <mergeCell ref="B79:J79"/>
    <mergeCell ref="B80:J80"/>
    <mergeCell ref="B84:J84"/>
    <mergeCell ref="C67:E67"/>
    <mergeCell ref="F67:J67"/>
    <mergeCell ref="C68:E68"/>
    <mergeCell ref="F68:J68"/>
    <mergeCell ref="C69:E69"/>
    <mergeCell ref="F69:J69"/>
    <mergeCell ref="C70:E70"/>
    <mergeCell ref="F70:J70"/>
    <mergeCell ref="C71:E71"/>
    <mergeCell ref="F71:J71"/>
    <mergeCell ref="B50:C50"/>
    <mergeCell ref="D50:J50"/>
    <mergeCell ref="B51:C51"/>
    <mergeCell ref="D51:J51"/>
    <mergeCell ref="B58:J58"/>
    <mergeCell ref="B59:J59"/>
    <mergeCell ref="B63:J63"/>
    <mergeCell ref="B64:J64"/>
    <mergeCell ref="B66:J66"/>
    <mergeCell ref="B38:J38"/>
    <mergeCell ref="B39:J39"/>
    <mergeCell ref="B41:J41"/>
    <mergeCell ref="B43:J43"/>
    <mergeCell ref="B44:J44"/>
    <mergeCell ref="B45:J45"/>
    <mergeCell ref="B46:J46"/>
    <mergeCell ref="B48:J48"/>
    <mergeCell ref="B49:C49"/>
    <mergeCell ref="D49:J49"/>
    <mergeCell ref="B17:C17"/>
    <mergeCell ref="D17:J17"/>
    <mergeCell ref="G14:G15"/>
    <mergeCell ref="B18:J18"/>
    <mergeCell ref="B23:C23"/>
    <mergeCell ref="D23:F23"/>
    <mergeCell ref="G23:J23"/>
    <mergeCell ref="B30:D30"/>
    <mergeCell ref="B37:G37"/>
    <mergeCell ref="B11:C12"/>
    <mergeCell ref="D11:E12"/>
    <mergeCell ref="F11:H11"/>
    <mergeCell ref="F12:H12"/>
    <mergeCell ref="B13:C13"/>
    <mergeCell ref="D13:E13"/>
    <mergeCell ref="F13:H13"/>
    <mergeCell ref="I13:J13"/>
    <mergeCell ref="B14:C15"/>
    <mergeCell ref="D14:E15"/>
    <mergeCell ref="B1:C1"/>
    <mergeCell ref="D1:H1"/>
    <mergeCell ref="B2:C2"/>
    <mergeCell ref="D2:H2"/>
    <mergeCell ref="I2:J2"/>
    <mergeCell ref="D3:H3"/>
    <mergeCell ref="D4:H4"/>
    <mergeCell ref="B8:J8"/>
    <mergeCell ref="B10:C10"/>
    <mergeCell ref="D10:E10"/>
    <mergeCell ref="F10:H10"/>
    <mergeCell ref="I10:J10"/>
  </mergeCells>
  <dataValidations count="6">
    <dataValidation type="list" allowBlank="1" showInputMessage="1" showErrorMessage="1" sqref="C3">
      <formula1>$X$3:$X$12</formula1>
    </dataValidation>
    <dataValidation type="list" allowBlank="1" showInputMessage="1" showErrorMessage="1" sqref="C6">
      <formula1>$AA$3:$AA$18</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9:C51">
      <formula1>$AA$47:$AA$66</formula1>
    </dataValidation>
    <dataValidation type="list" allowBlank="1" showInputMessage="1" showErrorMessage="1" sqref="C4">
      <formula1>$Y$3:$Y$10</formula1>
    </dataValidation>
  </dataValidations>
  <printOptions horizontalCentered="1"/>
  <pageMargins left="0.25" right="0.25" top="0.75" bottom="0.75" header="0.3" footer="0.3"/>
  <pageSetup scale="61" orientation="portrait" r:id="rId1"/>
  <headerFooter>
    <oddHeader xml:space="preserve">&amp;L&amp;"-,Regular"&amp;11&amp;K000000FY 2019 Orange Transit Work Plan&amp;K01+000
&amp;R&amp;"-,Regular"&amp;11&amp;A
Project Shared with Wake &amp;"Times New Roman,Regular"&amp;12
</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6</xdr:col>
                    <xdr:colOff>1076325</xdr:colOff>
                    <xdr:row>35</xdr:row>
                    <xdr:rowOff>0</xdr:rowOff>
                  </from>
                  <to>
                    <xdr:col>8</xdr:col>
                    <xdr:colOff>19050</xdr:colOff>
                    <xdr:row>36</xdr:row>
                    <xdr:rowOff>161925</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5</xdr:col>
                    <xdr:colOff>495300</xdr:colOff>
                    <xdr:row>35</xdr:row>
                    <xdr:rowOff>0</xdr:rowOff>
                  </from>
                  <to>
                    <xdr:col>6</xdr:col>
                    <xdr:colOff>771525</xdr:colOff>
                    <xdr:row>36</xdr:row>
                    <xdr:rowOff>161925</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4</xdr:col>
                    <xdr:colOff>314325</xdr:colOff>
                    <xdr:row>23</xdr:row>
                    <xdr:rowOff>9525</xdr:rowOff>
                  </from>
                  <to>
                    <xdr:col>5</xdr:col>
                    <xdr:colOff>1019175</xdr:colOff>
                    <xdr:row>34</xdr:row>
                    <xdr:rowOff>190500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5</xdr:col>
                    <xdr:colOff>1209675</xdr:colOff>
                    <xdr:row>23</xdr:row>
                    <xdr:rowOff>9525</xdr:rowOff>
                  </from>
                  <to>
                    <xdr:col>7</xdr:col>
                    <xdr:colOff>571500</xdr:colOff>
                    <xdr:row>34</xdr:row>
                    <xdr:rowOff>190500</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7</xdr:col>
                    <xdr:colOff>781050</xdr:colOff>
                    <xdr:row>23</xdr:row>
                    <xdr:rowOff>9525</xdr:rowOff>
                  </from>
                  <to>
                    <xdr:col>9</xdr:col>
                    <xdr:colOff>133350</xdr:colOff>
                    <xdr:row>34</xdr:row>
                    <xdr:rowOff>190500</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4</xdr:col>
                    <xdr:colOff>209550</xdr:colOff>
                    <xdr:row>23</xdr:row>
                    <xdr:rowOff>0</xdr:rowOff>
                  </from>
                  <to>
                    <xdr:col>5</xdr:col>
                    <xdr:colOff>923925</xdr:colOff>
                    <xdr:row>23</xdr:row>
                    <xdr:rowOff>0</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4</xdr:col>
                    <xdr:colOff>219075</xdr:colOff>
                    <xdr:row>23</xdr:row>
                    <xdr:rowOff>0</xdr:rowOff>
                  </from>
                  <to>
                    <xdr:col>5</xdr:col>
                    <xdr:colOff>914400</xdr:colOff>
                    <xdr:row>23</xdr:row>
                    <xdr:rowOff>0</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4</xdr:col>
                    <xdr:colOff>209550</xdr:colOff>
                    <xdr:row>23</xdr:row>
                    <xdr:rowOff>0</xdr:rowOff>
                  </from>
                  <to>
                    <xdr:col>5</xdr:col>
                    <xdr:colOff>914400</xdr:colOff>
                    <xdr:row>23</xdr:row>
                    <xdr:rowOff>0</xdr:rowOff>
                  </to>
                </anchor>
              </controlPr>
            </control>
          </mc:Choice>
        </mc:AlternateContent>
        <mc:AlternateContent xmlns:mc="http://schemas.openxmlformats.org/markup-compatibility/2006">
          <mc:Choice Requires="x14">
            <control shapeId="6153" r:id="rId12" name="Check Box 9">
              <controlPr defaultSize="0" autoFill="0" autoLine="0" autoPict="0">
                <anchor moveWithCells="1">
                  <from>
                    <xdr:col>5</xdr:col>
                    <xdr:colOff>1171575</xdr:colOff>
                    <xdr:row>23</xdr:row>
                    <xdr:rowOff>0</xdr:rowOff>
                  </from>
                  <to>
                    <xdr:col>7</xdr:col>
                    <xdr:colOff>523875</xdr:colOff>
                    <xdr:row>23</xdr:row>
                    <xdr:rowOff>0</xdr:rowOff>
                  </to>
                </anchor>
              </controlPr>
            </control>
          </mc:Choice>
        </mc:AlternateContent>
        <mc:AlternateContent xmlns:mc="http://schemas.openxmlformats.org/markup-compatibility/2006">
          <mc:Choice Requires="x14">
            <control shapeId="6154" r:id="rId13" name="Check Box 10">
              <controlPr defaultSize="0" autoFill="0" autoLine="0" autoPict="0">
                <anchor moveWithCells="1">
                  <from>
                    <xdr:col>7</xdr:col>
                    <xdr:colOff>800100</xdr:colOff>
                    <xdr:row>23</xdr:row>
                    <xdr:rowOff>0</xdr:rowOff>
                  </from>
                  <to>
                    <xdr:col>9</xdr:col>
                    <xdr:colOff>171450</xdr:colOff>
                    <xdr:row>23</xdr:row>
                    <xdr:rowOff>0</xdr:rowOff>
                  </to>
                </anchor>
              </controlPr>
            </control>
          </mc:Choice>
        </mc:AlternateContent>
        <mc:AlternateContent xmlns:mc="http://schemas.openxmlformats.org/markup-compatibility/2006">
          <mc:Choice Requires="x14">
            <control shapeId="6155" r:id="rId14" name="Check Box 11">
              <controlPr defaultSize="0" autoFill="0" autoLine="0" autoPict="0">
                <anchor moveWithCells="1">
                  <from>
                    <xdr:col>4</xdr:col>
                    <xdr:colOff>209550</xdr:colOff>
                    <xdr:row>23</xdr:row>
                    <xdr:rowOff>0</xdr:rowOff>
                  </from>
                  <to>
                    <xdr:col>5</xdr:col>
                    <xdr:colOff>914400</xdr:colOff>
                    <xdr:row>23</xdr:row>
                    <xdr:rowOff>0</xdr:rowOff>
                  </to>
                </anchor>
              </controlPr>
            </control>
          </mc:Choice>
        </mc:AlternateContent>
        <mc:AlternateContent xmlns:mc="http://schemas.openxmlformats.org/markup-compatibility/2006">
          <mc:Choice Requires="x14">
            <control shapeId="6156" r:id="rId15" name="Check Box 12">
              <controlPr defaultSize="0" autoFill="0" autoLine="0" autoPict="0">
                <anchor moveWithCells="1">
                  <from>
                    <xdr:col>7</xdr:col>
                    <xdr:colOff>809625</xdr:colOff>
                    <xdr:row>23</xdr:row>
                    <xdr:rowOff>0</xdr:rowOff>
                  </from>
                  <to>
                    <xdr:col>9</xdr:col>
                    <xdr:colOff>180975</xdr:colOff>
                    <xdr:row>23</xdr:row>
                    <xdr:rowOff>0</xdr:rowOff>
                  </to>
                </anchor>
              </controlPr>
            </control>
          </mc:Choice>
        </mc:AlternateContent>
        <mc:AlternateContent xmlns:mc="http://schemas.openxmlformats.org/markup-compatibility/2006">
          <mc:Choice Requires="x14">
            <control shapeId="6157" r:id="rId16" name="Check Box 13">
              <controlPr defaultSize="0" autoFill="0" autoLine="0" autoPict="0">
                <anchor moveWithCells="1">
                  <from>
                    <xdr:col>7</xdr:col>
                    <xdr:colOff>800100</xdr:colOff>
                    <xdr:row>23</xdr:row>
                    <xdr:rowOff>0</xdr:rowOff>
                  </from>
                  <to>
                    <xdr:col>9</xdr:col>
                    <xdr:colOff>161925</xdr:colOff>
                    <xdr:row>23</xdr:row>
                    <xdr:rowOff>0</xdr:rowOff>
                  </to>
                </anchor>
              </controlPr>
            </control>
          </mc:Choice>
        </mc:AlternateContent>
        <mc:AlternateContent xmlns:mc="http://schemas.openxmlformats.org/markup-compatibility/2006">
          <mc:Choice Requires="x14">
            <control shapeId="6158" r:id="rId17" name="Check Box 14">
              <controlPr defaultSize="0" autoFill="0" autoLine="0" autoPict="0">
                <anchor moveWithCells="1">
                  <from>
                    <xdr:col>5</xdr:col>
                    <xdr:colOff>1190625</xdr:colOff>
                    <xdr:row>23</xdr:row>
                    <xdr:rowOff>0</xdr:rowOff>
                  </from>
                  <to>
                    <xdr:col>7</xdr:col>
                    <xdr:colOff>533400</xdr:colOff>
                    <xdr:row>23</xdr:row>
                    <xdr:rowOff>0</xdr:rowOff>
                  </to>
                </anchor>
              </controlPr>
            </control>
          </mc:Choice>
        </mc:AlternateContent>
        <mc:AlternateContent xmlns:mc="http://schemas.openxmlformats.org/markup-compatibility/2006">
          <mc:Choice Requires="x14">
            <control shapeId="6159" r:id="rId18" name="Check Box 15">
              <controlPr defaultSize="0" autoFill="0" autoLine="0" autoPict="0">
                <anchor moveWithCells="1">
                  <from>
                    <xdr:col>5</xdr:col>
                    <xdr:colOff>1181100</xdr:colOff>
                    <xdr:row>23</xdr:row>
                    <xdr:rowOff>0</xdr:rowOff>
                  </from>
                  <to>
                    <xdr:col>7</xdr:col>
                    <xdr:colOff>523875</xdr:colOff>
                    <xdr:row>23</xdr:row>
                    <xdr:rowOff>0</xdr:rowOff>
                  </to>
                </anchor>
              </controlPr>
            </control>
          </mc:Choice>
        </mc:AlternateContent>
        <mc:AlternateContent xmlns:mc="http://schemas.openxmlformats.org/markup-compatibility/2006">
          <mc:Choice Requires="x14">
            <control shapeId="6160" r:id="rId19" name="Check Box 16">
              <controlPr defaultSize="0" autoFill="0" autoLine="0" autoPict="0">
                <anchor moveWithCells="1">
                  <from>
                    <xdr:col>5</xdr:col>
                    <xdr:colOff>1171575</xdr:colOff>
                    <xdr:row>23</xdr:row>
                    <xdr:rowOff>0</xdr:rowOff>
                  </from>
                  <to>
                    <xdr:col>7</xdr:col>
                    <xdr:colOff>533400</xdr:colOff>
                    <xdr:row>23</xdr:row>
                    <xdr:rowOff>0</xdr:rowOff>
                  </to>
                </anchor>
              </controlPr>
            </control>
          </mc:Choice>
        </mc:AlternateContent>
        <mc:AlternateContent xmlns:mc="http://schemas.openxmlformats.org/markup-compatibility/2006">
          <mc:Choice Requires="x14">
            <control shapeId="6161" r:id="rId20" name="Check Box 17">
              <controlPr defaultSize="0" autoFill="0" autoLine="0" autoPict="0">
                <anchor moveWithCells="1">
                  <from>
                    <xdr:col>5</xdr:col>
                    <xdr:colOff>266700</xdr:colOff>
                    <xdr:row>37</xdr:row>
                    <xdr:rowOff>0</xdr:rowOff>
                  </from>
                  <to>
                    <xdr:col>6</xdr:col>
                    <xdr:colOff>1095375</xdr:colOff>
                    <xdr:row>40</xdr:row>
                    <xdr:rowOff>142875</xdr:rowOff>
                  </to>
                </anchor>
              </controlPr>
            </control>
          </mc:Choice>
        </mc:AlternateContent>
        <mc:AlternateContent xmlns:mc="http://schemas.openxmlformats.org/markup-compatibility/2006">
          <mc:Choice Requires="x14">
            <control shapeId="6162" r:id="rId21" name="Check Box 18">
              <controlPr defaultSize="0" autoFill="0" autoLine="0" autoPict="0">
                <anchor moveWithCells="1">
                  <from>
                    <xdr:col>6</xdr:col>
                    <xdr:colOff>1238250</xdr:colOff>
                    <xdr:row>37</xdr:row>
                    <xdr:rowOff>0</xdr:rowOff>
                  </from>
                  <to>
                    <xdr:col>8</xdr:col>
                    <xdr:colOff>723900</xdr:colOff>
                    <xdr:row>40</xdr:row>
                    <xdr:rowOff>142875</xdr:rowOff>
                  </to>
                </anchor>
              </controlPr>
            </control>
          </mc:Choice>
        </mc:AlternateContent>
        <mc:AlternateContent xmlns:mc="http://schemas.openxmlformats.org/markup-compatibility/2006">
          <mc:Choice Requires="x14">
            <control shapeId="6163" r:id="rId22" name="Check Box 19">
              <controlPr defaultSize="0" autoFill="0" autoLine="0" autoPict="0">
                <anchor moveWithCells="1">
                  <from>
                    <xdr:col>7</xdr:col>
                    <xdr:colOff>1276350</xdr:colOff>
                    <xdr:row>104</xdr:row>
                    <xdr:rowOff>9525</xdr:rowOff>
                  </from>
                  <to>
                    <xdr:col>9</xdr:col>
                    <xdr:colOff>171450</xdr:colOff>
                    <xdr:row>104</xdr:row>
                    <xdr:rowOff>219075</xdr:rowOff>
                  </to>
                </anchor>
              </controlPr>
            </control>
          </mc:Choice>
        </mc:AlternateContent>
        <mc:AlternateContent xmlns:mc="http://schemas.openxmlformats.org/markup-compatibility/2006">
          <mc:Choice Requires="x14">
            <control shapeId="6164" r:id="rId23" name="Check Box 20">
              <controlPr defaultSize="0" autoFill="0" autoLine="0" autoPict="0">
                <anchor moveWithCells="1">
                  <from>
                    <xdr:col>6</xdr:col>
                    <xdr:colOff>762000</xdr:colOff>
                    <xdr:row>104</xdr:row>
                    <xdr:rowOff>9525</xdr:rowOff>
                  </from>
                  <to>
                    <xdr:col>7</xdr:col>
                    <xdr:colOff>990600</xdr:colOff>
                    <xdr:row>104</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38</vt:i4>
      </vt:variant>
    </vt:vector>
  </HeadingPairs>
  <TitlesOfParts>
    <vt:vector size="46" baseType="lpstr">
      <vt:lpstr>GoT Paratransit 3.16.18</vt:lpstr>
      <vt:lpstr>GoT All Sunday Service</vt:lpstr>
      <vt:lpstr>GoT All Add Holiday Service 3.1</vt:lpstr>
      <vt:lpstr>GoT#800 OffPeak 3.16.18</vt:lpstr>
      <vt:lpstr>GoT#800 Add Peak</vt:lpstr>
      <vt:lpstr>GoT#ODX 3.16.18</vt:lpstr>
      <vt:lpstr>GoT#400 3.16.18</vt:lpstr>
      <vt:lpstr>GoT #CRX 3.16.18</vt:lpstr>
      <vt:lpstr>'GoT #CRX 3.16.18'!Added_notes_as_appropriate</vt:lpstr>
      <vt:lpstr>'GoT Paratransit 3.16.18'!Added_notes_as_appropriate</vt:lpstr>
      <vt:lpstr>'GoT#400 3.16.18'!Added_notes_as_appropriate</vt:lpstr>
      <vt:lpstr>'GoT#800 Add Peak'!Added_notes_as_appropriate</vt:lpstr>
      <vt:lpstr>'GoT#ODX 3.16.18'!Added_notes_as_appropriate</vt:lpstr>
      <vt:lpstr>Added_notes_as_appropriate</vt:lpstr>
      <vt:lpstr>'GoT #CRX 3.16.18'!End_Date</vt:lpstr>
      <vt:lpstr>'GoT Paratransit 3.16.18'!End_Date</vt:lpstr>
      <vt:lpstr>'GoT#400 3.16.18'!End_Date</vt:lpstr>
      <vt:lpstr>'GoT#800 Add Peak'!End_Date</vt:lpstr>
      <vt:lpstr>'GoT#ODX 3.16.18'!End_Date</vt:lpstr>
      <vt:lpstr>End_Date</vt:lpstr>
      <vt:lpstr>'GoT #CRX 3.16.18'!Print_Area</vt:lpstr>
      <vt:lpstr>'GoT All Add Holiday Service 3.1'!Print_Area</vt:lpstr>
      <vt:lpstr>'GoT All Sunday Service'!Print_Area</vt:lpstr>
      <vt:lpstr>'GoT Paratransit 3.16.18'!Print_Area</vt:lpstr>
      <vt:lpstr>'GoT#400 3.16.18'!Print_Area</vt:lpstr>
      <vt:lpstr>'GoT#800 Add Peak'!Print_Area</vt:lpstr>
      <vt:lpstr>'GoT#800 OffPeak 3.16.18'!Print_Area</vt:lpstr>
      <vt:lpstr>'GoT#ODX 3.16.18'!Print_Area</vt:lpstr>
      <vt:lpstr>'GoT #CRX 3.16.18'!Project_Name</vt:lpstr>
      <vt:lpstr>'GoT Paratransit 3.16.18'!Project_Name</vt:lpstr>
      <vt:lpstr>'GoT#400 3.16.18'!Project_Name</vt:lpstr>
      <vt:lpstr>'GoT#800 Add Peak'!Project_Name</vt:lpstr>
      <vt:lpstr>'GoT#ODX 3.16.18'!Project_Name</vt:lpstr>
      <vt:lpstr>Project_Name</vt:lpstr>
      <vt:lpstr>'GoT #CRX 3.16.18'!Requesting_Agency</vt:lpstr>
      <vt:lpstr>'GoT Paratransit 3.16.18'!Requesting_Agency</vt:lpstr>
      <vt:lpstr>'GoT#400 3.16.18'!Requesting_Agency</vt:lpstr>
      <vt:lpstr>'GoT#800 Add Peak'!Requesting_Agency</vt:lpstr>
      <vt:lpstr>'GoT#ODX 3.16.18'!Requesting_Agency</vt:lpstr>
      <vt:lpstr>Requesting_Agency</vt:lpstr>
      <vt:lpstr>'GoT #CRX 3.16.18'!Start_Date</vt:lpstr>
      <vt:lpstr>'GoT Paratransit 3.16.18'!Start_Date</vt:lpstr>
      <vt:lpstr>'GoT#400 3.16.18'!Start_Date</vt:lpstr>
      <vt:lpstr>'GoT#800 Add Peak'!Start_Date</vt:lpstr>
      <vt:lpstr>'GoT#ODX 3.16.18'!Start_Date</vt:lpstr>
      <vt:lpstr>Start_Date</vt:lpstr>
    </vt:vector>
  </TitlesOfParts>
  <Company>The University of North Carolina at Chapel Hill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Lenovo User</cp:lastModifiedBy>
  <cp:lastPrinted>2018-03-17T16:02:38Z</cp:lastPrinted>
  <dcterms:created xsi:type="dcterms:W3CDTF">2018-03-10T14:24:01Z</dcterms:created>
  <dcterms:modified xsi:type="dcterms:W3CDTF">2018-03-17T16:09:18Z</dcterms:modified>
</cp:coreProperties>
</file>