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2.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xml" ContentType="application/vnd.openxmlformats-officedocument.spreadsheetml.revisionLog+xml"/>
  <Override PartName="/xl/revisions/revisionLog1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00 Durham MPO\1819 March Meeting\FY19 Projects Revised -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'!$A$1:$K$144</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'!$A$1:$K$144</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BFA54485_1420_441C_83C0_A00C3280B0FB_.wvu.Cols" localSheetId="2" hidden="1">'Exhibit A'!$V:$AC</definedName>
    <definedName name="Z_BFA54485_1420_441C_83C0_A00C3280B0FB_.wvu.Cols" localSheetId="1" hidden="1">'FY19 Project Reporting'!$V:$AD</definedName>
    <definedName name="Z_BFA54485_1420_441C_83C0_A00C3280B0FB_.wvu.FilterData" localSheetId="0" hidden="1">'FY19 Project Request '!$X$3:$X$12</definedName>
    <definedName name="Z_BFA54485_1420_441C_83C0_A00C3280B0FB_.wvu.PrintArea" localSheetId="2" hidden="1">'Exhibit A'!$A$1:$K$44</definedName>
    <definedName name="Z_BFA54485_1420_441C_83C0_A00C3280B0FB_.wvu.PrintArea" localSheetId="5" hidden="1">'FY19 Exhibit A - Draft'!$A$1:$K$63</definedName>
    <definedName name="Z_BFA54485_1420_441C_83C0_A00C3280B0FB_.wvu.PrintArea" localSheetId="1" hidden="1">'FY19 Project Reporting'!$A$1:$K$65</definedName>
    <definedName name="Z_BFA54485_1420_441C_83C0_A00C3280B0FB_.wvu.PrintArea" localSheetId="0" hidden="1">'FY19 Project Request '!$A$1:$K$144</definedName>
    <definedName name="Z_BFA54485_1420_441C_83C0_A00C3280B0FB_.wvu.PrintArea" localSheetId="4" hidden="1">'ProjReport Instructions'!$A$1:$C$62</definedName>
    <definedName name="Z_BFA54485_1420_441C_83C0_A00C3280B0FB_.wvu.PrintArea" localSheetId="3" hidden="1">'ProjReq Instructions'!$A$1:$C$192</definedName>
    <definedName name="Z_BFA54485_1420_441C_83C0_A00C3280B0FB_.wvu.Rows" localSheetId="6" hidden="1">'End-of-Year Reconciliations'!$22:$27</definedName>
    <definedName name="Z_BFA54485_1420_441C_83C0_A00C3280B0FB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'!$A$1:$K$144</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iterate="1" iterateCount="30000" calcOnSave="0"/>
  <customWorkbookViews>
    <customWorkbookView name="Lenovo User - Personal View" guid="{BFA54485-1420-441C-83C0-A00C3280B0FB}" mergeInterval="0" personalView="1" maximized="1" xWindow="1672" yWindow="-8" windowWidth="1696" windowHeight="1066" activeSheetId="1"/>
    <customWorkbookView name="Praveen Sridharan - Personal View" guid="{A57ED495-A8F1-41AA-920B-D492B709C260}" mergeInterval="0" personalView="1" maximized="1" xWindow="-8" yWindow="-8" windowWidth="1936" windowHeight="1056" activeSheetId="1"/>
    <customWorkbookView name="Christina Moon - Personal View" guid="{DD8B0582-F4C5-4735-BE31-C00FB856E242}" mergeInterval="0" personalView="1" xWindow="29" yWindow="109" windowWidth="1888" windowHeight="100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0" i="1" l="1"/>
  <c r="F101" i="1" s="1"/>
  <c r="E100" i="1"/>
  <c r="E101" i="1"/>
  <c r="D100" i="1"/>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J14" i="1" l="1"/>
  <c r="G101" i="1"/>
  <c r="H101" i="1"/>
  <c r="I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E102" i="1" l="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<sst xmlns="http://schemas.openxmlformats.org/spreadsheetml/2006/main" count="717" uniqueCount="381">
  <si>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</si>
  <si>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</si>
  <si>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</si>
  <si>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</si>
  <si>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</si>
  <si>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</si>
  <si>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</si>
  <si>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</si>
  <si>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</si>
  <si>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</si>
  <si>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</si>
  <si>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</si>
  <si>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</si>
  <si>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</si>
  <si>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</si>
  <si>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</si>
  <si>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</si>
  <si>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</si>
  <si>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</si>
  <si>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</si>
  <si>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</si>
  <si>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</si>
  <si>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</si>
  <si>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</si>
  <si>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</si>
  <si>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</si>
  <si>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</si>
  <si>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</si>
  <si>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</si>
  <si>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</si>
  <si>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</si>
  <si>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</si>
  <si>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</si>
  <si>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</si>
  <si>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</si>
  <si>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</si>
  <si>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</si>
  <si>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</si>
  <si>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</si>
  <si>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</si>
  <si>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</si>
  <si>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</si>
  <si>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</si>
  <si>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</si>
  <si>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</si>
  <si>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</si>
  <si>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</si>
  <si>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</si>
  <si>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</si>
  <si>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</si>
  <si>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</si>
  <si>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</si>
  <si>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</si>
  <si>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</si>
  <si>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</si>
  <si>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</si>
  <si>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</si>
  <si>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</si>
  <si>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</si>
  <si>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</si>
  <si>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</si>
  <si>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</si>
  <si>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</si>
  <si>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</si>
  <si>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</si>
  <si>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</si>
  <si>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</si>
  <si>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</si>
  <si>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</si>
  <si>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</si>
  <si>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</si>
  <si>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</si>
  <si>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</si>
  <si>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</si>
  <si>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</si>
  <si>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</si>
  <si>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</si>
  <si>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</si>
  <si>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</si>
  <si>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</si>
  <si>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</si>
  <si>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</si>
  <si>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</si>
  <si>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</si>
  <si>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</si>
  <si>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</si>
  <si>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</si>
  <si>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</si>
  <si>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</si>
  <si>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</si>
  <si>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</si>
  <si>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</si>
  <si>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</si>
  <si>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</si>
  <si>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</si>
  <si>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</si>
  <si>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</si>
  <si>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</si>
  <si>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</si>
  <si>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</si>
  <si>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</si>
  <si>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</si>
  <si>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</si>
  <si>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</si>
  <si>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</si>
  <si>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</si>
  <si>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</si>
  <si>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</si>
  <si>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</si>
  <si>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</si>
  <si>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</si>
  <si>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</si>
  <si>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</si>
  <si>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</si>
  <si>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</si>
  <si>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</si>
  <si>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</si>
  <si>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</si>
  <si>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</si>
  <si>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</si>
  <si>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</si>
  <si>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</si>
  <si>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</si>
  <si>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</si>
  <si>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</si>
  <si>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</si>
  <si>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</si>
  <si>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</si>
  <si>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</si>
  <si>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</si>
  <si>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</si>
  <si>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</si>
  <si>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</si>
  <si>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</si>
  <si>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</si>
  <si>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</si>
  <si>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</si>
  <si>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</si>
  <si>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</si>
  <si>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</si>
  <si>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</si>
  <si>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</si>
  <si>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</si>
  <si>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</si>
  <si>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</si>
  <si>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</si>
  <si>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</si>
  <si>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</si>
  <si>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</si>
  <si>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</si>
  <si>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</si>
  <si>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</si>
  <si>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</si>
  <si>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</si>
  <si>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</si>
  <si>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</si>
  <si>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</si>
  <si>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</si>
  <si>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</si>
  <si>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</si>
  <si>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</si>
  <si>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</si>
  <si>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</si>
  <si>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</si>
  <si>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</si>
  <si>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</si>
  <si>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</si>
  <si>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</si>
  <si>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</si>
  <si>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</si>
  <si>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</si>
  <si>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</si>
  <si>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</si>
  <si>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</si>
  <si>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</si>
  <si>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</si>
  <si>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</si>
  <si>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</si>
  <si>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</si>
  <si>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</si>
  <si>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</si>
  <si>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</si>
  <si>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</si>
  <si>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</si>
  <si>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</si>
  <si>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</si>
  <si>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</si>
  <si>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</si>
  <si>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</si>
  <si>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</si>
  <si>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</si>
  <si>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</si>
  <si>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</si>
  <si>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</si>
  <si>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</si>
  <si>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</si>
  <si>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</si>
  <si>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</si>
  <si>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</si>
  <si>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</si>
  <si>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</si>
  <si>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</si>
  <si>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</si>
  <si>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</si>
  <si>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</si>
  <si>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</si>
  <si>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</si>
  <si>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</si>
  <si>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</si>
  <si>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</si>
  <si>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</si>
  <si>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</si>
  <si>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</si>
  <si>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</si>
  <si>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</si>
  <si>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</si>
  <si>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</si>
  <si>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</si>
  <si>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</si>
  <si>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</si>
  <si>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</si>
  <si>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</si>
  <si>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</si>
  <si>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</si>
  <si>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</si>
  <si>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</si>
  <si>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</si>
  <si>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</si>
  <si>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</si>
  <si>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</si>
  <si>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</si>
  <si>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</si>
  <si>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</si>
  <si>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</si>
  <si>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</si>
  <si>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</si>
  <si>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</si>
  <si>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</si>
  <si>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</si>
  <si>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</si>
  <si>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</si>
  <si>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</si>
  <si>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</si>
  <si>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</si>
  <si>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</si>
  <si>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</si>
  <si>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</si>
  <si>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</si>
  <si>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</si>
  <si>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</si>
  <si>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</si>
  <si>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</si>
  <si>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</si>
  <si>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</si>
  <si>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</si>
  <si>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</si>
  <si>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</si>
  <si>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</si>
  <si>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</si>
  <si>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</si>
  <si>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</si>
  <si>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</si>
  <si>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</si>
  <si>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</si>
  <si>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</si>
  <si>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</si>
  <si>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</si>
  <si>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</si>
  <si>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</si>
  <si>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</si>
  <si>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</si>
  <si>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</si>
  <si>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</si>
  <si>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</si>
  <si>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</si>
  <si>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</si>
  <si>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</si>
  <si>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</si>
  <si>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</si>
  <si>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</si>
  <si>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</si>
  <si>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</si>
  <si>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</si>
  <si>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</si>
  <si>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</si>
  <si>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</si>
  <si>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</si>
  <si>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</si>
  <si>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</si>
  <si>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</si>
  <si>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</si>
  <si>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</si>
  <si>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</si>
  <si>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</si>
  <si>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</si>
  <si>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</si>
  <si>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</si>
  <si>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</si>
  <si>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</si>
  <si>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</si>
  <si>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</si>
  <si>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</si>
  <si>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</si>
  <si>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</si>
  <si>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</si>
  <si>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</si>
  <si>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</si>
  <si>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</si>
  <si>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</si>
  <si>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</si>
  <si>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</si>
  <si>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</si>
  <si>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</si>
  <si>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</si>
  <si>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</si>
  <si>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</si>
  <si>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</si>
  <si>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</si>
  <si>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</si>
  <si>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</si>
  <si>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</si>
  <si>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</si>
  <si>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</si>
  <si>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</si>
  <si>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</si>
  <si>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</si>
  <si>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</si>
  <si>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</si>
  <si>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</si>
  <si>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</si>
  <si>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</si>
  <si>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</si>
  <si>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</si>
  <si>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</si>
  <si>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</si>
  <si>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</si>
  <si>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</si>
  <si>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</si>
  <si>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</si>
  <si>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</si>
  <si>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</si>
  <si>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</si>
  <si>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</si>
  <si>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</si>
  <si>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</si>
  <si>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</si>
  <si>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</si>
  <si>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</si>
  <si>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</si>
  <si>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</si>
  <si>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</si>
  <si>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</si>
  <si>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</si>
  <si>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</si>
  <si>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</si>
  <si>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</si>
  <si>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</si>
  <si>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</si>
  <si>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</si>
  <si>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</si>
  <si>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</si>
  <si>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</si>
  <si>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</si>
  <si>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</si>
  <si>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 xml:space="preserve">Improved safety and customer service may be reported from future Chapel Hill Transit user surveys. </t>
  </si>
  <si>
    <t>Estes Drive Bike-Ped Improvements</t>
  </si>
  <si>
    <t>FY 2018</t>
  </si>
  <si>
    <t>The Town anticipates intitiating the muncipal agreement process in FY 2018, depending on the schedule for the corridor study (18TOC_CO2).</t>
  </si>
  <si>
    <t>Transit funds earmarked for design and construction of the project are intended to be applied toward the local match.  Additional local funds have not been identified for this project to cover the shortfall if the transit funds are withheld.</t>
  </si>
  <si>
    <t>Initiation and completion of preliminary design (construction authorization)</t>
  </si>
  <si>
    <t>Advertisement of bid and selection of contractor</t>
  </si>
  <si>
    <t>Project completion</t>
  </si>
  <si>
    <t>Town of Carrboro &amp; Town of Chapel Hill, Estes Drive (SR 1780)</t>
  </si>
  <si>
    <t>More than 1,279 residents live within 1/2 mile (the walking service area) of the corridor, including lower income residents in apartments.  Carrboro Elementary School is within the 1/2 mile walk area.</t>
  </si>
  <si>
    <t>Bike-ped improvements to Estes Drive is included in the Carrboro Safe Routes to School Plan, Sidewalk policy, 2014-2020 Local Priority List and SPOT 3.0 bicycle and pedestrian list.</t>
  </si>
  <si>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circulation of traffic into, and out of town and carries high volumes of traffic.  </t>
  </si>
  <si>
    <r>
      <t xml:space="preserve">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t>
    </r>
    <r>
      <rPr>
        <u/>
        <sz val="11"/>
        <color theme="1" tint="0.249977111117893"/>
        <rFont val="Calibri"/>
        <family val="2"/>
        <scheme val="minor"/>
      </rPr>
      <t>$37,203</t>
    </r>
    <r>
      <rPr>
        <sz val="11"/>
        <color theme="1" tint="0.249977111117893"/>
        <rFont val="Calibri"/>
        <family val="2"/>
        <scheme val="minor"/>
      </rPr>
      <t xml:space="preserve"> of Transit Tax revenue funds have been earmarked for </t>
    </r>
    <r>
      <rPr>
        <u/>
        <sz val="11"/>
        <color theme="1" tint="0.249977111117893"/>
        <rFont val="Calibri"/>
        <family val="2"/>
        <scheme val="minor"/>
      </rPr>
      <t>FY 2018</t>
    </r>
    <r>
      <rPr>
        <sz val="11"/>
        <color theme="1" tint="0.249977111117893"/>
        <rFont val="Calibri"/>
        <family val="2"/>
        <scheme val="minor"/>
      </rPr>
      <t xml:space="preserve">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t>
    </r>
  </si>
  <si>
    <r>
      <t xml:space="preserve">The financial estimates in F.1 and F.3 reflect funding for the entire project from North Greensboro Street to Martin Luther King Boulevard.  80% of the total project costs for Carrboro and Chapel Hill have been programmed in the FY2018-2027 TIP using federal TAP funds.  Transit tax district funds (approved as part of the Orange County Transit Plan) would be applied toward the local match for the Carrboro portion of the Estes Drive bike-ped project (approximately $1,094,527 for design, ROW and construction), with the following breakdown: </t>
    </r>
    <r>
      <rPr>
        <u/>
        <sz val="11"/>
        <color theme="1" tint="0.249977111117893"/>
        <rFont val="Calibri"/>
        <family val="2"/>
        <scheme val="minor"/>
      </rPr>
      <t>$37,203 for FY 2018</t>
    </r>
    <r>
      <rPr>
        <sz val="11"/>
        <color theme="1" tint="0.249977111117893"/>
        <rFont val="Calibri"/>
        <family val="2"/>
        <scheme val="minor"/>
      </rPr>
      <t xml:space="preserve"> to be applied toward the local match for the design work, </t>
    </r>
    <r>
      <rPr>
        <u/>
        <sz val="11"/>
        <color theme="1" tint="0.249977111117893"/>
        <rFont val="Calibri"/>
        <family val="2"/>
        <scheme val="minor"/>
      </rPr>
      <t>$10,426 for FY 2020</t>
    </r>
    <r>
      <rPr>
        <sz val="11"/>
        <color theme="1" tint="0.249977111117893"/>
        <rFont val="Calibri"/>
        <family val="2"/>
        <scheme val="minor"/>
      </rPr>
      <t xml:space="preserve"> toward ROW acquisition and </t>
    </r>
    <r>
      <rPr>
        <u/>
        <sz val="11"/>
        <color theme="1" tint="0.249977111117893"/>
        <rFont val="Calibri"/>
        <family val="2"/>
        <scheme val="minor"/>
      </rPr>
      <t>$202,381 in FY 2021</t>
    </r>
    <r>
      <rPr>
        <sz val="11"/>
        <color theme="1" tint="0.249977111117893"/>
        <rFont val="Calibri"/>
        <family val="2"/>
        <scheme val="minor"/>
      </rPr>
      <t>, for construction.</t>
    </r>
  </si>
  <si>
    <t>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t>
  </si>
  <si>
    <t>Orange County Tax District</t>
  </si>
  <si>
    <t xml:space="preserve">  Other - Required local match*</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</si>
</sst>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8"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u/>
      <sz val="11"/>
      <color theme="1" tint="0.249977111117893"/>
      <name val="Calibri"/>
      <family val="2"/>
      <scheme val="minor"/>
    </font>
    <font>
      <sz val="1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0" fillId="0" borderId="0"/>
    <xf numFmtId="0" fontId="57" fillId="0" borderId="0" applyNumberFormat="0" applyFill="0" applyBorder="0" applyAlignment="0" applyProtection="0"/>
    <xf numFmtId="44" fontId="50" fillId="0" borderId="0" applyFont="0" applyFill="0" applyBorder="0" applyAlignment="0" applyProtection="0"/>
    <xf numFmtId="0" fontId="50" fillId="0" borderId="0"/>
    <xf numFmtId="44" fontId="50" fillId="0" borderId="0" applyFont="0" applyFill="0" applyBorder="0" applyAlignment="0" applyProtection="0"/>
  </cellStyleXfs>
  <cellXfs count="441">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8"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0" fillId="0" borderId="0" xfId="5" applyProtection="1"/>
    <xf numFmtId="0" fontId="50" fillId="0" borderId="0" xfId="5"/>
    <xf numFmtId="0" fontId="51" fillId="0" borderId="0" xfId="5" applyFont="1" applyAlignment="1">
      <alignment vertical="center"/>
    </xf>
    <xf numFmtId="0" fontId="52" fillId="0" borderId="0" xfId="5" applyFont="1"/>
    <xf numFmtId="0" fontId="51" fillId="0" borderId="0" xfId="5" applyFont="1" applyFill="1" applyAlignment="1" applyProtection="1">
      <alignment horizontal="center" vertical="center"/>
    </xf>
    <xf numFmtId="0" fontId="50" fillId="0" borderId="0" xfId="5" applyFill="1"/>
    <xf numFmtId="0" fontId="51" fillId="0" borderId="0" xfId="5" applyFont="1" applyFill="1" applyAlignment="1">
      <alignment vertical="center"/>
    </xf>
    <xf numFmtId="0" fontId="53" fillId="0" borderId="0" xfId="5" applyFont="1" applyFill="1" applyAlignment="1" applyProtection="1">
      <alignment vertical="center"/>
    </xf>
    <xf numFmtId="0" fontId="55" fillId="0" borderId="0" xfId="5" applyFont="1" applyProtection="1"/>
    <xf numFmtId="14" fontId="54" fillId="0" borderId="0" xfId="5" applyNumberFormat="1" applyFont="1" applyAlignment="1" applyProtection="1">
      <alignment horizontal="left"/>
    </xf>
    <xf numFmtId="0" fontId="54" fillId="0" borderId="0" xfId="5" applyFont="1"/>
    <xf numFmtId="0" fontId="54" fillId="0" borderId="0" xfId="5" applyFont="1" applyAlignment="1"/>
    <xf numFmtId="0" fontId="58" fillId="0" borderId="0" xfId="5" applyFont="1" applyFill="1" applyBorder="1" applyAlignment="1"/>
    <xf numFmtId="0" fontId="52" fillId="14" borderId="6" xfId="5" applyFont="1" applyFill="1" applyBorder="1" applyAlignment="1">
      <alignment horizontal="center" vertical="center" wrapText="1"/>
    </xf>
    <xf numFmtId="0" fontId="56" fillId="0" borderId="0" xfId="5" applyFont="1" applyAlignment="1">
      <alignment vertical="center"/>
    </xf>
    <xf numFmtId="14" fontId="56" fillId="0" borderId="4" xfId="7" applyNumberFormat="1" applyFont="1" applyBorder="1" applyAlignment="1" applyProtection="1">
      <alignment horizontal="center" vertical="center"/>
      <protection locked="0"/>
    </xf>
    <xf numFmtId="0" fontId="50" fillId="0" borderId="0" xfId="5" applyAlignment="1">
      <alignment vertical="center"/>
    </xf>
    <xf numFmtId="1" fontId="56" fillId="3" borderId="2" xfId="7" applyNumberFormat="1" applyFont="1" applyFill="1" applyBorder="1" applyAlignment="1" applyProtection="1">
      <alignment horizontal="center" vertical="center"/>
      <protection locked="0"/>
    </xf>
    <xf numFmtId="169" fontId="56" fillId="3" borderId="2" xfId="7" applyNumberFormat="1" applyFont="1" applyFill="1" applyBorder="1" applyAlignment="1" applyProtection="1">
      <alignment horizontal="center" vertical="center"/>
      <protection locked="0"/>
    </xf>
    <xf numFmtId="14" fontId="56" fillId="0" borderId="3" xfId="5" applyNumberFormat="1" applyFont="1" applyBorder="1" applyAlignment="1" applyProtection="1">
      <alignment horizontal="center" vertical="center"/>
      <protection locked="0"/>
    </xf>
    <xf numFmtId="1" fontId="56" fillId="15" borderId="3" xfId="7" applyNumberFormat="1" applyFont="1" applyFill="1" applyBorder="1" applyAlignment="1" applyProtection="1">
      <alignment horizontal="center" vertical="center"/>
      <protection locked="0"/>
    </xf>
    <xf numFmtId="169" fontId="56" fillId="15" borderId="3" xfId="7" applyNumberFormat="1" applyFont="1" applyFill="1" applyBorder="1" applyAlignment="1" applyProtection="1">
      <alignment horizontal="center" vertical="center"/>
      <protection locked="0"/>
    </xf>
    <xf numFmtId="14" fontId="56" fillId="0" borderId="15" xfId="5" applyNumberFormat="1" applyFont="1" applyBorder="1" applyAlignment="1" applyProtection="1">
      <alignment horizontal="center" vertical="center"/>
      <protection locked="0"/>
    </xf>
    <xf numFmtId="1" fontId="56" fillId="15" borderId="3" xfId="5" applyNumberFormat="1" applyFont="1" applyFill="1" applyBorder="1" applyAlignment="1" applyProtection="1">
      <alignment horizontal="center" vertical="center"/>
      <protection locked="0"/>
    </xf>
    <xf numFmtId="1" fontId="56" fillId="13" borderId="3" xfId="5" applyNumberFormat="1" applyFont="1" applyFill="1" applyBorder="1" applyAlignment="1" applyProtection="1">
      <alignment horizontal="center" vertical="center"/>
      <protection locked="0"/>
    </xf>
    <xf numFmtId="169" fontId="56" fillId="13" borderId="3" xfId="5" applyNumberFormat="1" applyFont="1" applyFill="1" applyBorder="1" applyAlignment="1" applyProtection="1">
      <alignment horizontal="center" vertical="center"/>
      <protection locked="0"/>
    </xf>
    <xf numFmtId="14" fontId="56" fillId="0" borderId="37" xfId="5" applyNumberFormat="1" applyFont="1" applyBorder="1" applyAlignment="1" applyProtection="1">
      <alignment horizontal="center" vertical="center"/>
      <protection locked="0"/>
    </xf>
    <xf numFmtId="1" fontId="56" fillId="13" borderId="37" xfId="5" applyNumberFormat="1" applyFont="1" applyFill="1" applyBorder="1" applyAlignment="1" applyProtection="1">
      <alignment horizontal="center" vertical="center"/>
      <protection locked="0"/>
    </xf>
    <xf numFmtId="169" fontId="56" fillId="13" borderId="37" xfId="5" applyNumberFormat="1" applyFont="1" applyFill="1" applyBorder="1" applyAlignment="1" applyProtection="1">
      <alignment horizontal="center" vertical="center"/>
      <protection locked="0"/>
    </xf>
    <xf numFmtId="0" fontId="50" fillId="7" borderId="0" xfId="5" applyFill="1"/>
    <xf numFmtId="0" fontId="50" fillId="0" borderId="0" xfId="5" applyAlignment="1"/>
    <xf numFmtId="0" fontId="50" fillId="0" borderId="8" xfId="5" applyBorder="1" applyAlignment="1">
      <alignment vertical="center"/>
    </xf>
    <xf numFmtId="170" fontId="59" fillId="0" borderId="8" xfId="5" applyNumberFormat="1" applyFont="1" applyBorder="1" applyAlignment="1">
      <alignment horizontal="right" vertical="center"/>
    </xf>
    <xf numFmtId="0" fontId="50" fillId="7" borderId="0" xfId="5" applyFill="1" applyBorder="1"/>
    <xf numFmtId="0" fontId="39" fillId="4" borderId="24" xfId="0" applyFont="1" applyFill="1" applyBorder="1" applyAlignment="1">
      <alignment horizontal="center" vertical="center" wrapText="1"/>
    </xf>
    <xf numFmtId="0" fontId="53" fillId="0" borderId="0" xfId="5" applyFont="1" applyAlignment="1" applyProtection="1">
      <protection locked="0"/>
    </xf>
    <xf numFmtId="0" fontId="56" fillId="0" borderId="0" xfId="5" applyFont="1" applyAlignment="1" applyProtection="1">
      <alignment wrapText="1"/>
      <protection locked="0"/>
    </xf>
    <xf numFmtId="168" fontId="56" fillId="0" borderId="0" xfId="5" applyNumberFormat="1" applyFont="1" applyAlignment="1" applyProtection="1">
      <alignment wrapText="1"/>
      <protection locked="0"/>
    </xf>
    <xf numFmtId="168" fontId="56"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3" fillId="0" borderId="0" xfId="5" applyFont="1" applyAlignment="1" applyProtection="1">
      <alignment horizontal="left" vertical="center"/>
    </xf>
    <xf numFmtId="0" fontId="54" fillId="0" borderId="0" xfId="5" applyFont="1" applyAlignment="1" applyProtection="1">
      <alignment horizontal="left" vertical="center"/>
    </xf>
    <xf numFmtId="168" fontId="56" fillId="0" borderId="0" xfId="5" applyNumberFormat="1" applyFont="1" applyAlignment="1" applyProtection="1">
      <alignment horizontal="left" vertical="center"/>
    </xf>
    <xf numFmtId="168" fontId="56"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7"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6" fillId="7" borderId="0" xfId="0" applyFont="1" applyFill="1" applyAlignment="1">
      <alignment horizontal="center" vertical="center"/>
    </xf>
    <xf numFmtId="0" fontId="0" fillId="7" borderId="0" xfId="0" applyFill="1"/>
    <xf numFmtId="0" fontId="67" fillId="7" borderId="0" xfId="0" applyFont="1" applyFill="1" applyAlignment="1">
      <alignment vertical="center"/>
    </xf>
    <xf numFmtId="0" fontId="68" fillId="7" borderId="0" xfId="0" applyFont="1" applyFill="1" applyAlignment="1">
      <alignment vertical="center"/>
    </xf>
    <xf numFmtId="0" fontId="69" fillId="7" borderId="0" xfId="0" applyFont="1" applyFill="1" applyAlignment="1">
      <alignment vertical="center"/>
    </xf>
    <xf numFmtId="0" fontId="69" fillId="7" borderId="0" xfId="0" applyFont="1" applyFill="1" applyAlignment="1">
      <alignment horizontal="justify"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68" fillId="7" borderId="0" xfId="0" applyFont="1" applyFill="1" applyAlignment="1">
      <alignment horizontal="justify" vertical="center"/>
    </xf>
    <xf numFmtId="0" fontId="72"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6" fillId="7" borderId="0" xfId="0" applyFont="1" applyFill="1" applyAlignment="1">
      <alignment horizontal="justify" vertical="center"/>
    </xf>
    <xf numFmtId="0" fontId="65" fillId="7" borderId="0" xfId="0" applyFont="1" applyFill="1" applyAlignment="1">
      <alignment horizontal="justify" vertical="center"/>
    </xf>
    <xf numFmtId="0" fontId="75" fillId="7" borderId="0" xfId="0" applyFont="1" applyFill="1" applyAlignment="1">
      <alignment horizontal="justify" vertical="center"/>
    </xf>
    <xf numFmtId="0" fontId="3" fillId="0" borderId="0" xfId="0" applyFont="1"/>
    <xf numFmtId="0" fontId="74" fillId="0" borderId="0" xfId="0" applyFont="1" applyAlignment="1">
      <alignment horizontal="justify" vertical="center"/>
    </xf>
    <xf numFmtId="0" fontId="77" fillId="7" borderId="0" xfId="0" applyFont="1" applyFill="1" applyAlignment="1">
      <alignment horizontal="justify" vertical="center"/>
    </xf>
    <xf numFmtId="0" fontId="78" fillId="7" borderId="0" xfId="0" applyFont="1" applyFill="1" applyAlignment="1">
      <alignment horizontal="justify" vertical="center"/>
    </xf>
    <xf numFmtId="0" fontId="39" fillId="4" borderId="17" xfId="0" applyFont="1" applyFill="1" applyBorder="1" applyAlignment="1"/>
    <xf numFmtId="0" fontId="80" fillId="7" borderId="0" xfId="0" applyFont="1" applyFill="1" applyAlignment="1">
      <alignment horizontal="center" vertical="center"/>
    </xf>
    <xf numFmtId="0" fontId="81" fillId="7" borderId="0" xfId="0" applyFont="1" applyFill="1" applyAlignment="1">
      <alignment horizontal="justify" vertical="center"/>
    </xf>
    <xf numFmtId="0" fontId="82" fillId="7" borderId="0" xfId="0" applyFont="1" applyFill="1" applyAlignment="1">
      <alignment horizontal="justify" vertical="center"/>
    </xf>
    <xf numFmtId="0" fontId="2" fillId="0" borderId="0" xfId="0" applyFont="1"/>
    <xf numFmtId="0" fontId="47" fillId="12" borderId="57" xfId="0" applyFont="1" applyFill="1" applyBorder="1" applyAlignment="1" applyProtection="1">
      <alignment horizontal="center" vertical="center" wrapText="1"/>
      <protection locked="0"/>
    </xf>
    <xf numFmtId="0" fontId="47" fillId="12" borderId="17" xfId="0" applyFont="1" applyFill="1" applyBorder="1" applyAlignment="1" applyProtection="1">
      <alignment horizontal="center" vertical="center" wrapText="1"/>
      <protection locked="0"/>
    </xf>
    <xf numFmtId="172" fontId="47"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3" fillId="4" borderId="0" xfId="4" applyFont="1" applyFill="1" applyAlignment="1">
      <alignment horizontal="justify" vertical="center"/>
    </xf>
    <xf numFmtId="44" fontId="39" fillId="0" borderId="17" xfId="2" applyFont="1" applyFill="1" applyBorder="1" applyAlignment="1">
      <alignment horizontal="center"/>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49" fillId="0" borderId="35" xfId="0" applyFont="1" applyBorder="1" applyAlignment="1">
      <alignment horizontal="center"/>
    </xf>
    <xf numFmtId="0" fontId="49" fillId="0" borderId="0" xfId="0" applyFont="1" applyAlignment="1">
      <alignment horizontal="center"/>
    </xf>
    <xf numFmtId="0" fontId="49"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87"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87"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3" fillId="9" borderId="43" xfId="0" applyFont="1" applyFill="1" applyBorder="1" applyAlignment="1">
      <alignment horizontal="left"/>
    </xf>
    <xf numFmtId="0" fontId="63"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49" fillId="9" borderId="35" xfId="0" applyFont="1" applyFill="1" applyBorder="1" applyAlignment="1">
      <alignment horizontal="center"/>
    </xf>
    <xf numFmtId="0" fontId="49" fillId="9" borderId="0" xfId="0" applyFont="1" applyFill="1" applyAlignment="1">
      <alignment horizontal="center"/>
    </xf>
    <xf numFmtId="0" fontId="49"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7" fillId="7" borderId="28" xfId="0" applyFont="1" applyFill="1" applyBorder="1" applyAlignment="1">
      <alignment horizontal="center" vertical="center" wrapText="1"/>
    </xf>
    <xf numFmtId="0" fontId="47" fillId="7" borderId="29" xfId="0" applyFont="1" applyFill="1" applyBorder="1" applyAlignment="1">
      <alignment horizontal="center" vertical="center" wrapText="1"/>
    </xf>
    <xf numFmtId="0" fontId="47" fillId="7" borderId="30" xfId="0" applyFont="1" applyFill="1" applyBorder="1" applyAlignment="1">
      <alignment horizontal="center" vertical="center" wrapText="1"/>
    </xf>
    <xf numFmtId="0" fontId="47"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0" fillId="4" borderId="0" xfId="5" applyFont="1" applyFill="1" applyBorder="1" applyAlignment="1">
      <alignment horizontal="center" vertical="center" wrapText="1"/>
    </xf>
    <xf numFmtId="0" fontId="53" fillId="0" borderId="0" xfId="5" applyFont="1" applyAlignment="1" applyProtection="1">
      <alignment horizontal="left" vertical="center"/>
    </xf>
    <xf numFmtId="0" fontId="56" fillId="0" borderId="5" xfId="5" applyFont="1" applyBorder="1" applyAlignment="1" applyProtection="1">
      <alignment horizontal="center" vertical="center"/>
      <protection locked="0"/>
    </xf>
    <xf numFmtId="0" fontId="56" fillId="0" borderId="15" xfId="5" applyFont="1" applyBorder="1" applyAlignment="1" applyProtection="1">
      <alignment horizontal="center" vertical="center"/>
      <protection locked="0"/>
    </xf>
    <xf numFmtId="0" fontId="56" fillId="0" borderId="5" xfId="5" applyNumberFormat="1" applyFont="1" applyBorder="1" applyAlignment="1" applyProtection="1">
      <alignment horizontal="center" vertical="center"/>
      <protection locked="0"/>
    </xf>
    <xf numFmtId="0" fontId="56"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2" fillId="14" borderId="6" xfId="5" applyFont="1" applyFill="1" applyBorder="1" applyAlignment="1">
      <alignment horizontal="center" vertical="center" wrapText="1"/>
    </xf>
    <xf numFmtId="0" fontId="52" fillId="14" borderId="7" xfId="5" applyFont="1" applyFill="1" applyBorder="1" applyAlignment="1">
      <alignment horizontal="center" vertical="center" wrapText="1"/>
    </xf>
    <xf numFmtId="0" fontId="56" fillId="0" borderId="0" xfId="5" applyFont="1" applyAlignment="1" applyProtection="1">
      <alignment horizontal="left" vertical="center" wrapText="1"/>
    </xf>
    <xf numFmtId="0" fontId="56" fillId="0" borderId="12" xfId="5" applyNumberFormat="1" applyFont="1" applyBorder="1" applyAlignment="1" applyProtection="1">
      <alignment horizontal="center" vertical="center"/>
      <protection locked="0"/>
    </xf>
    <xf numFmtId="0" fontId="56" fillId="0" borderId="14" xfId="5" applyNumberFormat="1" applyFont="1" applyBorder="1" applyAlignment="1" applyProtection="1">
      <alignment horizontal="center" vertical="center"/>
      <protection locked="0"/>
    </xf>
    <xf numFmtId="0" fontId="62" fillId="9" borderId="35" xfId="0" applyFont="1" applyFill="1" applyBorder="1" applyAlignment="1">
      <alignment horizontal="center"/>
    </xf>
    <xf numFmtId="0" fontId="62" fillId="9" borderId="0" xfId="0" applyFont="1" applyFill="1" applyBorder="1" applyAlignment="1">
      <alignment horizontal="center"/>
    </xf>
    <xf numFmtId="0" fontId="61" fillId="2" borderId="0" xfId="0" applyFont="1" applyFill="1" applyBorder="1" applyAlignment="1">
      <alignment horizontal="center"/>
    </xf>
    <xf numFmtId="14" fontId="54" fillId="0" borderId="0" xfId="5" applyNumberFormat="1" applyFont="1" applyAlignment="1" applyProtection="1">
      <alignment horizontal="left"/>
      <protection locked="0"/>
    </xf>
    <xf numFmtId="0" fontId="54" fillId="0" borderId="0" xfId="5" applyNumberFormat="1" applyFont="1" applyAlignment="1" applyProtection="1">
      <alignment horizontal="left"/>
      <protection locked="0"/>
    </xf>
    <xf numFmtId="0" fontId="53" fillId="0" borderId="0" xfId="5" applyFont="1" applyAlignment="1" applyProtection="1">
      <alignment horizontal="left"/>
      <protection locked="0"/>
    </xf>
    <xf numFmtId="0" fontId="50" fillId="0" borderId="8" xfId="5" applyBorder="1" applyAlignment="1">
      <alignment horizontal="center" vertical="center"/>
    </xf>
    <xf numFmtId="0" fontId="50" fillId="0" borderId="0" xfId="5" applyBorder="1" applyAlignment="1">
      <alignment horizontal="center" vertical="center"/>
    </xf>
    <xf numFmtId="0" fontId="57" fillId="0" borderId="0" xfId="6" applyAlignment="1" applyProtection="1">
      <alignment horizontal="left" vertical="center"/>
    </xf>
    <xf numFmtId="0" fontId="56"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6"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37" fontId="38" fillId="12" borderId="17" xfId="2" applyNumberFormat="1" applyFont="1" applyFill="1" applyBorder="1" applyProtection="1">
      <protection locked="0"/>
    </xf>
    <xf numFmtId="166" fontId="38" fillId="12" borderId="17" xfId="2" applyNumberFormat="1" applyFont="1" applyFill="1" applyBorder="1" applyProtection="1">
      <protection locked="0"/>
    </xf>
    <xf numFmtId="166" fontId="38" fillId="12" borderId="17" xfId="2" applyNumberFormat="1" applyFont="1" applyFill="1" applyBorder="1" applyAlignment="1" applyProtection="1">
      <alignment vertical="center"/>
      <protection locked="0"/>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24918864"/>
        <c:axId val="624918472"/>
      </c:barChart>
      <c:catAx>
        <c:axId val="6249188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4918472"/>
        <c:crosses val="autoZero"/>
        <c:auto val="1"/>
        <c:lblAlgn val="ctr"/>
        <c:lblOffset val="100"/>
        <c:noMultiLvlLbl val="0"/>
      </c:catAx>
      <c:valAx>
        <c:axId val="62491847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249188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37203</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37203</c:v>
                </c:pt>
              </c:numCache>
            </c:numRef>
          </c:val>
        </c:ser>
        <c:dLbls>
          <c:showLegendKey val="0"/>
          <c:showVal val="0"/>
          <c:showCatName val="0"/>
          <c:showSerName val="0"/>
          <c:showPercent val="0"/>
          <c:showBubbleSize val="0"/>
        </c:dLbls>
        <c:gapWidth val="150"/>
        <c:overlap val="100"/>
        <c:axId val="630995936"/>
        <c:axId val="407778328"/>
      </c:barChart>
      <c:catAx>
        <c:axId val="63099593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7778328"/>
        <c:crosses val="autoZero"/>
        <c:auto val="1"/>
        <c:lblAlgn val="ctr"/>
        <c:lblOffset val="100"/>
        <c:noMultiLvlLbl val="0"/>
      </c:catAx>
      <c:valAx>
        <c:axId val="40777832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30995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04910344"/>
        <c:axId val="504910736"/>
      </c:barChart>
      <c:catAx>
        <c:axId val="5049103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04910736"/>
        <c:crosses val="autoZero"/>
        <c:auto val="1"/>
        <c:lblAlgn val="ctr"/>
        <c:lblOffset val="100"/>
        <c:noMultiLvlLbl val="0"/>
      </c:catAx>
      <c:valAx>
        <c:axId val="504910736"/>
        <c:scaling>
          <c:orientation val="minMax"/>
        </c:scaling>
        <c:delete val="1"/>
        <c:axPos val="l"/>
        <c:numFmt formatCode="_(&quot;$&quot;* #,##0_);_(&quot;$&quot;* \(#,##0\);_(&quot;$&quot;* &quot;-&quot;??_);_(@_)" sourceLinked="1"/>
        <c:majorTickMark val="none"/>
        <c:minorTickMark val="none"/>
        <c:tickLblPos val="nextTo"/>
        <c:crossAx val="5049103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192000</c:v>
                </c:pt>
              </c:numCache>
            </c:numRef>
          </c:val>
        </c:ser>
        <c:dLbls>
          <c:dLblPos val="ctr"/>
          <c:showLegendKey val="0"/>
          <c:showVal val="1"/>
          <c:showCatName val="0"/>
          <c:showSerName val="0"/>
          <c:showPercent val="0"/>
          <c:showBubbleSize val="0"/>
        </c:dLbls>
        <c:gapWidth val="79"/>
        <c:axId val="625704320"/>
        <c:axId val="625704712"/>
      </c:barChart>
      <c:catAx>
        <c:axId val="6257043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25704712"/>
        <c:crosses val="autoZero"/>
        <c:auto val="1"/>
        <c:lblAlgn val="ctr"/>
        <c:lblOffset val="100"/>
        <c:noMultiLvlLbl val="0"/>
      </c:catAx>
      <c:valAx>
        <c:axId val="625704712"/>
        <c:scaling>
          <c:orientation val="minMax"/>
        </c:scaling>
        <c:delete val="1"/>
        <c:axPos val="l"/>
        <c:numFmt formatCode="_(&quot;$&quot;* #,##0_);_(&quot;$&quot;* \(#,##0\);_(&quot;$&quot;* &quot;-&quot;??_);_(@_)" sourceLinked="1"/>
        <c:majorTickMark val="none"/>
        <c:minorTickMark val="none"/>
        <c:tickLblPos val="nextTo"/>
        <c:crossAx val="6257043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192000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23044"/>
              <a:ext cx="2395884" cy="201630"/>
              <a:chOff x="5533117" y="9125336"/>
              <a:chExt cx="2403097" cy="204199"/>
            </a:xfrm>
          </xdr:grpSpPr>
          <xdr:sp macro="" textlink="">
            <xdr:nvSpPr>
              <xdr:cNvPr id="2075" name="Check Box 27" hidden="1">
                <a:extLst>
                  <a:ext uri="{63B3BB69-23CF-44E3-9099-C40C66FF867C}">
                    <a14:compatExt spid="_x0000_s2075"/>
                  </a:ext>
                </a:extLst>
              </xdr:cNvPr>
              <xdr:cNvSpPr/>
            </xdr:nvSpPr>
            <xdr:spPr bwMode="auto">
              <a:xfrm>
                <a:off x="6831158" y="9125497"/>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7" y="9125336"/>
                <a:ext cx="1097160"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3405" y="8772525"/>
              <a:ext cx="4738482" cy="180975"/>
              <a:chOff x="4372805" y="8739395"/>
              <a:chExt cx="4743447" cy="180975"/>
            </a:xfrm>
          </xdr:grpSpPr>
          <xdr:sp macro="" textlink="">
            <xdr:nvSpPr>
              <xdr:cNvPr id="2095" name="Check Box 47" hidden="1">
                <a:extLst>
                  <a:ext uri="{63B3BB69-23CF-44E3-9099-C40C66FF867C}">
                    <a14:compatExt spid="_x0000_s2095"/>
                  </a:ext>
                </a:extLst>
              </xdr:cNvPr>
              <xdr:cNvSpPr/>
            </xdr:nvSpPr>
            <xdr:spPr bwMode="auto">
              <a:xfrm>
                <a:off x="4372805"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78"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8630" y="6532245"/>
              <a:ext cx="4882243" cy="1306830"/>
              <a:chOff x="4269171" y="6512801"/>
              <a:chExt cx="4880930" cy="1306557"/>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0"/>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44150"/>
              <a:ext cx="3339421" cy="161925"/>
              <a:chOff x="5305244" y="10346370"/>
              <a:chExt cx="3350180" cy="161925"/>
            </a:xfrm>
          </xdr:grpSpPr>
          <xdr:sp macro="" textlink="">
            <xdr:nvSpPr>
              <xdr:cNvPr id="2113" name="Check Box 65" hidden="1">
                <a:extLst>
                  <a:ext uri="{63B3BB69-23CF-44E3-9099-C40C66FF867C}">
                    <a14:compatExt spid="_x0000_s2113"/>
                  </a:ext>
                </a:extLst>
              </xdr:cNvPr>
              <xdr:cNvSpPr/>
            </xdr:nvSpPr>
            <xdr:spPr bwMode="auto">
              <a:xfrm>
                <a:off x="5305244"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70"/>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1320" y="25150287"/>
              <a:ext cx="2403027" cy="205916"/>
              <a:chOff x="5533082" y="9125426"/>
              <a:chExt cx="2403119" cy="204102"/>
            </a:xfrm>
          </xdr:grpSpPr>
          <xdr:sp macro="" textlink="">
            <xdr:nvSpPr>
              <xdr:cNvPr id="2117" name="Check Box 69" hidden="1">
                <a:extLst>
                  <a:ext uri="{63B3BB69-23CF-44E3-9099-C40C66FF867C}">
                    <a14:compatExt spid="_x0000_s2117"/>
                  </a:ext>
                </a:extLst>
              </xdr:cNvPr>
              <xdr:cNvSpPr/>
            </xdr:nvSpPr>
            <xdr:spPr bwMode="auto">
              <a:xfrm>
                <a:off x="6831149" y="9125491"/>
                <a:ext cx="1105052"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2"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8" Type="http://schemas.openxmlformats.org/officeDocument/2006/relationships/revisionLog" Target="revisionLog1.xml"/><Relationship Id="rId19"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C3C8DD7-D3BA-4213-A9D2-AD263FC0D558}" diskRevisions="1" revisionId="280" version="3" protected="1">
  <header guid="{3B8704DD-AAF3-4FF1-8B5E-D3A608F6D607}" dateTime="2018-03-25T11:21:39" maxSheetId="12" userName="Lenovo User" r:id="rId18">
    <sheetIdMap count="11">
      <sheetId val="1"/>
      <sheetId val="2"/>
      <sheetId val="3"/>
      <sheetId val="4"/>
      <sheetId val="5"/>
      <sheetId val="6"/>
      <sheetId val="7"/>
      <sheetId val="8"/>
      <sheetId val="9"/>
      <sheetId val="10"/>
      <sheetId val="11"/>
    </sheetIdMap>
  </header>
  <header guid="{EC3C8DD7-D3BA-4213-A9D2-AD263FC0D558}" dateTime="2018-03-25T11:29:43" maxSheetId="12" userName="Lenovo User" r:id="rId19" minRId="213" maxRId="280">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BFA54485_1420_441C_83C0_A00C3280B0FB_.wvu.PrintArea" hidden="1" oldHidden="1">
    <formula>'FY19 Project Request '!$A$1:$K$148</formula>
  </rdn>
  <rdn rId="0" localSheetId="1" customView="1" name="Z_BFA54485_1420_441C_83C0_A00C3280B0FB_.wvu.Rows" hidden="1" oldHidden="1">
    <formula>'FY19 Project Request '!$93:$96</formula>
  </rdn>
  <rdn rId="0" localSheetId="1" customView="1" name="Z_BFA54485_1420_441C_83C0_A00C3280B0FB_.wvu.FilterData" hidden="1" oldHidden="1">
    <formula>'FY19 Project Request '!$X$3:$X$12</formula>
  </rdn>
  <rdn rId="0" localSheetId="2" customView="1" name="Z_BFA54485_1420_441C_83C0_A00C3280B0FB_.wvu.PrintArea" hidden="1" oldHidden="1">
    <formula>'FY19 Project Reporting'!$A$1:$K$65</formula>
  </rdn>
  <rdn rId="0" localSheetId="2" customView="1" name="Z_BFA54485_1420_441C_83C0_A00C3280B0FB_.wvu.Cols" hidden="1" oldHidden="1">
    <formula>'FY19 Project Reporting'!$V:$AD</formula>
  </rdn>
  <rdn rId="0" localSheetId="3" customView="1" name="Z_BFA54485_1420_441C_83C0_A00C3280B0FB_.wvu.PrintArea" hidden="1" oldHidden="1">
    <formula>'Exhibit A'!$A$1:$K$44</formula>
  </rdn>
  <rdn rId="0" localSheetId="3" customView="1" name="Z_BFA54485_1420_441C_83C0_A00C3280B0FB_.wvu.Cols" hidden="1" oldHidden="1">
    <formula>'Exhibit A'!$V:$AC</formula>
  </rdn>
  <rdn rId="0" localSheetId="4" customView="1" name="Z_BFA54485_1420_441C_83C0_A00C3280B0FB_.wvu.PrintArea" hidden="1" oldHidden="1">
    <formula>'ProjReq Instructions'!$A$1:$C$192</formula>
  </rdn>
  <rdn rId="0" localSheetId="5" customView="1" name="Z_BFA54485_1420_441C_83C0_A00C3280B0FB_.wvu.PrintArea" hidden="1" oldHidden="1">
    <formula>'ProjReport Instructions'!$A$1:$C$62</formula>
  </rdn>
  <rdn rId="0" localSheetId="6" customView="1" name="Z_BFA54485_1420_441C_83C0_A00C3280B0FB_.wvu.PrintArea" hidden="1" oldHidden="1">
    <formula>'FY19 Exhibit A - Draft'!$A$1:$K$63</formula>
  </rdn>
  <rdn rId="0" localSheetId="7" customView="1" name="Z_BFA54485_1420_441C_83C0_A00C3280B0FB_.wvu.Rows" hidden="1" oldHidden="1">
    <formula>'End-of-Year Reconciliations'!$22:$27</formula>
  </rdn>
  <rcv guid="{BFA54485-1420-441C-83C0-A00C3280B0F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 sId="1" xfDxf="1" s="1" dxf="1" numFmtId="34">
    <oc r="D92">
      <f>(D127+D139)-SUM(D101)</f>
    </oc>
    <nc r="D92">
      <v>37203</v>
    </nc>
    <ndxf>
      <font>
        <b val="0"/>
        <i val="0"/>
        <strike val="0"/>
        <condense val="0"/>
        <extend val="0"/>
        <outline val="0"/>
        <shadow val="0"/>
        <u val="none"/>
        <vertAlign val="baseline"/>
        <sz val="11"/>
        <color theme="1" tint="0.249977111117893"/>
        <name val="Calibri"/>
        <scheme val="minor"/>
      </font>
      <numFmt numFmtId="166" formatCode="_(* #,##0_);_(* \(#,##0\);_(* &quot;-&quot;??_);_(@_)"/>
      <fill>
        <patternFill patternType="solid">
          <fgColor indexed="64"/>
          <bgColor rgb="FFFCDBD6"/>
        </patternFill>
      </fill>
      <border diagonalUp="0" diagonalDown="0" outline="0">
        <left style="thin">
          <color theme="2" tint="-0.24994659260841701"/>
        </left>
        <right style="thin">
          <color theme="2" tint="-0.24994659260841701"/>
        </right>
        <top style="thin">
          <color theme="2" tint="-0.24994659260841701"/>
        </top>
        <bottom style="thin">
          <color theme="2" tint="-0.24994659260841701"/>
        </bottom>
      </border>
    </ndxf>
  </rcc>
  <rfmt sheetId="1" sqref="D98:I100">
    <dxf>
      <numFmt numFmtId="5" formatCode="#,##0_);\(#,##0\)"/>
    </dxf>
  </rfmt>
  <rcc rId="214" sId="1">
    <oc r="B92" t="inlineStr">
      <is>
        <t xml:space="preserve">   Durham - Orange County Tax Revenue</t>
      </is>
    </oc>
    <nc r="B92" t="inlineStr">
      <is>
        <t>Orange County Tax District</t>
      </is>
    </nc>
  </rcc>
  <rrc rId="215" sId="1" ref="A140:XFD140" action="deleteRow">
    <rfmt sheetId="1" xfDxf="1" sqref="A140:XFD140" start="0" length="0">
      <dxf>
        <font>
          <sz val="11"/>
          <name val="Calibri"/>
          <scheme val="minor"/>
        </font>
      </dxf>
    </rfmt>
    <rfmt sheetId="1" sqref="A140" start="0" length="0">
      <dxf>
        <font>
          <sz val="11"/>
          <color theme="1" tint="0.249977111117893"/>
          <name val="Calibri"/>
          <scheme val="minor"/>
        </font>
        <fill>
          <patternFill patternType="solid">
            <bgColor theme="0"/>
          </patternFill>
        </fill>
      </dxf>
    </rfmt>
    <rfmt sheetId="1" sqref="B140" start="0" length="0">
      <dxf>
        <font>
          <i/>
          <sz val="9"/>
          <color theme="1" tint="0.249977111117893"/>
          <name val="Calibri"/>
          <scheme val="minor"/>
        </font>
        <fill>
          <patternFill patternType="solid">
            <bgColor theme="0"/>
          </patternFill>
        </fill>
        <alignment vertical="top" readingOrder="0"/>
      </dxf>
    </rfmt>
    <rfmt sheetId="1" sqref="C140" start="0" length="0">
      <dxf>
        <font>
          <sz val="11"/>
          <color theme="1" tint="0.249977111117893"/>
          <name val="Calibri"/>
          <scheme val="minor"/>
        </font>
        <fill>
          <patternFill patternType="solid">
            <bgColor theme="0"/>
          </patternFill>
        </fill>
      </dxf>
    </rfmt>
    <rfmt sheetId="1" sqref="D140" start="0" length="0">
      <dxf>
        <font>
          <sz val="11"/>
          <color theme="1" tint="0.249977111117893"/>
          <name val="Calibri"/>
          <scheme val="minor"/>
        </font>
        <fill>
          <patternFill patternType="solid">
            <bgColor theme="0"/>
          </patternFill>
        </fill>
      </dxf>
    </rfmt>
    <rfmt sheetId="1" sqref="E140" start="0" length="0">
      <dxf>
        <font>
          <sz val="11"/>
          <color theme="1" tint="0.249977111117893"/>
          <name val="Calibri"/>
          <scheme val="minor"/>
        </font>
        <fill>
          <patternFill patternType="solid">
            <bgColor theme="0"/>
          </patternFill>
        </fill>
      </dxf>
    </rfmt>
    <rfmt sheetId="1" sqref="F140" start="0" length="0">
      <dxf>
        <font>
          <sz val="11"/>
          <color theme="1" tint="0.249977111117893"/>
          <name val="Calibri"/>
          <scheme val="minor"/>
        </font>
        <fill>
          <patternFill patternType="solid">
            <bgColor theme="0"/>
          </patternFill>
        </fill>
      </dxf>
    </rfmt>
    <rfmt sheetId="1" sqref="G140" start="0" length="0">
      <dxf>
        <font>
          <sz val="11"/>
          <color theme="1" tint="0.249977111117893"/>
          <name val="Calibri"/>
          <scheme val="minor"/>
        </font>
        <fill>
          <patternFill patternType="solid">
            <bgColor theme="0"/>
          </patternFill>
        </fill>
      </dxf>
    </rfmt>
    <rfmt sheetId="1" sqref="H140" start="0" length="0">
      <dxf>
        <font>
          <sz val="11"/>
          <color theme="1" tint="0.249977111117893"/>
          <name val="Calibri"/>
          <scheme val="minor"/>
        </font>
        <fill>
          <patternFill patternType="solid">
            <bgColor theme="0"/>
          </patternFill>
        </fill>
      </dxf>
    </rfmt>
    <rfmt sheetId="1" sqref="I140" start="0" length="0">
      <dxf>
        <font>
          <sz val="11"/>
          <color theme="1" tint="0.249977111117893"/>
          <name val="Calibri"/>
          <scheme val="minor"/>
        </font>
        <fill>
          <patternFill patternType="solid">
            <bgColor theme="0"/>
          </patternFill>
        </fill>
      </dxf>
    </rfmt>
    <rfmt sheetId="1" sqref="J140" start="0" length="0">
      <dxf>
        <font>
          <sz val="11"/>
          <color theme="1" tint="0.249977111117893"/>
          <name val="Calibri"/>
          <scheme val="minor"/>
        </font>
        <fill>
          <patternFill patternType="solid">
            <bgColor theme="0"/>
          </patternFill>
        </fill>
      </dxf>
    </rfmt>
    <rfmt sheetId="1" sqref="K140" start="0" length="0">
      <dxf>
        <fill>
          <patternFill patternType="solid">
            <bgColor theme="0"/>
          </patternFill>
        </fill>
      </dxf>
    </rfmt>
    <rfmt sheetId="1" sqref="L140" start="0" length="0">
      <dxf>
        <fill>
          <patternFill patternType="solid">
            <bgColor theme="0"/>
          </patternFill>
        </fill>
      </dxf>
    </rfmt>
    <rfmt sheetId="1" sqref="M140" start="0" length="0">
      <dxf>
        <fill>
          <patternFill patternType="solid">
            <bgColor theme="0"/>
          </patternFill>
        </fill>
      </dxf>
    </rfmt>
    <rfmt sheetId="1" sqref="N140" start="0" length="0">
      <dxf>
        <fill>
          <patternFill patternType="solid">
            <bgColor theme="0"/>
          </patternFill>
        </fill>
      </dxf>
    </rfmt>
    <rfmt sheetId="1" sqref="O140" start="0" length="0">
      <dxf>
        <fill>
          <patternFill patternType="solid">
            <bgColor theme="0"/>
          </patternFill>
        </fill>
      </dxf>
    </rfmt>
    <rfmt sheetId="1" sqref="P140" start="0" length="0">
      <dxf>
        <fill>
          <patternFill patternType="solid">
            <bgColor theme="0"/>
          </patternFill>
        </fill>
      </dxf>
    </rfmt>
    <rfmt sheetId="1" sqref="Q140" start="0" length="0">
      <dxf>
        <fill>
          <patternFill patternType="solid">
            <bgColor theme="0"/>
          </patternFill>
        </fill>
      </dxf>
    </rfmt>
    <rfmt sheetId="1" sqref="R140" start="0" length="0">
      <dxf>
        <fill>
          <patternFill patternType="solid">
            <bgColor theme="0"/>
          </patternFill>
        </fill>
      </dxf>
    </rfmt>
    <rfmt sheetId="1" sqref="S140" start="0" length="0">
      <dxf>
        <fill>
          <patternFill patternType="solid">
            <bgColor theme="0"/>
          </patternFill>
        </fill>
      </dxf>
    </rfmt>
    <rfmt sheetId="1" sqref="T140" start="0" length="0">
      <dxf>
        <fill>
          <patternFill patternType="solid">
            <bgColor theme="0"/>
          </patternFill>
        </fill>
      </dxf>
    </rfmt>
    <rfmt sheetId="1" sqref="U140" start="0" length="0">
      <dxf>
        <fill>
          <patternFill patternType="solid">
            <bgColor theme="0"/>
          </patternFill>
        </fill>
      </dxf>
    </rfmt>
    <rfmt sheetId="1" sqref="V140" start="0" length="0">
      <dxf>
        <fill>
          <patternFill patternType="solid">
            <bgColor theme="0"/>
          </patternFill>
        </fill>
      </dxf>
    </rfmt>
  </rrc>
  <rrc rId="216" sId="1" ref="A140:XFD140" action="deleteRow">
    <rfmt sheetId="1" xfDxf="1" sqref="A140:XFD140" start="0" length="0">
      <dxf>
        <font>
          <sz val="11"/>
          <name val="Calibri"/>
          <scheme val="minor"/>
        </font>
      </dxf>
    </rfmt>
    <rfmt sheetId="1" sqref="A140" start="0" length="0">
      <dxf>
        <font>
          <sz val="11"/>
          <color theme="1" tint="0.249977111117893"/>
          <name val="Calibri"/>
          <scheme val="minor"/>
        </font>
        <fill>
          <patternFill patternType="solid">
            <bgColor theme="0"/>
          </patternFill>
        </fill>
      </dxf>
    </rfmt>
    <rfmt sheetId="1" sqref="B140" start="0" length="0">
      <dxf>
        <font>
          <i/>
          <sz val="9"/>
          <color theme="1" tint="0.249977111117893"/>
          <name val="Calibri"/>
          <scheme val="minor"/>
        </font>
        <fill>
          <patternFill patternType="solid">
            <bgColor theme="0"/>
          </patternFill>
        </fill>
        <alignment vertical="top" readingOrder="0"/>
      </dxf>
    </rfmt>
    <rfmt sheetId="1" sqref="C140" start="0" length="0">
      <dxf>
        <font>
          <sz val="11"/>
          <color theme="1" tint="0.249977111117893"/>
          <name val="Calibri"/>
          <scheme val="minor"/>
        </font>
        <fill>
          <patternFill patternType="solid">
            <bgColor theme="0"/>
          </patternFill>
        </fill>
      </dxf>
    </rfmt>
    <rfmt sheetId="1" sqref="D140" start="0" length="0">
      <dxf>
        <font>
          <sz val="11"/>
          <color theme="1" tint="0.249977111117893"/>
          <name val="Calibri"/>
          <scheme val="minor"/>
        </font>
        <fill>
          <patternFill patternType="solid">
            <bgColor theme="0"/>
          </patternFill>
        </fill>
      </dxf>
    </rfmt>
    <rfmt sheetId="1" sqref="E140" start="0" length="0">
      <dxf>
        <font>
          <sz val="11"/>
          <color theme="1" tint="0.249977111117893"/>
          <name val="Calibri"/>
          <scheme val="minor"/>
        </font>
        <fill>
          <patternFill patternType="solid">
            <bgColor theme="0"/>
          </patternFill>
        </fill>
      </dxf>
    </rfmt>
    <rfmt sheetId="1" sqref="F140" start="0" length="0">
      <dxf>
        <font>
          <sz val="11"/>
          <color theme="1" tint="0.249977111117893"/>
          <name val="Calibri"/>
          <scheme val="minor"/>
        </font>
        <fill>
          <patternFill patternType="solid">
            <bgColor theme="0"/>
          </patternFill>
        </fill>
      </dxf>
    </rfmt>
    <rfmt sheetId="1" sqref="G140" start="0" length="0">
      <dxf>
        <font>
          <sz val="11"/>
          <color theme="1" tint="0.249977111117893"/>
          <name val="Calibri"/>
          <scheme val="minor"/>
        </font>
        <fill>
          <patternFill patternType="solid">
            <bgColor theme="0"/>
          </patternFill>
        </fill>
      </dxf>
    </rfmt>
    <rfmt sheetId="1" sqref="H140" start="0" length="0">
      <dxf>
        <font>
          <sz val="11"/>
          <color theme="1" tint="0.249977111117893"/>
          <name val="Calibri"/>
          <scheme val="minor"/>
        </font>
        <fill>
          <patternFill patternType="solid">
            <bgColor theme="0"/>
          </patternFill>
        </fill>
      </dxf>
    </rfmt>
    <rfmt sheetId="1" sqref="I140" start="0" length="0">
      <dxf>
        <font>
          <sz val="11"/>
          <color theme="1" tint="0.249977111117893"/>
          <name val="Calibri"/>
          <scheme val="minor"/>
        </font>
        <fill>
          <patternFill patternType="solid">
            <bgColor theme="0"/>
          </patternFill>
        </fill>
      </dxf>
    </rfmt>
    <rfmt sheetId="1" sqref="J140" start="0" length="0">
      <dxf>
        <font>
          <sz val="11"/>
          <color theme="1" tint="0.249977111117893"/>
          <name val="Calibri"/>
          <scheme val="minor"/>
        </font>
        <fill>
          <patternFill patternType="solid">
            <bgColor theme="0"/>
          </patternFill>
        </fill>
      </dxf>
    </rfmt>
    <rfmt sheetId="1" sqref="K140" start="0" length="0">
      <dxf>
        <fill>
          <patternFill patternType="solid">
            <bgColor theme="0"/>
          </patternFill>
        </fill>
      </dxf>
    </rfmt>
    <rfmt sheetId="1" sqref="L140" start="0" length="0">
      <dxf>
        <fill>
          <patternFill patternType="solid">
            <bgColor theme="0"/>
          </patternFill>
        </fill>
      </dxf>
    </rfmt>
    <rfmt sheetId="1" sqref="M140" start="0" length="0">
      <dxf>
        <fill>
          <patternFill patternType="solid">
            <bgColor theme="0"/>
          </patternFill>
        </fill>
      </dxf>
    </rfmt>
    <rfmt sheetId="1" sqref="N140" start="0" length="0">
      <dxf>
        <fill>
          <patternFill patternType="solid">
            <bgColor theme="0"/>
          </patternFill>
        </fill>
      </dxf>
    </rfmt>
    <rfmt sheetId="1" sqref="O140" start="0" length="0">
      <dxf>
        <fill>
          <patternFill patternType="solid">
            <bgColor theme="0"/>
          </patternFill>
        </fill>
      </dxf>
    </rfmt>
    <rfmt sheetId="1" sqref="P140" start="0" length="0">
      <dxf>
        <fill>
          <patternFill patternType="solid">
            <bgColor theme="0"/>
          </patternFill>
        </fill>
      </dxf>
    </rfmt>
    <rfmt sheetId="1" sqref="Q140" start="0" length="0">
      <dxf>
        <fill>
          <patternFill patternType="solid">
            <bgColor theme="0"/>
          </patternFill>
        </fill>
      </dxf>
    </rfmt>
    <rfmt sheetId="1" sqref="R140" start="0" length="0">
      <dxf>
        <fill>
          <patternFill patternType="solid">
            <bgColor theme="0"/>
          </patternFill>
        </fill>
      </dxf>
    </rfmt>
    <rfmt sheetId="1" sqref="S140" start="0" length="0">
      <dxf>
        <fill>
          <patternFill patternType="solid">
            <bgColor theme="0"/>
          </patternFill>
        </fill>
      </dxf>
    </rfmt>
    <rfmt sheetId="1" sqref="T140" start="0" length="0">
      <dxf>
        <fill>
          <patternFill patternType="solid">
            <bgColor theme="0"/>
          </patternFill>
        </fill>
      </dxf>
    </rfmt>
    <rfmt sheetId="1" sqref="U140" start="0" length="0">
      <dxf>
        <fill>
          <patternFill patternType="solid">
            <bgColor theme="0"/>
          </patternFill>
        </fill>
      </dxf>
    </rfmt>
    <rfmt sheetId="1" sqref="V140" start="0" length="0">
      <dxf>
        <fill>
          <patternFill patternType="solid">
            <bgColor theme="0"/>
          </patternFill>
        </fill>
      </dxf>
    </rfmt>
  </rrc>
  <rrc rId="217" sId="1" ref="A140:XFD140" action="deleteRow">
    <rfmt sheetId="1" xfDxf="1" sqref="A140:XFD140" start="0" length="0">
      <dxf>
        <font>
          <sz val="11"/>
          <name val="Calibri"/>
          <scheme val="minor"/>
        </font>
      </dxf>
    </rfmt>
    <rfmt sheetId="1" sqref="A140" start="0" length="0">
      <dxf>
        <font>
          <sz val="11"/>
          <color theme="1" tint="0.249977111117893"/>
          <name val="Calibri"/>
          <scheme val="minor"/>
        </font>
        <fill>
          <patternFill patternType="solid">
            <bgColor theme="0"/>
          </patternFill>
        </fill>
      </dxf>
    </rfmt>
    <rcc rId="0" sId="1" dxf="1">
      <nc r="B140" t="inlineStr">
        <is>
          <t>Assumptions for Costs and Revenues Above:</t>
        </is>
      </nc>
      <ndxf>
        <font>
          <b/>
          <i/>
          <sz val="11"/>
          <color theme="1" tint="0.249977111117893"/>
          <name val="Calibri"/>
          <scheme val="minor"/>
        </font>
        <fill>
          <patternFill patternType="solid">
            <bgColor theme="0"/>
          </patternFill>
        </fill>
        <alignment vertical="center" readingOrder="0"/>
      </ndxf>
    </rcc>
    <rfmt sheetId="1" sqref="C140" start="0" length="0">
      <dxf>
        <font>
          <sz val="11"/>
          <color theme="1" tint="0.249977111117893"/>
          <name val="Calibri"/>
          <scheme val="minor"/>
        </font>
        <fill>
          <patternFill patternType="solid">
            <bgColor theme="0"/>
          </patternFill>
        </fill>
      </dxf>
    </rfmt>
    <rfmt sheetId="1" sqref="D140" start="0" length="0">
      <dxf>
        <font>
          <sz val="11"/>
          <color theme="1" tint="0.249977111117893"/>
          <name val="Calibri"/>
          <scheme val="minor"/>
        </font>
        <fill>
          <patternFill patternType="solid">
            <bgColor theme="0"/>
          </patternFill>
        </fill>
      </dxf>
    </rfmt>
    <rfmt sheetId="1" sqref="E140" start="0" length="0">
      <dxf>
        <font>
          <sz val="11"/>
          <color theme="1" tint="0.249977111117893"/>
          <name val="Calibri"/>
          <scheme val="minor"/>
        </font>
        <fill>
          <patternFill patternType="solid">
            <bgColor theme="0"/>
          </patternFill>
        </fill>
      </dxf>
    </rfmt>
    <rfmt sheetId="1" sqref="F140" start="0" length="0">
      <dxf>
        <font>
          <sz val="11"/>
          <color theme="1" tint="0.249977111117893"/>
          <name val="Calibri"/>
          <scheme val="minor"/>
        </font>
        <fill>
          <patternFill patternType="solid">
            <bgColor theme="0"/>
          </patternFill>
        </fill>
      </dxf>
    </rfmt>
    <rfmt sheetId="1" sqref="G140" start="0" length="0">
      <dxf>
        <font>
          <sz val="11"/>
          <color theme="1" tint="0.249977111117893"/>
          <name val="Calibri"/>
          <scheme val="minor"/>
        </font>
        <fill>
          <patternFill patternType="solid">
            <bgColor theme="0"/>
          </patternFill>
        </fill>
      </dxf>
    </rfmt>
    <rfmt sheetId="1" sqref="H140" start="0" length="0">
      <dxf>
        <font>
          <sz val="11"/>
          <color theme="1" tint="0.249977111117893"/>
          <name val="Calibri"/>
          <scheme val="minor"/>
        </font>
        <fill>
          <patternFill patternType="solid">
            <bgColor theme="0"/>
          </patternFill>
        </fill>
      </dxf>
    </rfmt>
    <rfmt sheetId="1" sqref="I140" start="0" length="0">
      <dxf>
        <font>
          <sz val="11"/>
          <color theme="1" tint="0.249977111117893"/>
          <name val="Calibri"/>
          <scheme val="minor"/>
        </font>
        <fill>
          <patternFill patternType="solid">
            <bgColor theme="0"/>
          </patternFill>
        </fill>
      </dxf>
    </rfmt>
    <rfmt sheetId="1" sqref="J140" start="0" length="0">
      <dxf>
        <font>
          <sz val="11"/>
          <color theme="1" tint="0.249977111117893"/>
          <name val="Calibri"/>
          <scheme val="minor"/>
        </font>
        <fill>
          <patternFill patternType="solid">
            <bgColor theme="0"/>
          </patternFill>
        </fill>
      </dxf>
    </rfmt>
    <rfmt sheetId="1" sqref="K140" start="0" length="0">
      <dxf>
        <fill>
          <patternFill patternType="solid">
            <bgColor theme="0"/>
          </patternFill>
        </fill>
      </dxf>
    </rfmt>
    <rfmt sheetId="1" sqref="L140" start="0" length="0">
      <dxf>
        <fill>
          <patternFill patternType="solid">
            <bgColor theme="0"/>
          </patternFill>
        </fill>
      </dxf>
    </rfmt>
    <rfmt sheetId="1" sqref="M140" start="0" length="0">
      <dxf>
        <fill>
          <patternFill patternType="solid">
            <bgColor theme="0"/>
          </patternFill>
        </fill>
      </dxf>
    </rfmt>
    <rfmt sheetId="1" sqref="N140" start="0" length="0">
      <dxf>
        <fill>
          <patternFill patternType="solid">
            <bgColor theme="0"/>
          </patternFill>
        </fill>
      </dxf>
    </rfmt>
    <rfmt sheetId="1" sqref="O140" start="0" length="0">
      <dxf>
        <fill>
          <patternFill patternType="solid">
            <bgColor theme="0"/>
          </patternFill>
        </fill>
      </dxf>
    </rfmt>
    <rfmt sheetId="1" sqref="P140" start="0" length="0">
      <dxf>
        <fill>
          <patternFill patternType="solid">
            <bgColor theme="0"/>
          </patternFill>
        </fill>
      </dxf>
    </rfmt>
    <rfmt sheetId="1" sqref="Q140" start="0" length="0">
      <dxf>
        <fill>
          <patternFill patternType="solid">
            <bgColor theme="0"/>
          </patternFill>
        </fill>
      </dxf>
    </rfmt>
    <rfmt sheetId="1" sqref="R140" start="0" length="0">
      <dxf>
        <fill>
          <patternFill patternType="solid">
            <bgColor theme="0"/>
          </patternFill>
        </fill>
      </dxf>
    </rfmt>
    <rfmt sheetId="1" sqref="S140" start="0" length="0">
      <dxf>
        <fill>
          <patternFill patternType="solid">
            <bgColor theme="0"/>
          </patternFill>
        </fill>
      </dxf>
    </rfmt>
    <rfmt sheetId="1" sqref="T140" start="0" length="0">
      <dxf>
        <fill>
          <patternFill patternType="solid">
            <bgColor theme="0"/>
          </patternFill>
        </fill>
      </dxf>
    </rfmt>
    <rfmt sheetId="1" sqref="U140" start="0" length="0">
      <dxf>
        <fill>
          <patternFill patternType="solid">
            <bgColor theme="0"/>
          </patternFill>
        </fill>
      </dxf>
    </rfmt>
    <rfmt sheetId="1" sqref="V140" start="0" length="0">
      <dxf>
        <fill>
          <patternFill patternType="solid">
            <bgColor theme="0"/>
          </patternFill>
        </fill>
      </dxf>
    </rfmt>
  </rrc>
  <rrc rId="218" sId="1" ref="A140:XFD140" action="deleteRow">
    <rfmt sheetId="1" xfDxf="1" sqref="A140:XFD140" start="0" length="0">
      <dxf>
        <font>
          <sz val="11"/>
          <name val="Calibri"/>
          <scheme val="minor"/>
        </font>
      </dxf>
    </rfmt>
    <rfmt sheetId="1" sqref="A140" start="0" length="0">
      <dxf>
        <font>
          <sz val="11"/>
          <color theme="1" tint="0.249977111117893"/>
          <name val="Calibri"/>
          <scheme val="minor"/>
        </font>
        <fill>
          <patternFill patternType="solid">
            <bgColor theme="0"/>
          </patternFill>
        </fill>
      </dxf>
    </rfmt>
    <rfmt sheetId="1" sqref="B140" start="0" length="0">
      <dxf>
        <font>
          <sz val="11"/>
          <color theme="1" tint="0.249977111117893"/>
          <name val="Calibri"/>
          <scheme val="minor"/>
        </font>
        <fill>
          <patternFill patternType="solid">
            <bgColor theme="0"/>
          </patternFill>
        </fill>
      </dxf>
    </rfmt>
    <rfmt sheetId="1" sqref="C140" start="0" length="0">
      <dxf>
        <font>
          <sz val="11"/>
          <color theme="1" tint="0.249977111117893"/>
          <name val="Calibri"/>
          <scheme val="minor"/>
        </font>
        <fill>
          <patternFill patternType="solid">
            <bgColor theme="0"/>
          </patternFill>
        </fill>
      </dxf>
    </rfmt>
    <rfmt sheetId="1" sqref="D140" start="0" length="0">
      <dxf>
        <font>
          <sz val="11"/>
          <color theme="1" tint="0.249977111117893"/>
          <name val="Calibri"/>
          <scheme val="minor"/>
        </font>
        <fill>
          <patternFill patternType="solid">
            <bgColor theme="0"/>
          </patternFill>
        </fill>
      </dxf>
    </rfmt>
    <rfmt sheetId="1" sqref="E140" start="0" length="0">
      <dxf>
        <font>
          <sz val="11"/>
          <color theme="1" tint="0.249977111117893"/>
          <name val="Calibri"/>
          <scheme val="minor"/>
        </font>
        <fill>
          <patternFill patternType="solid">
            <bgColor theme="0"/>
          </patternFill>
        </fill>
      </dxf>
    </rfmt>
    <rfmt sheetId="1" sqref="F140" start="0" length="0">
      <dxf>
        <font>
          <sz val="11"/>
          <color theme="1" tint="0.249977111117893"/>
          <name val="Calibri"/>
          <scheme val="minor"/>
        </font>
        <fill>
          <patternFill patternType="solid">
            <bgColor theme="0"/>
          </patternFill>
        </fill>
      </dxf>
    </rfmt>
    <rfmt sheetId="1" sqref="G140" start="0" length="0">
      <dxf>
        <font>
          <sz val="11"/>
          <color theme="1" tint="0.249977111117893"/>
          <name val="Calibri"/>
          <scheme val="minor"/>
        </font>
        <fill>
          <patternFill patternType="solid">
            <bgColor theme="0"/>
          </patternFill>
        </fill>
      </dxf>
    </rfmt>
    <rfmt sheetId="1" sqref="H140" start="0" length="0">
      <dxf>
        <font>
          <sz val="11"/>
          <color theme="1" tint="0.249977111117893"/>
          <name val="Calibri"/>
          <scheme val="minor"/>
        </font>
        <fill>
          <patternFill patternType="solid">
            <bgColor theme="0"/>
          </patternFill>
        </fill>
      </dxf>
    </rfmt>
    <rfmt sheetId="1" sqref="I140" start="0" length="0">
      <dxf>
        <font>
          <sz val="11"/>
          <color theme="1" tint="0.249977111117893"/>
          <name val="Calibri"/>
          <scheme val="minor"/>
        </font>
        <fill>
          <patternFill patternType="solid">
            <bgColor theme="0"/>
          </patternFill>
        </fill>
      </dxf>
    </rfmt>
    <rfmt sheetId="1" sqref="J140" start="0" length="0">
      <dxf>
        <font>
          <sz val="11"/>
          <color theme="1" tint="0.249977111117893"/>
          <name val="Calibri"/>
          <scheme val="minor"/>
        </font>
        <fill>
          <patternFill patternType="solid">
            <bgColor theme="0"/>
          </patternFill>
        </fill>
      </dxf>
    </rfmt>
    <rfmt sheetId="1" sqref="K140" start="0" length="0">
      <dxf>
        <fill>
          <patternFill patternType="solid">
            <bgColor theme="0"/>
          </patternFill>
        </fill>
      </dxf>
    </rfmt>
    <rfmt sheetId="1" sqref="L140" start="0" length="0">
      <dxf>
        <fill>
          <patternFill patternType="solid">
            <bgColor theme="0"/>
          </patternFill>
        </fill>
      </dxf>
    </rfmt>
    <rfmt sheetId="1" sqref="M140" start="0" length="0">
      <dxf>
        <fill>
          <patternFill patternType="solid">
            <bgColor theme="0"/>
          </patternFill>
        </fill>
      </dxf>
    </rfmt>
    <rfmt sheetId="1" sqref="N140" start="0" length="0">
      <dxf>
        <fill>
          <patternFill patternType="solid">
            <bgColor theme="0"/>
          </patternFill>
        </fill>
      </dxf>
    </rfmt>
    <rfmt sheetId="1" sqref="O140" start="0" length="0">
      <dxf>
        <fill>
          <patternFill patternType="solid">
            <bgColor theme="0"/>
          </patternFill>
        </fill>
      </dxf>
    </rfmt>
    <rfmt sheetId="1" sqref="P140" start="0" length="0">
      <dxf>
        <fill>
          <patternFill patternType="solid">
            <bgColor theme="0"/>
          </patternFill>
        </fill>
      </dxf>
    </rfmt>
    <rfmt sheetId="1" sqref="Q140" start="0" length="0">
      <dxf>
        <fill>
          <patternFill patternType="solid">
            <bgColor theme="0"/>
          </patternFill>
        </fill>
      </dxf>
    </rfmt>
    <rfmt sheetId="1" sqref="R140" start="0" length="0">
      <dxf>
        <fill>
          <patternFill patternType="solid">
            <bgColor theme="0"/>
          </patternFill>
        </fill>
      </dxf>
    </rfmt>
    <rfmt sheetId="1" sqref="S140" start="0" length="0">
      <dxf>
        <fill>
          <patternFill patternType="solid">
            <bgColor theme="0"/>
          </patternFill>
        </fill>
      </dxf>
    </rfmt>
    <rfmt sheetId="1" sqref="T140" start="0" length="0">
      <dxf>
        <fill>
          <patternFill patternType="solid">
            <bgColor theme="0"/>
          </patternFill>
        </fill>
      </dxf>
    </rfmt>
    <rfmt sheetId="1" sqref="U140" start="0" length="0">
      <dxf>
        <fill>
          <patternFill patternType="solid">
            <bgColor theme="0"/>
          </patternFill>
        </fill>
      </dxf>
    </rfmt>
    <rfmt sheetId="1" sqref="V140" start="0" length="0">
      <dxf>
        <fill>
          <patternFill patternType="solid">
            <bgColor theme="0"/>
          </patternFill>
        </fill>
      </dxf>
    </rfmt>
  </rrc>
  <rcc rId="219" sId="1" numFmtId="4">
    <oc r="D100">
      <v>141000</v>
    </oc>
    <nc r="D100">
      <f>141000-D92</f>
    </nc>
  </rcc>
  <rcc rId="220" sId="1" numFmtId="34">
    <oc r="E92">
      <f>(E127+E139)-SUM(E101)</f>
    </oc>
    <nc r="E92">
      <v>10426</v>
    </nc>
  </rcc>
  <rcc rId="221" sId="1" numFmtId="34">
    <oc r="F92">
      <f>(F127+F139)-SUM(F101)</f>
    </oc>
    <nc r="F92">
      <v>202381</v>
    </nc>
  </rcc>
  <rcc rId="222" sId="1" numFmtId="4">
    <oc r="E100">
      <v>38000</v>
    </oc>
    <nc r="E100">
      <f>38000-E92</f>
    </nc>
  </rcc>
  <rcc rId="223" sId="1" numFmtId="4">
    <oc r="F100">
      <v>703000</v>
    </oc>
    <nc r="F100">
      <f>703000-F92</f>
    </nc>
  </rcc>
  <rcc rId="224" sId="1">
    <oc r="B100" t="inlineStr">
      <is>
        <t xml:space="preserve">  Other (Describe) Required local match*</t>
      </is>
    </oc>
    <nc r="B100" t="inlineStr">
      <is>
        <t xml:space="preserve">  Other - Required local match*</t>
      </is>
    </nc>
  </rcc>
  <rfmt sheetId="1" sqref="D113" start="0" length="0">
    <dxf>
      <numFmt numFmtId="5" formatCode="#,##0_);\(#,##0\)"/>
    </dxf>
  </rfmt>
  <rfmt sheetId="1" sqref="E113" start="0" length="0">
    <dxf>
      <numFmt numFmtId="5" formatCode="#,##0_);\(#,##0\)"/>
    </dxf>
  </rfmt>
  <rcc rId="225" sId="1" odxf="1" dxf="1">
    <oc r="F113">
      <f>E113*(1+$G$112)</f>
    </oc>
    <nc r="F113">
      <f>E113*(1+$G$112)</f>
    </nc>
    <odxf>
      <numFmt numFmtId="34" formatCode="_(&quot;$&quot;* #,##0.00_);_(&quot;$&quot;* \(#,##0.00\);_(&quot;$&quot;* &quot;-&quot;??_);_(@_)"/>
      <fill>
        <patternFill>
          <bgColor rgb="FFFCDBD6"/>
        </patternFill>
      </fill>
      <border outline="0">
        <top/>
      </border>
      <protection locked="1"/>
    </odxf>
    <ndxf>
      <numFmt numFmtId="5" formatCode="#,##0_);\(#,##0\)"/>
      <fill>
        <patternFill>
          <bgColor theme="9" tint="0.79998168889431442"/>
        </patternFill>
      </fill>
      <border outline="0">
        <top style="thin">
          <color theme="2" tint="-0.24994659260841701"/>
        </top>
      </border>
      <protection locked="0"/>
    </ndxf>
  </rcc>
  <rcc rId="226" sId="1" odxf="1" dxf="1">
    <oc r="G113">
      <f>F113*(1+$G$112)</f>
    </oc>
    <nc r="G113">
      <f>F113*(1+$G$112)</f>
    </nc>
    <odxf>
      <numFmt numFmtId="34" formatCode="_(&quot;$&quot;* #,##0.00_);_(&quot;$&quot;* \(#,##0.00\);_(&quot;$&quot;* &quot;-&quot;??_);_(@_)"/>
      <fill>
        <patternFill>
          <bgColor rgb="FFFCDBD6"/>
        </patternFill>
      </fill>
      <border outline="0">
        <top/>
      </border>
      <protection locked="1"/>
    </odxf>
    <ndxf>
      <numFmt numFmtId="5" formatCode="#,##0_);\(#,##0\)"/>
      <fill>
        <patternFill>
          <bgColor theme="9" tint="0.79998168889431442"/>
        </patternFill>
      </fill>
      <border outline="0">
        <top style="thin">
          <color theme="2" tint="-0.24994659260841701"/>
        </top>
      </border>
      <protection locked="0"/>
    </ndxf>
  </rcc>
  <rcc rId="227" sId="1" odxf="1" dxf="1">
    <oc r="H113">
      <f>G113*(1+$H$112)</f>
    </oc>
    <nc r="H113">
      <f>G113*(1+$H$112)</f>
    </nc>
    <odxf>
      <numFmt numFmtId="34" formatCode="_(&quot;$&quot;* #,##0.00_);_(&quot;$&quot;* \(#,##0.00\);_(&quot;$&quot;* &quot;-&quot;??_);_(@_)"/>
      <fill>
        <patternFill>
          <bgColor rgb="FFFCDBD6"/>
        </patternFill>
      </fill>
      <border outline="0">
        <top/>
      </border>
      <protection locked="1"/>
    </odxf>
    <ndxf>
      <numFmt numFmtId="5" formatCode="#,##0_);\(#,##0\)"/>
      <fill>
        <patternFill>
          <bgColor theme="9" tint="0.79998168889431442"/>
        </patternFill>
      </fill>
      <border outline="0">
        <top style="thin">
          <color theme="2" tint="-0.24994659260841701"/>
        </top>
      </border>
      <protection locked="0"/>
    </ndxf>
  </rcc>
  <rcc rId="228" sId="1" odxf="1" dxf="1">
    <oc r="I113">
      <f>H113*(1+$I$112)</f>
    </oc>
    <nc r="I113">
      <f>H113*(1+$I$112)</f>
    </nc>
    <odxf>
      <numFmt numFmtId="34" formatCode="_(&quot;$&quot;* #,##0.00_);_(&quot;$&quot;* \(#,##0.00\);_(&quot;$&quot;* &quot;-&quot;??_);_(@_)"/>
      <fill>
        <patternFill>
          <bgColor rgb="FFFCDBD6"/>
        </patternFill>
      </fill>
      <border outline="0">
        <top/>
      </border>
      <protection locked="1"/>
    </odxf>
    <ndxf>
      <numFmt numFmtId="5" formatCode="#,##0_);\(#,##0\)"/>
      <fill>
        <patternFill>
          <bgColor theme="9" tint="0.79998168889431442"/>
        </patternFill>
      </fill>
      <border outline="0">
        <top style="thin">
          <color theme="2" tint="-0.24994659260841701"/>
        </top>
      </border>
      <protection locked="0"/>
    </ndxf>
  </rcc>
  <rfmt sheetId="1" sqref="D114" start="0" length="0">
    <dxf>
      <numFmt numFmtId="5" formatCode="#,##0_);\(#,##0\)"/>
    </dxf>
  </rfmt>
  <rfmt sheetId="1" sqref="E114" start="0" length="0">
    <dxf>
      <numFmt numFmtId="5" formatCode="#,##0_);\(#,##0\)"/>
    </dxf>
  </rfmt>
  <rcc rId="229" sId="1" odxf="1" dxf="1">
    <oc r="F114">
      <f>E114*(1+$G$112)</f>
    </oc>
    <nc r="F114">
      <f>E114*(1+$G$112)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0" sId="1" odxf="1" dxf="1">
    <oc r="G114">
      <f>F114*(1+$G$112)</f>
    </oc>
    <nc r="G114">
      <f>F114*(1+$G$112)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1" sId="1" odxf="1" dxf="1">
    <oc r="H114">
      <f>G114*(1+$H$112)</f>
    </oc>
    <nc r="H114">
      <f>G114*(1+$H$112)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2" sId="1" odxf="1" dxf="1">
    <oc r="I114">
      <f>H114*(1+$I$112)</f>
    </oc>
    <nc r="I114">
      <f>H114*(1+$I$112)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15" start="0" length="0">
    <dxf>
      <numFmt numFmtId="5" formatCode="#,##0_);\(#,##0\)"/>
      <fill>
        <patternFill>
          <bgColor theme="9" tint="0.79998168889431442"/>
        </patternFill>
      </fill>
    </dxf>
  </rfmt>
  <rfmt sheetId="1" sqref="E115" start="0" length="0">
    <dxf>
      <numFmt numFmtId="5" formatCode="#,##0_);\(#,##0\)"/>
      <fill>
        <patternFill>
          <bgColor theme="9" tint="0.79998168889431442"/>
        </patternFill>
      </fill>
    </dxf>
  </rfmt>
  <rfmt sheetId="1" sqref="F115" start="0" length="0">
    <dxf>
      <numFmt numFmtId="5" formatCode="#,##0_);\(#,##0\)"/>
      <fill>
        <patternFill>
          <bgColor theme="9" tint="0.79998168889431442"/>
        </patternFill>
      </fill>
      <protection locked="0"/>
    </dxf>
  </rfmt>
  <rfmt sheetId="1" sqref="G115" start="0" length="0">
    <dxf>
      <numFmt numFmtId="5" formatCode="#,##0_);\(#,##0\)"/>
      <fill>
        <patternFill>
          <bgColor theme="9" tint="0.79998168889431442"/>
        </patternFill>
      </fill>
      <protection locked="0"/>
    </dxf>
  </rfmt>
  <rfmt sheetId="1" sqref="H115" start="0" length="0">
    <dxf>
      <numFmt numFmtId="5" formatCode="#,##0_);\(#,##0\)"/>
      <fill>
        <patternFill>
          <bgColor theme="9" tint="0.79998168889431442"/>
        </patternFill>
      </fill>
      <protection locked="0"/>
    </dxf>
  </rfmt>
  <rfmt sheetId="1" sqref="I115" start="0" length="0">
    <dxf>
      <numFmt numFmtId="5" formatCode="#,##0_);\(#,##0\)"/>
      <fill>
        <patternFill>
          <bgColor theme="9" tint="0.79998168889431442"/>
        </patternFill>
      </fill>
      <protection locked="0"/>
    </dxf>
  </rfmt>
  <rfmt sheetId="1" sqref="D116" start="0" length="0">
    <dxf>
      <numFmt numFmtId="5" formatCode="#,##0_);\(#,##0\)"/>
    </dxf>
  </rfmt>
  <rfmt sheetId="1" sqref="E116" start="0" length="0">
    <dxf>
      <numFmt numFmtId="5" formatCode="#,##0_);\(#,##0\)"/>
    </dxf>
  </rfmt>
  <rcc rId="233" sId="1" odxf="1" dxf="1">
    <oc r="F116">
      <f>E116</f>
    </oc>
    <nc r="F116">
      <f>E116</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4" sId="1" odxf="1" dxf="1">
    <oc r="G116">
      <f>F116</f>
    </oc>
    <nc r="G116">
      <f>F116</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5" sId="1" odxf="1" dxf="1">
    <oc r="H116">
      <f>G116</f>
    </oc>
    <nc r="H116">
      <f>G116</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6" sId="1" odxf="1" dxf="1">
    <oc r="I116">
      <f>H116</f>
    </oc>
    <nc r="I116">
      <f>H116</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17" start="0" length="0">
    <dxf>
      <numFmt numFmtId="5" formatCode="#,##0_);\(#,##0\)"/>
    </dxf>
  </rfmt>
  <rfmt sheetId="1" sqref="E117" start="0" length="0">
    <dxf>
      <numFmt numFmtId="5" formatCode="#,##0_);\(#,##0\)"/>
    </dxf>
  </rfmt>
  <rcc rId="237" sId="1" odxf="1" dxf="1">
    <oc r="F117">
      <f>ROUND(E117*(1+F112),0)</f>
    </oc>
    <nc r="F117">
      <f>ROUND(E117*(1+F112),0)</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8" sId="1" odxf="1" dxf="1">
    <oc r="G117">
      <f>ROUND(F117*(1+G112),0)</f>
    </oc>
    <nc r="G117">
      <f>ROUND(F117*(1+G112),0)</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39" sId="1" odxf="1" dxf="1">
    <oc r="H117">
      <f>ROUND(G117*(1+H112),0)</f>
    </oc>
    <nc r="H117">
      <f>ROUND(G117*(1+H112),0)</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0" sId="1" odxf="1" dxf="1">
    <oc r="I117">
      <f>ROUND(H117*(1+I112),0)</f>
    </oc>
    <nc r="I117">
      <f>ROUND(H117*(1+I112),0)</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1" sId="1" odxf="1" dxf="1">
    <oc r="D118">
      <f>D116*D117</f>
    </oc>
    <nc r="D118">
      <f>D116*D117</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2" sId="1" odxf="1" dxf="1">
    <oc r="E118">
      <f>E116*E117</f>
    </oc>
    <nc r="E118">
      <f>E116*E117</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3" sId="1" odxf="1" dxf="1">
    <oc r="F118">
      <f>F116*F117</f>
    </oc>
    <nc r="F118">
      <f>F116*F117</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4" sId="1" odxf="1" dxf="1">
    <oc r="G118">
      <f>G116*G117</f>
    </oc>
    <nc r="G118">
      <f>G116*G117</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5" sId="1" odxf="1" dxf="1">
    <oc r="H118">
      <f>H116*H117</f>
    </oc>
    <nc r="H118">
      <f>H116*H117</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6" sId="1" odxf="1" dxf="1">
    <oc r="I118">
      <f>I116*I117</f>
    </oc>
    <nc r="I118">
      <f>I116*I117</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19" start="0" length="0">
    <dxf>
      <numFmt numFmtId="5" formatCode="#,##0_);\(#,##0\)"/>
    </dxf>
  </rfmt>
  <rfmt sheetId="1" sqref="E119" start="0" length="0">
    <dxf>
      <numFmt numFmtId="5" formatCode="#,##0_);\(#,##0\)"/>
    </dxf>
  </rfmt>
  <rcc rId="247" sId="1" odxf="1" dxf="1">
    <oc r="F119">
      <f>E119*(1+$G$112)</f>
    </oc>
    <nc r="F119">
      <f>E119*(1+$G$112)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8" sId="1" odxf="1" dxf="1">
    <oc r="G119">
      <f>F119*(1+$G$112)</f>
    </oc>
    <nc r="G119">
      <f>F119*(1+$G$112)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49" sId="1" odxf="1" dxf="1">
    <oc r="H119">
      <f>G119*(1+$H$112)</f>
    </oc>
    <nc r="H119">
      <f>G119*(1+$H$112)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0" sId="1" odxf="1" dxf="1">
    <oc r="I119">
      <f>H119*(1+$I$112)</f>
    </oc>
    <nc r="I119">
      <f>H119*(1+$I$112)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20" start="0" length="0">
    <dxf>
      <numFmt numFmtId="5" formatCode="#,##0_);\(#,##0\)"/>
    </dxf>
  </rfmt>
  <rfmt sheetId="1" sqref="E120" start="0" length="0">
    <dxf>
      <numFmt numFmtId="5" formatCode="#,##0_);\(#,##0\)"/>
    </dxf>
  </rfmt>
  <rcc rId="251" sId="1" odxf="1" dxf="1">
    <oc r="F120">
      <f>E120*(1+$G$112)</f>
    </oc>
    <nc r="F120">
      <f>E120*(1+$G$112)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2" sId="1" odxf="1" dxf="1">
    <oc r="G120">
      <f>F120*(1+$G$112)</f>
    </oc>
    <nc r="G120">
      <f>F120*(1+$G$112)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3" sId="1" odxf="1" dxf="1">
    <oc r="H120">
      <f>G120*(1+$H$112)</f>
    </oc>
    <nc r="H120">
      <f>G120*(1+$H$112)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4" sId="1" odxf="1" dxf="1">
    <oc r="I120">
      <f>H120*(1+$I$112)</f>
    </oc>
    <nc r="I120">
      <f>H120*(1+$I$112)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21" start="0" length="0">
    <dxf>
      <numFmt numFmtId="5" formatCode="#,##0_);\(#,##0\)"/>
    </dxf>
  </rfmt>
  <rfmt sheetId="1" sqref="E121" start="0" length="0">
    <dxf>
      <numFmt numFmtId="5" formatCode="#,##0_);\(#,##0\)"/>
    </dxf>
  </rfmt>
  <rcc rId="255" sId="1" odxf="1" dxf="1">
    <oc r="F121">
      <f>E121*(1+$G$112)</f>
    </oc>
    <nc r="F121">
      <f>E121*(1+$G$112)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6" sId="1" odxf="1" dxf="1">
    <oc r="G121">
      <f>F121*(1+$G$112)</f>
    </oc>
    <nc r="G121">
      <f>F121*(1+$G$112)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7" sId="1" odxf="1" dxf="1">
    <oc r="H121">
      <f>G121*(1+$H$112)</f>
    </oc>
    <nc r="H121">
      <f>G121*(1+$H$112)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58" sId="1" odxf="1" dxf="1">
    <oc r="I121">
      <f>H121*(1+$I$112)</f>
    </oc>
    <nc r="I121">
      <f>H121*(1+$I$112)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22" start="0" length="0">
    <dxf>
      <numFmt numFmtId="5" formatCode="#,##0_);\(#,##0\)"/>
    </dxf>
  </rfmt>
  <rfmt sheetId="1" sqref="E122" start="0" length="0">
    <dxf>
      <numFmt numFmtId="5" formatCode="#,##0_);\(#,##0\)"/>
    </dxf>
  </rfmt>
  <rcc rId="259" sId="1" odxf="1" dxf="1">
    <oc r="F122">
      <f>E122*(1+$G$112)</f>
    </oc>
    <nc r="F122">
      <f>E122*(1+$G$112)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0" sId="1" odxf="1" dxf="1">
    <oc r="G122">
      <f>F122*(1+$G$112)</f>
    </oc>
    <nc r="G122">
      <f>F122*(1+$G$112)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1" sId="1" odxf="1" dxf="1">
    <oc r="H122">
      <f>G122*(1+$H$112)</f>
    </oc>
    <nc r="H122">
      <f>G122*(1+$H$112)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2" sId="1" odxf="1" dxf="1">
    <oc r="I122">
      <f>H122*(1+$I$112)</f>
    </oc>
    <nc r="I122">
      <f>H122*(1+$I$112)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3" sId="1" odxf="1" dxf="1">
    <oc r="D123">
      <f>SUM(D118:D122)</f>
    </oc>
    <nc r="D123">
      <f>SUM(D118:D122)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4" sId="1" odxf="1" dxf="1">
    <oc r="E123">
      <f>SUM(E118:E122)</f>
    </oc>
    <nc r="E123">
      <f>SUM(E118:E122)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5" sId="1" odxf="1" dxf="1">
    <oc r="F123">
      <f>SUM(F118:F122)</f>
    </oc>
    <nc r="F123">
      <f>SUM(F118:F122)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6" sId="1" odxf="1" dxf="1">
    <oc r="G123">
      <f>SUM(G118:G122)</f>
    </oc>
    <nc r="G123">
      <f>SUM(G118:G122)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7" sId="1" odxf="1" dxf="1">
    <oc r="H123">
      <f>SUM(H118:H122)</f>
    </oc>
    <nc r="H123">
      <f>SUM(H118:H122)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68" sId="1" odxf="1" dxf="1">
    <oc r="I123">
      <f>SUM(I118:I122)</f>
    </oc>
    <nc r="I123">
      <f>SUM(I118:I122)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24" start="0" length="0">
    <dxf>
      <numFmt numFmtId="5" formatCode="#,##0_);\(#,##0\)"/>
    </dxf>
  </rfmt>
  <rfmt sheetId="1" sqref="E124" start="0" length="0">
    <dxf>
      <numFmt numFmtId="5" formatCode="#,##0_);\(#,##0\)"/>
    </dxf>
  </rfmt>
  <rcc rId="269" sId="1" odxf="1" dxf="1">
    <oc r="F124">
      <f>E124*(1+$G$112)</f>
    </oc>
    <nc r="F124">
      <f>E124*(1+$G$112)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0" sId="1" odxf="1" dxf="1">
    <oc r="G124">
      <f>F124*(1+$G$112)</f>
    </oc>
    <nc r="G124">
      <f>F124*(1+$G$112)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1" sId="1" odxf="1" dxf="1">
    <oc r="H124">
      <f>G124*(1+$H$112)</f>
    </oc>
    <nc r="H124">
      <f>G124*(1+$H$112)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2" sId="1" odxf="1" dxf="1">
    <oc r="I124">
      <f>H124*(1+$I$112)</f>
    </oc>
    <nc r="I124">
      <f>H124*(1+$I$112)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25" start="0" length="0">
    <dxf>
      <numFmt numFmtId="5" formatCode="#,##0_);\(#,##0\)"/>
    </dxf>
  </rfmt>
  <rfmt sheetId="1" sqref="E125" start="0" length="0">
    <dxf>
      <numFmt numFmtId="5" formatCode="#,##0_);\(#,##0\)"/>
    </dxf>
  </rfmt>
  <rcc rId="273" sId="1" odxf="1" dxf="1">
    <oc r="F125">
      <f>E125*(1+$G$112)</f>
    </oc>
    <nc r="F125">
      <f>E125*(1+$G$112)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4" sId="1" odxf="1" dxf="1">
    <oc r="G125">
      <f>F125*(1+$G$112)</f>
    </oc>
    <nc r="G125">
      <f>F125*(1+$G$112)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5" sId="1" odxf="1" dxf="1">
    <oc r="H125">
      <f>G125*(1+$H$112)</f>
    </oc>
    <nc r="H125">
      <f>G125*(1+$H$112)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6" sId="1" odxf="1" dxf="1">
    <oc r="I125">
      <f>H125*(1+$I$112)</f>
    </oc>
    <nc r="I125">
      <f>H125*(1+$I$112)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26" start="0" length="0">
    <dxf>
      <numFmt numFmtId="5" formatCode="#,##0_);\(#,##0\)"/>
    </dxf>
  </rfmt>
  <rfmt sheetId="1" sqref="E126" start="0" length="0">
    <dxf>
      <numFmt numFmtId="5" formatCode="#,##0_);\(#,##0\)"/>
    </dxf>
  </rfmt>
  <rcc rId="277" sId="1" odxf="1" dxf="1">
    <oc r="F126">
      <f>E126*(1+$G$112)</f>
    </oc>
    <nc r="F126">
      <f>E126*(1+$G$112)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8" sId="1" odxf="1" dxf="1">
    <oc r="G126">
      <f>F126*(1+$G$112)</f>
    </oc>
    <nc r="G126">
      <f>F126*(1+$G$112)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79" sId="1" odxf="1" dxf="1">
    <oc r="H126">
      <f>G126*(1+$H$112)</f>
    </oc>
    <nc r="H126">
      <f>G126*(1+$H$112)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cc rId="280" sId="1" odxf="1" dxf="1">
    <oc r="I126">
      <f>H126*(1+$I$112)</f>
    </oc>
    <nc r="I126">
      <f>H126*(1+$I$112)</f>
    </nc>
    <odxf>
      <numFmt numFmtId="34" formatCode="_(&quot;$&quot;* #,##0.00_);_(&quot;$&quot;* \(#,##0.00\);_(&quot;$&quot;* &quot;-&quot;??_);_(@_)"/>
      <fill>
        <patternFill>
          <bgColor rgb="FFFCDBD6"/>
        </patternFill>
      </fill>
      <protection locked="1"/>
    </odxf>
    <ndxf>
      <numFmt numFmtId="5" formatCode="#,##0_);\(#,##0\)"/>
      <fill>
        <patternFill>
          <bgColor theme="9" tint="0.79998168889431442"/>
        </patternFill>
      </fill>
      <protection locked="0"/>
    </ndxf>
  </rcc>
  <rfmt sheetId="1" sqref="D133:I138">
    <dxf>
      <numFmt numFmtId="35" formatCode="_(* #,##0.00_);_(* \(#,##0.00\);_(* &quot;-&quot;??_);_(@_)"/>
    </dxf>
  </rfmt>
  <rfmt sheetId="1" sqref="D133:I138">
    <dxf>
      <numFmt numFmtId="174" formatCode="_(* #,##0.0_);_(* \(#,##0.0\);_(* &quot;-&quot;??_);_(@_)"/>
    </dxf>
  </rfmt>
  <rfmt sheetId="1" sqref="D133:I138">
    <dxf>
      <numFmt numFmtId="166" formatCode="_(* #,##0_);_(* \(#,##0\);_(* &quot;-&quot;??_);_(@_)"/>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2"/>
  <sheetViews>
    <sheetView tabSelected="1" view="pageBreakPreview" topLeftCell="A74" zoomScale="125" zoomScaleNormal="85" zoomScaleSheetLayoutView="125" workbookViewId="0">
      <selection activeCell="I97" sqref="I9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1" t="s">
        <v>192</v>
      </c>
      <c r="C1" s="262"/>
      <c r="D1" s="252" t="s">
        <v>163</v>
      </c>
      <c r="E1" s="253"/>
      <c r="F1" s="253"/>
      <c r="G1" s="253"/>
      <c r="H1" s="254"/>
      <c r="I1" s="96" t="s">
        <v>114</v>
      </c>
      <c r="J1" s="97">
        <v>43282</v>
      </c>
      <c r="K1" s="42"/>
      <c r="L1" s="42"/>
      <c r="M1" s="42"/>
      <c r="N1" s="42"/>
      <c r="O1" s="42"/>
      <c r="P1" s="42"/>
      <c r="Q1" s="42"/>
      <c r="R1" s="42"/>
      <c r="S1" s="42"/>
      <c r="T1" s="42"/>
      <c r="U1" s="42"/>
      <c r="V1" s="42"/>
      <c r="W1" s="164" t="s">
        <v>219</v>
      </c>
      <c r="X1" s="160"/>
    </row>
    <row r="2" spans="1:29" ht="18.75" customHeight="1" thickTop="1" thickBot="1" x14ac:dyDescent="0.35">
      <c r="A2" s="45"/>
      <c r="B2" s="259" t="str">
        <f>CONCATENATE(C3,C4,"_",C5,C6)</f>
        <v>18TOC_CD3</v>
      </c>
      <c r="C2" s="260"/>
      <c r="D2" s="250" t="s">
        <v>116</v>
      </c>
      <c r="E2" s="251"/>
      <c r="F2" s="251"/>
      <c r="G2" s="251"/>
      <c r="H2" s="251"/>
      <c r="I2" s="263" t="s">
        <v>102</v>
      </c>
      <c r="J2" s="264"/>
      <c r="K2" s="42"/>
      <c r="L2" s="42"/>
      <c r="M2" s="42"/>
      <c r="N2" s="42"/>
      <c r="O2" s="42"/>
      <c r="P2" s="42"/>
      <c r="Q2" s="42"/>
      <c r="R2" s="42"/>
      <c r="S2" s="42"/>
      <c r="T2" s="42"/>
      <c r="U2" s="42"/>
      <c r="V2" s="42"/>
      <c r="W2" s="164" t="s">
        <v>220</v>
      </c>
      <c r="X2" s="174" t="s">
        <v>254</v>
      </c>
      <c r="Y2" s="170" t="s">
        <v>255</v>
      </c>
      <c r="Z2" s="170" t="s">
        <v>242</v>
      </c>
      <c r="AA2" s="170" t="s">
        <v>256</v>
      </c>
      <c r="AC2" s="190" t="s">
        <v>102</v>
      </c>
    </row>
    <row r="3" spans="1:29" ht="17.25" customHeight="1" x14ac:dyDescent="0.3">
      <c r="A3" s="45"/>
      <c r="B3" s="173" t="s">
        <v>240</v>
      </c>
      <c r="C3" s="217">
        <v>18</v>
      </c>
      <c r="D3" s="250" t="s">
        <v>115</v>
      </c>
      <c r="E3" s="250"/>
      <c r="F3" s="250"/>
      <c r="G3" s="250"/>
      <c r="H3" s="250"/>
      <c r="I3" s="43">
        <v>43281</v>
      </c>
      <c r="J3" s="95"/>
      <c r="K3" s="42"/>
      <c r="L3" s="42"/>
      <c r="M3" s="42"/>
      <c r="N3" s="42"/>
      <c r="O3" s="42"/>
      <c r="P3" s="42"/>
      <c r="Q3" s="42"/>
      <c r="R3" s="42"/>
      <c r="S3" s="42"/>
      <c r="T3" s="42"/>
      <c r="U3" s="42"/>
      <c r="V3" s="42"/>
      <c r="W3" s="160"/>
      <c r="X3" s="179">
        <v>16</v>
      </c>
      <c r="Y3" s="180" t="s">
        <v>246</v>
      </c>
      <c r="Z3" s="180" t="s">
        <v>231</v>
      </c>
      <c r="AA3" s="181">
        <v>1</v>
      </c>
      <c r="AC3" s="190" t="s">
        <v>275</v>
      </c>
    </row>
    <row r="4" spans="1:29" ht="17.25" x14ac:dyDescent="0.3">
      <c r="A4" s="45"/>
      <c r="B4" s="173" t="s">
        <v>241</v>
      </c>
      <c r="C4" s="218" t="s">
        <v>360</v>
      </c>
      <c r="D4" s="255" t="s">
        <v>142</v>
      </c>
      <c r="E4" s="250"/>
      <c r="F4" s="250"/>
      <c r="G4" s="250"/>
      <c r="H4" s="250"/>
      <c r="I4" s="52"/>
      <c r="J4" s="52"/>
      <c r="K4" s="42"/>
      <c r="L4" s="42"/>
      <c r="M4" s="42"/>
      <c r="N4" s="42"/>
      <c r="O4" s="42"/>
      <c r="P4" s="42"/>
      <c r="Q4" s="42"/>
      <c r="R4" s="42"/>
      <c r="S4" s="42"/>
      <c r="T4" s="42"/>
      <c r="U4" s="42"/>
      <c r="V4" s="42"/>
      <c r="W4" s="160"/>
      <c r="X4" s="179">
        <v>17</v>
      </c>
      <c r="Y4" s="180" t="s">
        <v>244</v>
      </c>
      <c r="Z4" s="180" t="s">
        <v>230</v>
      </c>
      <c r="AA4" s="181">
        <v>2</v>
      </c>
      <c r="AC4" s="190" t="s">
        <v>276</v>
      </c>
    </row>
    <row r="5" spans="1:29" ht="12.75" customHeight="1" x14ac:dyDescent="0.25">
      <c r="A5" s="45"/>
      <c r="B5" s="173" t="s">
        <v>252</v>
      </c>
      <c r="C5" s="218" t="s">
        <v>230</v>
      </c>
      <c r="D5" s="53"/>
      <c r="E5" s="53"/>
      <c r="F5" s="53"/>
      <c r="G5" s="53"/>
      <c r="H5" s="53"/>
      <c r="I5" s="53"/>
      <c r="J5" s="53"/>
      <c r="K5" s="42"/>
      <c r="L5" s="42"/>
      <c r="M5" s="42"/>
      <c r="N5" s="42"/>
      <c r="O5" s="42"/>
      <c r="P5" s="42"/>
      <c r="Q5" s="42"/>
      <c r="R5" s="42"/>
      <c r="S5" s="42"/>
      <c r="T5" s="42"/>
      <c r="U5" s="42"/>
      <c r="V5" s="42"/>
      <c r="W5" s="160"/>
      <c r="X5" s="179">
        <v>18</v>
      </c>
      <c r="Y5" s="180" t="s">
        <v>245</v>
      </c>
      <c r="Z5" s="180" t="s">
        <v>232</v>
      </c>
      <c r="AA5" s="181">
        <v>3</v>
      </c>
      <c r="AC5" s="190" t="s">
        <v>277</v>
      </c>
    </row>
    <row r="6" spans="1:29" x14ac:dyDescent="0.25">
      <c r="A6" s="83"/>
      <c r="B6" s="173" t="s">
        <v>253</v>
      </c>
      <c r="C6" s="219">
        <v>3</v>
      </c>
      <c r="D6" s="82"/>
      <c r="E6" s="82"/>
      <c r="F6" s="82"/>
      <c r="G6" s="82"/>
      <c r="H6" s="82"/>
      <c r="I6" s="82"/>
      <c r="J6" s="82"/>
      <c r="K6" s="49"/>
      <c r="L6" s="49"/>
      <c r="M6" s="49"/>
      <c r="N6" s="49"/>
      <c r="O6" s="49"/>
      <c r="P6" s="49"/>
      <c r="Q6" s="49"/>
      <c r="R6" s="49"/>
      <c r="S6" s="49"/>
      <c r="T6" s="49"/>
      <c r="U6" s="49"/>
      <c r="V6" s="49"/>
      <c r="W6" s="160"/>
      <c r="X6" s="179">
        <v>19</v>
      </c>
      <c r="Y6" s="180" t="s">
        <v>243</v>
      </c>
      <c r="Z6" s="180" t="s">
        <v>233</v>
      </c>
      <c r="AA6" s="181">
        <v>4</v>
      </c>
      <c r="AC6" s="190" t="s">
        <v>278</v>
      </c>
    </row>
    <row r="7" spans="1:29" ht="30.6" customHeight="1" x14ac:dyDescent="0.4">
      <c r="A7" s="79"/>
      <c r="B7" s="81" t="s">
        <v>161</v>
      </c>
      <c r="C7" s="80"/>
      <c r="D7" s="80"/>
      <c r="E7" s="80"/>
      <c r="F7" s="80"/>
      <c r="G7" s="80"/>
      <c r="H7" s="80"/>
      <c r="I7" s="80"/>
      <c r="J7" s="80"/>
      <c r="K7" s="79"/>
      <c r="L7" s="79"/>
      <c r="M7" s="79"/>
      <c r="N7" s="79"/>
      <c r="O7" s="79"/>
      <c r="P7" s="79"/>
      <c r="Q7" s="79"/>
      <c r="R7" s="79"/>
      <c r="S7" s="79"/>
      <c r="T7" s="79"/>
      <c r="U7" s="79"/>
      <c r="V7" s="79"/>
      <c r="W7" s="160"/>
      <c r="X7" s="179">
        <v>20</v>
      </c>
      <c r="Y7" s="180" t="s">
        <v>249</v>
      </c>
      <c r="Z7" s="180" t="s">
        <v>250</v>
      </c>
      <c r="AA7" s="181">
        <v>5</v>
      </c>
    </row>
    <row r="8" spans="1:29" ht="15" customHeight="1" x14ac:dyDescent="0.25">
      <c r="A8" s="87"/>
      <c r="B8" s="284" t="s">
        <v>132</v>
      </c>
      <c r="C8" s="284"/>
      <c r="D8" s="284"/>
      <c r="E8" s="284"/>
      <c r="F8" s="284"/>
      <c r="G8" s="284"/>
      <c r="H8" s="284"/>
      <c r="I8" s="284"/>
      <c r="J8" s="284"/>
      <c r="K8" s="87"/>
      <c r="L8" s="159"/>
      <c r="M8" s="159"/>
      <c r="N8" s="159"/>
      <c r="O8" s="159"/>
      <c r="P8" s="159"/>
      <c r="Q8" s="159"/>
      <c r="R8" s="159"/>
      <c r="S8" s="159"/>
      <c r="T8" s="159"/>
      <c r="U8" s="159"/>
      <c r="V8" s="159"/>
      <c r="W8" s="160"/>
      <c r="X8" s="179">
        <v>21</v>
      </c>
      <c r="Y8" s="180" t="s">
        <v>247</v>
      </c>
      <c r="Z8" s="180" t="s">
        <v>251</v>
      </c>
      <c r="AA8" s="181">
        <v>6</v>
      </c>
    </row>
    <row r="9" spans="1:29" x14ac:dyDescent="0.25">
      <c r="A9" s="53"/>
      <c r="B9" s="53"/>
      <c r="C9" s="53"/>
      <c r="D9" s="53"/>
      <c r="E9" s="53"/>
      <c r="F9" s="53"/>
      <c r="G9" s="53"/>
      <c r="H9" s="53"/>
      <c r="I9" s="53"/>
      <c r="J9" s="53"/>
      <c r="K9" s="42"/>
      <c r="L9" s="42"/>
      <c r="M9" s="42"/>
      <c r="N9" s="42"/>
      <c r="O9" s="42"/>
      <c r="P9" s="42"/>
      <c r="Q9" s="42"/>
      <c r="R9" s="42"/>
      <c r="S9" s="42"/>
      <c r="T9" s="42"/>
      <c r="U9" s="42"/>
      <c r="V9" s="42"/>
      <c r="W9" s="160"/>
      <c r="X9" s="179">
        <v>22</v>
      </c>
      <c r="Y9" s="180" t="s">
        <v>360</v>
      </c>
      <c r="Z9" s="175"/>
      <c r="AA9" s="181">
        <v>7</v>
      </c>
    </row>
    <row r="10" spans="1:29" x14ac:dyDescent="0.25">
      <c r="A10" s="45"/>
      <c r="B10" s="256" t="s">
        <v>34</v>
      </c>
      <c r="C10" s="256"/>
      <c r="D10" s="256" t="s">
        <v>35</v>
      </c>
      <c r="E10" s="256"/>
      <c r="F10" s="256" t="s">
        <v>36</v>
      </c>
      <c r="G10" s="256"/>
      <c r="H10" s="256"/>
      <c r="I10" s="256" t="s">
        <v>271</v>
      </c>
      <c r="J10" s="256"/>
      <c r="K10" s="42"/>
      <c r="L10" s="42"/>
      <c r="M10" s="42"/>
      <c r="N10" s="42"/>
      <c r="O10" s="42"/>
      <c r="P10" s="42"/>
      <c r="Q10" s="42"/>
      <c r="R10" s="42"/>
      <c r="S10" s="42"/>
      <c r="T10" s="42"/>
      <c r="U10" s="42"/>
      <c r="V10" s="42"/>
      <c r="W10" s="160"/>
      <c r="X10" s="179">
        <v>23</v>
      </c>
      <c r="Y10" s="180" t="s">
        <v>248</v>
      </c>
      <c r="Z10" s="176"/>
      <c r="AA10" s="181">
        <v>8</v>
      </c>
    </row>
    <row r="11" spans="1:29" ht="18" customHeight="1" x14ac:dyDescent="0.25">
      <c r="A11" s="45"/>
      <c r="B11" s="258" t="s">
        <v>365</v>
      </c>
      <c r="C11" s="258"/>
      <c r="D11" s="258" t="s">
        <v>361</v>
      </c>
      <c r="E11" s="258"/>
      <c r="F11" s="257" t="s">
        <v>362</v>
      </c>
      <c r="G11" s="257"/>
      <c r="H11" s="257"/>
      <c r="I11" s="69" t="s">
        <v>280</v>
      </c>
      <c r="J11" s="223">
        <f>IF($I$2=$AC$2,IF($J$127&gt;0,$D$92*($D$127/($D$127+$D$139)),),)+IF($I$2=$AC$3,IF($J$127&gt;0,$E$92*($E$127/($E$127+$E$139)),),)</f>
        <v>0</v>
      </c>
      <c r="K11" s="42"/>
      <c r="L11" s="42"/>
      <c r="M11" s="42"/>
      <c r="N11" s="42"/>
      <c r="O11" s="42"/>
      <c r="P11" s="42"/>
      <c r="Q11" s="42"/>
      <c r="R11" s="42"/>
      <c r="S11" s="42"/>
      <c r="T11" s="42"/>
      <c r="U11" s="42"/>
      <c r="V11" s="42"/>
      <c r="W11" s="160"/>
      <c r="X11" s="179">
        <v>24</v>
      </c>
      <c r="Y11" s="176"/>
      <c r="AA11" s="181">
        <v>9</v>
      </c>
    </row>
    <row r="12" spans="1:29" ht="18" customHeight="1" x14ac:dyDescent="0.25">
      <c r="A12" s="45"/>
      <c r="B12" s="258"/>
      <c r="C12" s="258"/>
      <c r="D12" s="258"/>
      <c r="E12" s="258"/>
      <c r="F12" s="257" t="s">
        <v>363</v>
      </c>
      <c r="G12" s="257"/>
      <c r="H12" s="257"/>
      <c r="I12" s="138" t="s">
        <v>319</v>
      </c>
      <c r="J12" s="223">
        <f>IF($J$127&gt;0,SUM($D$92:$I$92)*(SUM($D$127:$I$127)/(SUM($D$127:$I$127,$D$139:$I$139))),)</f>
        <v>0</v>
      </c>
      <c r="K12" s="42"/>
      <c r="L12" s="42"/>
      <c r="M12" s="42"/>
      <c r="N12" s="42"/>
      <c r="O12" s="42"/>
      <c r="P12" s="42"/>
      <c r="Q12" s="42"/>
      <c r="R12" s="42"/>
      <c r="S12" s="42"/>
      <c r="T12" s="42"/>
      <c r="U12" s="42"/>
      <c r="V12" s="42"/>
      <c r="W12" s="160"/>
      <c r="X12" s="179">
        <v>25</v>
      </c>
      <c r="Y12" s="176"/>
      <c r="AA12" s="181">
        <v>10</v>
      </c>
    </row>
    <row r="13" spans="1:29" x14ac:dyDescent="0.25">
      <c r="A13" s="45"/>
      <c r="B13" s="256" t="s">
        <v>39</v>
      </c>
      <c r="C13" s="256"/>
      <c r="D13" s="256" t="s">
        <v>40</v>
      </c>
      <c r="E13" s="256"/>
      <c r="F13" s="256" t="s">
        <v>96</v>
      </c>
      <c r="G13" s="256"/>
      <c r="H13" s="256"/>
      <c r="I13" s="256" t="s">
        <v>272</v>
      </c>
      <c r="J13" s="256"/>
      <c r="K13" s="42"/>
      <c r="L13" s="42"/>
      <c r="M13" s="42"/>
      <c r="N13" s="42"/>
      <c r="O13" s="42"/>
      <c r="P13" s="42"/>
      <c r="Q13" s="42"/>
      <c r="R13" s="42"/>
      <c r="S13" s="42"/>
      <c r="T13" s="42"/>
      <c r="U13" s="42"/>
      <c r="V13" s="42"/>
      <c r="W13" s="160"/>
      <c r="X13" s="160"/>
      <c r="AA13" s="181">
        <v>11</v>
      </c>
    </row>
    <row r="14" spans="1:29" ht="15.75" customHeight="1" x14ac:dyDescent="0.25">
      <c r="A14" s="45"/>
      <c r="B14" s="281" t="s">
        <v>366</v>
      </c>
      <c r="C14" s="281"/>
      <c r="D14" s="281" t="s">
        <v>278</v>
      </c>
      <c r="E14" s="281"/>
      <c r="F14" s="258" t="s">
        <v>367</v>
      </c>
      <c r="G14" s="258"/>
      <c r="H14" s="258"/>
      <c r="I14" s="188" t="s">
        <v>280</v>
      </c>
      <c r="J14" s="223">
        <f>IF($I$2=$AC$2,IF($J$139&gt;0,$D$92*($D$139/($D$127+$D$139)),),)+IF($I$2=$AC$3,IF($J$139&gt;0,$E$92*($E$139/($E$127+$E$139)),),)</f>
        <v>37203</v>
      </c>
      <c r="K14" s="42"/>
      <c r="L14" s="42"/>
      <c r="M14" s="42"/>
      <c r="N14" s="42"/>
      <c r="O14" s="42"/>
      <c r="P14" s="42"/>
      <c r="Q14" s="42"/>
      <c r="R14" s="42"/>
      <c r="S14" s="42"/>
      <c r="T14" s="42"/>
      <c r="U14" s="42"/>
      <c r="V14" s="42"/>
      <c r="W14" s="160"/>
      <c r="X14" s="160"/>
      <c r="AA14" s="181">
        <v>12</v>
      </c>
    </row>
    <row r="15" spans="1:29" ht="15.75" customHeight="1" x14ac:dyDescent="0.25">
      <c r="A15" s="45"/>
      <c r="B15" s="281"/>
      <c r="C15" s="281"/>
      <c r="D15" s="281"/>
      <c r="E15" s="281"/>
      <c r="F15" s="258"/>
      <c r="G15" s="258"/>
      <c r="H15" s="258"/>
      <c r="I15" s="138" t="s">
        <v>319</v>
      </c>
      <c r="J15" s="223">
        <f>IF($J$139&gt;0,SUM($D$92:$I$92)*(SUM($D$139:$I$139)/(SUM($D$127:$I$127,$D$139:$I$139))),)</f>
        <v>250010</v>
      </c>
      <c r="K15" s="42"/>
      <c r="L15" s="42"/>
      <c r="M15" s="42"/>
      <c r="N15" s="42"/>
      <c r="O15" s="42"/>
      <c r="P15" s="42"/>
      <c r="Q15" s="42"/>
      <c r="R15" s="42"/>
      <c r="S15" s="42"/>
      <c r="T15" s="42"/>
      <c r="U15" s="42"/>
      <c r="V15" s="42"/>
      <c r="W15" s="160"/>
      <c r="X15" s="160"/>
      <c r="AA15" s="181">
        <v>13</v>
      </c>
    </row>
    <row r="16" spans="1:29" ht="28.7" customHeight="1" x14ac:dyDescent="0.25">
      <c r="A16" s="45"/>
      <c r="B16" s="275" t="s">
        <v>90</v>
      </c>
      <c r="C16" s="275"/>
      <c r="D16" s="282" t="s">
        <v>117</v>
      </c>
      <c r="E16" s="282"/>
      <c r="F16" s="282"/>
      <c r="G16" s="282"/>
      <c r="H16" s="282"/>
      <c r="I16" s="282"/>
      <c r="J16" s="282"/>
      <c r="K16" s="42"/>
      <c r="L16" s="42"/>
      <c r="M16" s="42"/>
      <c r="N16" s="42"/>
      <c r="O16" s="42"/>
      <c r="P16" s="42"/>
      <c r="Q16" s="42"/>
      <c r="R16" s="42"/>
      <c r="S16" s="42"/>
      <c r="T16" s="42"/>
      <c r="U16" s="42"/>
      <c r="V16" s="42"/>
      <c r="W16" s="160"/>
      <c r="X16" s="160"/>
      <c r="AA16" s="181">
        <v>14</v>
      </c>
    </row>
    <row r="17" spans="1:27" ht="102.75" customHeight="1" x14ac:dyDescent="0.25">
      <c r="A17" s="45"/>
      <c r="B17" s="276" t="s">
        <v>376</v>
      </c>
      <c r="C17" s="276"/>
      <c r="D17" s="276"/>
      <c r="E17" s="276"/>
      <c r="F17" s="276"/>
      <c r="G17" s="276"/>
      <c r="H17" s="276"/>
      <c r="I17" s="276"/>
      <c r="J17" s="276"/>
      <c r="K17" s="42"/>
      <c r="L17" s="42"/>
      <c r="M17" s="42"/>
      <c r="N17" s="42"/>
      <c r="O17" s="42"/>
      <c r="P17" s="42"/>
      <c r="Q17" s="42"/>
      <c r="R17" s="42"/>
      <c r="S17" s="42"/>
      <c r="T17" s="42"/>
      <c r="U17" s="42"/>
      <c r="V17" s="42"/>
      <c r="W17" s="160"/>
      <c r="X17" s="160"/>
      <c r="AA17" s="182">
        <v>15</v>
      </c>
    </row>
    <row r="18" spans="1:27" x14ac:dyDescent="0.25">
      <c r="A18" s="45"/>
      <c r="B18" s="82"/>
      <c r="C18" s="82"/>
      <c r="D18" s="82"/>
      <c r="E18" s="82"/>
      <c r="F18" s="82"/>
      <c r="G18" s="82"/>
      <c r="H18" s="82"/>
      <c r="I18" s="82"/>
      <c r="J18" s="82"/>
      <c r="K18" s="42"/>
      <c r="L18" s="42"/>
      <c r="M18" s="42"/>
      <c r="N18" s="42"/>
      <c r="O18" s="42"/>
      <c r="P18" s="42"/>
      <c r="Q18" s="42"/>
      <c r="R18" s="42"/>
      <c r="S18" s="42"/>
      <c r="T18" s="42"/>
      <c r="U18" s="42"/>
      <c r="V18" s="42"/>
      <c r="W18" s="160"/>
      <c r="X18" s="160"/>
    </row>
    <row r="19" spans="1:27" s="40" customFormat="1" ht="17.25" customHeight="1" x14ac:dyDescent="0.25">
      <c r="A19" s="74"/>
      <c r="B19" s="140" t="s">
        <v>270</v>
      </c>
      <c r="C19" s="76"/>
      <c r="D19" s="76"/>
      <c r="E19" s="76"/>
      <c r="F19" s="76"/>
      <c r="G19" s="76"/>
      <c r="H19" s="76"/>
      <c r="I19" s="76"/>
      <c r="J19" s="76"/>
      <c r="K19" s="47"/>
      <c r="L19" s="47"/>
      <c r="M19" s="47"/>
      <c r="N19" s="47"/>
      <c r="O19" s="47"/>
      <c r="P19" s="47"/>
      <c r="Q19" s="47"/>
      <c r="R19" s="47"/>
      <c r="S19" s="47"/>
      <c r="T19" s="47"/>
      <c r="U19" s="47"/>
      <c r="V19" s="47"/>
      <c r="W19" s="162" t="s">
        <v>216</v>
      </c>
      <c r="X19" s="162" t="b">
        <v>0</v>
      </c>
    </row>
    <row r="20" spans="1:27" ht="15" customHeight="1" x14ac:dyDescent="0.25">
      <c r="A20" s="71" t="s">
        <v>136</v>
      </c>
      <c r="B20" s="54" t="s">
        <v>162</v>
      </c>
      <c r="C20" s="54"/>
      <c r="D20" s="54"/>
      <c r="E20" s="54"/>
      <c r="F20" s="54"/>
      <c r="G20" s="54"/>
      <c r="H20" s="54"/>
      <c r="I20" s="54"/>
      <c r="J20" s="54"/>
      <c r="K20" s="42"/>
      <c r="L20" s="42"/>
      <c r="M20" s="42"/>
      <c r="N20" s="42"/>
      <c r="O20" s="42"/>
      <c r="P20" s="42"/>
      <c r="Q20" s="42"/>
      <c r="R20" s="42"/>
      <c r="S20" s="42"/>
      <c r="T20" s="42"/>
      <c r="U20" s="42"/>
      <c r="V20" s="42"/>
      <c r="W20" s="162" t="s">
        <v>263</v>
      </c>
      <c r="X20" s="162" t="b">
        <v>1</v>
      </c>
    </row>
    <row r="21" spans="1:27" ht="16.7" customHeight="1" x14ac:dyDescent="0.25">
      <c r="A21" s="71"/>
      <c r="B21" s="53" t="s">
        <v>139</v>
      </c>
      <c r="C21" s="53"/>
      <c r="D21" s="53" t="s">
        <v>140</v>
      </c>
      <c r="E21" s="53"/>
      <c r="F21" s="53"/>
      <c r="G21" s="53" t="s">
        <v>141</v>
      </c>
      <c r="I21" s="53"/>
      <c r="J21" s="53"/>
      <c r="K21" s="42"/>
      <c r="L21" s="42"/>
      <c r="M21" s="42"/>
      <c r="N21" s="42"/>
      <c r="O21" s="42"/>
      <c r="P21" s="42"/>
      <c r="Q21" s="42"/>
      <c r="R21" s="42"/>
      <c r="S21" s="42"/>
      <c r="T21" s="42"/>
      <c r="U21" s="42"/>
      <c r="V21" s="42"/>
      <c r="W21" s="162" t="s">
        <v>264</v>
      </c>
      <c r="X21" s="163" t="b">
        <v>0</v>
      </c>
    </row>
    <row r="22" spans="1:27" ht="47.25" customHeight="1" x14ac:dyDescent="0.25">
      <c r="A22" s="71"/>
      <c r="B22" s="274" t="s">
        <v>372</v>
      </c>
      <c r="C22" s="274"/>
      <c r="D22" s="274" t="s">
        <v>373</v>
      </c>
      <c r="E22" s="274"/>
      <c r="F22" s="274"/>
      <c r="G22" s="285" t="s">
        <v>378</v>
      </c>
      <c r="H22" s="286"/>
      <c r="I22" s="286"/>
      <c r="J22" s="287"/>
      <c r="K22" s="42"/>
      <c r="L22" s="42"/>
      <c r="M22" s="42"/>
      <c r="N22" s="42"/>
      <c r="O22" s="42"/>
      <c r="P22" s="42"/>
      <c r="Q22" s="42"/>
      <c r="R22" s="42"/>
      <c r="S22" s="42"/>
      <c r="T22" s="42"/>
      <c r="U22" s="42"/>
      <c r="V22" s="42"/>
      <c r="W22" s="162" t="s">
        <v>265</v>
      </c>
      <c r="X22" s="177" t="b">
        <v>0</v>
      </c>
    </row>
    <row r="23" spans="1:27" x14ac:dyDescent="0.25">
      <c r="A23" s="71"/>
      <c r="B23" s="53"/>
      <c r="C23" s="53"/>
      <c r="D23" s="53"/>
      <c r="E23" s="53"/>
      <c r="F23" s="53"/>
      <c r="G23" s="53"/>
      <c r="H23" s="53"/>
      <c r="I23" s="53"/>
      <c r="J23" s="53"/>
      <c r="K23" s="42"/>
      <c r="L23" s="42"/>
      <c r="M23" s="42"/>
      <c r="N23" s="42"/>
      <c r="O23" s="42"/>
      <c r="P23" s="42"/>
      <c r="Q23" s="42"/>
      <c r="R23" s="42"/>
      <c r="S23" s="42"/>
      <c r="T23" s="42"/>
      <c r="U23" s="42"/>
      <c r="V23" s="42"/>
      <c r="W23" s="162" t="s">
        <v>266</v>
      </c>
      <c r="X23" s="177" t="b">
        <v>0</v>
      </c>
    </row>
    <row r="24" spans="1:27" x14ac:dyDescent="0.25">
      <c r="A24" s="71" t="s">
        <v>137</v>
      </c>
      <c r="B24" s="54" t="s">
        <v>262</v>
      </c>
      <c r="C24" s="54"/>
      <c r="D24" s="53"/>
      <c r="E24" s="53"/>
      <c r="F24" s="53"/>
      <c r="G24" s="53"/>
      <c r="H24" s="53"/>
      <c r="I24" s="53"/>
      <c r="J24" s="53"/>
      <c r="K24" s="42"/>
      <c r="L24" s="42"/>
      <c r="M24" s="42"/>
      <c r="N24" s="42"/>
      <c r="O24" s="42"/>
      <c r="P24" s="42"/>
      <c r="Q24" s="42"/>
      <c r="R24" s="42"/>
      <c r="S24" s="42"/>
      <c r="T24" s="42"/>
      <c r="U24" s="42"/>
      <c r="V24" s="42"/>
      <c r="W24" s="162" t="s">
        <v>259</v>
      </c>
      <c r="X24" s="163" t="b">
        <v>0</v>
      </c>
    </row>
    <row r="25" spans="1:27" ht="15" customHeight="1" x14ac:dyDescent="0.25">
      <c r="A25" s="71"/>
      <c r="B25" s="78"/>
      <c r="C25" s="78"/>
      <c r="D25" s="78"/>
      <c r="E25" s="78"/>
      <c r="F25" s="78"/>
      <c r="G25" s="78"/>
      <c r="H25" s="78"/>
      <c r="I25" s="78"/>
      <c r="J25" s="78"/>
      <c r="K25" s="42"/>
      <c r="L25" s="42"/>
      <c r="M25" s="42"/>
      <c r="N25" s="42"/>
      <c r="O25" s="42"/>
      <c r="P25" s="42"/>
      <c r="Q25" s="42"/>
      <c r="R25" s="42"/>
      <c r="S25" s="42"/>
      <c r="T25" s="42"/>
      <c r="U25" s="42"/>
      <c r="V25" s="42"/>
      <c r="W25" s="162" t="s">
        <v>217</v>
      </c>
      <c r="X25" s="163" t="b">
        <v>1</v>
      </c>
    </row>
    <row r="26" spans="1:27" ht="15" customHeight="1" x14ac:dyDescent="0.25">
      <c r="A26" s="71" t="s">
        <v>138</v>
      </c>
      <c r="B26" s="54" t="s">
        <v>269</v>
      </c>
      <c r="C26" s="54"/>
      <c r="D26" s="54"/>
      <c r="E26" s="54"/>
      <c r="F26" s="54"/>
      <c r="G26" s="54"/>
      <c r="H26" s="54"/>
      <c r="I26" s="54"/>
      <c r="J26" s="54"/>
      <c r="K26" s="42"/>
      <c r="L26" s="42"/>
      <c r="M26" s="42"/>
      <c r="N26" s="42"/>
      <c r="O26" s="42"/>
      <c r="P26" s="42"/>
      <c r="Q26" s="42"/>
      <c r="R26" s="42"/>
      <c r="S26" s="42"/>
      <c r="T26" s="42"/>
      <c r="U26" s="42"/>
      <c r="V26" s="42"/>
      <c r="W26" s="162" t="s">
        <v>218</v>
      </c>
      <c r="X26" s="163" t="b">
        <v>0</v>
      </c>
    </row>
    <row r="27" spans="1:27" ht="26.25" customHeight="1" x14ac:dyDescent="0.25">
      <c r="A27" s="71"/>
      <c r="B27" s="54"/>
      <c r="C27" s="54"/>
      <c r="D27" s="54"/>
      <c r="E27" s="54"/>
      <c r="F27" s="54"/>
      <c r="G27" s="54"/>
      <c r="H27" s="54"/>
      <c r="I27" s="54"/>
      <c r="J27" s="54"/>
      <c r="K27" s="42"/>
      <c r="L27" s="42"/>
      <c r="M27" s="42"/>
      <c r="N27" s="42"/>
      <c r="O27" s="42"/>
      <c r="P27" s="42"/>
      <c r="Q27" s="42"/>
      <c r="R27" s="42"/>
      <c r="S27" s="42"/>
      <c r="T27" s="42"/>
      <c r="U27" s="42"/>
      <c r="V27" s="42"/>
      <c r="W27" s="162" t="s">
        <v>260</v>
      </c>
      <c r="X27" s="177" t="b">
        <v>1</v>
      </c>
    </row>
    <row r="28" spans="1:27" x14ac:dyDescent="0.25">
      <c r="A28" s="71"/>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1" t="s">
        <v>160</v>
      </c>
      <c r="B29" s="268" t="s">
        <v>234</v>
      </c>
      <c r="C29" s="268"/>
      <c r="D29" s="268"/>
      <c r="E29" s="53"/>
      <c r="F29" s="53"/>
      <c r="G29" s="53"/>
      <c r="H29" s="53"/>
      <c r="I29" s="53"/>
      <c r="J29" s="55"/>
      <c r="K29" s="42"/>
      <c r="L29" s="42"/>
      <c r="M29" s="42"/>
      <c r="N29" s="42"/>
      <c r="O29" s="42"/>
      <c r="P29" s="42"/>
      <c r="Q29" s="42"/>
      <c r="R29" s="42"/>
      <c r="S29" s="42"/>
      <c r="T29" s="42"/>
      <c r="U29" s="42"/>
      <c r="V29" s="42"/>
      <c r="W29" s="162" t="s">
        <v>267</v>
      </c>
      <c r="X29" s="177" t="b">
        <v>1</v>
      </c>
    </row>
    <row r="30" spans="1:27" x14ac:dyDescent="0.25">
      <c r="A30" s="71"/>
      <c r="B30" s="53"/>
      <c r="C30" s="53"/>
      <c r="D30" s="53"/>
      <c r="E30" s="53"/>
      <c r="F30" s="53"/>
      <c r="G30" s="53"/>
      <c r="H30" s="53"/>
      <c r="I30" s="53"/>
      <c r="J30" s="53"/>
      <c r="K30" s="42"/>
      <c r="L30" s="42"/>
      <c r="M30" s="42"/>
      <c r="N30" s="42"/>
      <c r="O30" s="42"/>
      <c r="P30" s="42"/>
      <c r="Q30" s="42"/>
      <c r="R30" s="42"/>
      <c r="S30" s="42"/>
      <c r="T30" s="42"/>
      <c r="U30" s="42"/>
      <c r="V30" s="42"/>
      <c r="W30" s="162" t="s">
        <v>268</v>
      </c>
      <c r="X30" s="177" t="b">
        <v>0</v>
      </c>
    </row>
    <row r="31" spans="1:27" ht="26.25" x14ac:dyDescent="0.4">
      <c r="A31" s="79"/>
      <c r="B31" s="81" t="s">
        <v>221</v>
      </c>
      <c r="C31" s="80"/>
      <c r="D31" s="80"/>
      <c r="E31" s="80"/>
      <c r="F31" s="80"/>
      <c r="G31" s="80"/>
      <c r="H31" s="80"/>
      <c r="I31" s="80"/>
      <c r="J31" s="80"/>
      <c r="K31" s="79"/>
      <c r="L31" s="79"/>
      <c r="M31" s="79"/>
      <c r="N31" s="79"/>
      <c r="O31" s="79"/>
      <c r="P31" s="79"/>
      <c r="Q31" s="79"/>
      <c r="R31" s="79"/>
      <c r="S31" s="79"/>
      <c r="T31" s="79"/>
      <c r="U31" s="79"/>
      <c r="V31" s="79"/>
      <c r="W31" s="162" t="s">
        <v>224</v>
      </c>
      <c r="X31" s="163"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2" t="s">
        <v>225</v>
      </c>
      <c r="X32" s="163" t="b">
        <v>1</v>
      </c>
    </row>
    <row r="33" spans="1:34" ht="16.5" customHeight="1" x14ac:dyDescent="0.4">
      <c r="A33" s="71"/>
      <c r="B33" s="56"/>
      <c r="C33" s="53"/>
      <c r="D33" s="53"/>
      <c r="E33" s="53"/>
      <c r="F33" s="53"/>
      <c r="G33" s="53"/>
      <c r="H33" s="53"/>
      <c r="I33" s="53"/>
      <c r="J33" s="53"/>
      <c r="K33" s="42"/>
      <c r="L33" s="48"/>
      <c r="M33" s="48"/>
      <c r="N33" s="48"/>
      <c r="O33" s="48"/>
      <c r="P33" s="48"/>
      <c r="Q33" s="48"/>
      <c r="R33" s="48"/>
      <c r="S33" s="48"/>
      <c r="T33" s="48"/>
      <c r="U33" s="48"/>
      <c r="V33" s="48"/>
      <c r="W33" s="162" t="s">
        <v>226</v>
      </c>
      <c r="X33" s="163" t="b">
        <v>0</v>
      </c>
    </row>
    <row r="34" spans="1:34" ht="15.75" customHeight="1" x14ac:dyDescent="0.4">
      <c r="A34" s="75" t="s">
        <v>133</v>
      </c>
      <c r="B34" s="70" t="s">
        <v>223</v>
      </c>
      <c r="C34" s="53"/>
      <c r="D34" s="53"/>
      <c r="E34" s="53"/>
      <c r="F34" s="53"/>
      <c r="G34" s="53"/>
      <c r="H34" s="53"/>
      <c r="I34" s="53"/>
      <c r="J34" s="53"/>
      <c r="K34" s="42"/>
      <c r="L34" s="48"/>
      <c r="M34" s="48"/>
      <c r="N34" s="48"/>
      <c r="O34" s="48"/>
      <c r="P34" s="48"/>
      <c r="Q34" s="48"/>
      <c r="R34" s="48"/>
      <c r="S34" s="48"/>
      <c r="T34" s="48"/>
      <c r="U34" s="48"/>
      <c r="V34" s="48"/>
      <c r="W34" s="163"/>
      <c r="X34" s="163"/>
    </row>
    <row r="35" spans="1:34" ht="15.75" x14ac:dyDescent="0.25">
      <c r="A35" s="71"/>
      <c r="B35" s="56"/>
      <c r="C35" s="53"/>
      <c r="D35" s="53"/>
      <c r="E35" s="53"/>
      <c r="F35" s="53"/>
      <c r="G35" s="53"/>
      <c r="H35" s="53"/>
      <c r="I35" s="53"/>
      <c r="J35" s="53"/>
      <c r="K35" s="42"/>
      <c r="L35" s="42"/>
      <c r="M35" s="42"/>
      <c r="N35" s="42"/>
      <c r="O35" s="42"/>
      <c r="P35" s="42"/>
      <c r="Q35" s="42"/>
      <c r="R35" s="42"/>
      <c r="S35" s="42"/>
      <c r="T35" s="42"/>
      <c r="U35" s="42"/>
      <c r="V35" s="42"/>
      <c r="W35" s="162" t="s">
        <v>214</v>
      </c>
      <c r="X35" s="162" t="b">
        <v>1</v>
      </c>
    </row>
    <row r="36" spans="1:34" ht="16.7" customHeight="1" x14ac:dyDescent="0.25">
      <c r="A36" s="75" t="s">
        <v>134</v>
      </c>
      <c r="B36" s="241" t="s">
        <v>222</v>
      </c>
      <c r="C36" s="241"/>
      <c r="D36" s="241"/>
      <c r="E36" s="241"/>
      <c r="F36" s="241"/>
      <c r="G36" s="241"/>
      <c r="H36" s="42"/>
      <c r="I36" s="42"/>
      <c r="J36" s="42"/>
      <c r="K36" s="42"/>
      <c r="L36" s="42"/>
      <c r="M36" s="42"/>
      <c r="N36" s="42"/>
      <c r="O36" s="42"/>
      <c r="P36" s="42"/>
      <c r="Q36" s="42"/>
      <c r="R36" s="42"/>
      <c r="S36" s="42"/>
      <c r="T36" s="42"/>
      <c r="U36" s="42"/>
      <c r="V36" s="42"/>
      <c r="W36" s="162" t="s">
        <v>215</v>
      </c>
      <c r="X36" s="162" t="b">
        <v>0</v>
      </c>
    </row>
    <row r="37" spans="1:34" ht="30" customHeight="1" x14ac:dyDescent="0.25">
      <c r="A37" s="75"/>
      <c r="B37" s="273" t="s">
        <v>118</v>
      </c>
      <c r="C37" s="273"/>
      <c r="D37" s="273"/>
      <c r="E37" s="273"/>
      <c r="F37" s="273"/>
      <c r="G37" s="273"/>
      <c r="H37" s="273"/>
      <c r="I37" s="273"/>
      <c r="J37" s="273"/>
      <c r="K37" s="42"/>
      <c r="L37" s="42"/>
      <c r="M37" s="42"/>
      <c r="N37" s="42"/>
      <c r="O37" s="42"/>
      <c r="P37" s="42"/>
      <c r="Q37" s="42"/>
      <c r="R37" s="42"/>
      <c r="S37" s="42"/>
      <c r="T37" s="42"/>
      <c r="U37" s="42"/>
      <c r="V37" s="42"/>
      <c r="X37" s="160"/>
    </row>
    <row r="38" spans="1:34" ht="33" customHeight="1" x14ac:dyDescent="0.25">
      <c r="A38" s="75"/>
      <c r="B38" s="236"/>
      <c r="C38" s="237"/>
      <c r="D38" s="237"/>
      <c r="E38" s="237"/>
      <c r="F38" s="237"/>
      <c r="G38" s="237"/>
      <c r="H38" s="237"/>
      <c r="I38" s="237"/>
      <c r="J38" s="238"/>
      <c r="K38" s="42"/>
      <c r="L38" s="42"/>
      <c r="M38" s="42"/>
      <c r="N38" s="42"/>
      <c r="O38" s="42"/>
      <c r="P38" s="42"/>
      <c r="Q38" s="42"/>
      <c r="R38" s="42"/>
      <c r="S38" s="42"/>
      <c r="T38" s="42"/>
      <c r="U38" s="42"/>
      <c r="V38" s="42"/>
      <c r="W38" s="160"/>
      <c r="X38" s="160"/>
    </row>
    <row r="39" spans="1:34" x14ac:dyDescent="0.25">
      <c r="A39" s="75"/>
      <c r="B39" s="58"/>
      <c r="C39" s="58"/>
      <c r="D39" s="58"/>
      <c r="E39" s="58"/>
      <c r="F39" s="58"/>
      <c r="G39" s="58"/>
      <c r="H39" s="58"/>
      <c r="I39" s="58"/>
      <c r="J39" s="58"/>
      <c r="K39" s="42"/>
      <c r="L39" s="42"/>
      <c r="M39" s="42"/>
      <c r="N39" s="42"/>
      <c r="O39" s="42"/>
      <c r="P39" s="42"/>
      <c r="Q39" s="42"/>
      <c r="R39" s="42"/>
      <c r="S39" s="42"/>
      <c r="T39" s="42"/>
      <c r="U39" s="42"/>
      <c r="V39" s="42"/>
      <c r="X39" s="160"/>
    </row>
    <row r="40" spans="1:34" s="40" customFormat="1" ht="15" customHeight="1" x14ac:dyDescent="0.25">
      <c r="A40" s="75" t="s">
        <v>135</v>
      </c>
      <c r="B40" s="241" t="s">
        <v>357</v>
      </c>
      <c r="C40" s="241"/>
      <c r="D40" s="241"/>
      <c r="E40" s="241"/>
      <c r="F40" s="241"/>
      <c r="G40" s="241"/>
      <c r="H40" s="241"/>
      <c r="I40" s="241"/>
      <c r="J40" s="241"/>
      <c r="K40" s="44"/>
      <c r="L40" s="44"/>
      <c r="M40" s="44"/>
      <c r="N40" s="44"/>
      <c r="O40" s="44"/>
      <c r="P40" s="44"/>
      <c r="Q40" s="44"/>
      <c r="R40" s="44"/>
      <c r="S40" s="44"/>
      <c r="T40" s="44"/>
      <c r="U40" s="44"/>
      <c r="V40" s="44"/>
      <c r="W40" s="161"/>
      <c r="X40" s="161"/>
    </row>
    <row r="41" spans="1:34" x14ac:dyDescent="0.25">
      <c r="A41" s="75"/>
      <c r="B41" s="53"/>
      <c r="C41" s="53"/>
      <c r="D41" s="53"/>
      <c r="E41" s="53"/>
      <c r="F41" s="53"/>
      <c r="G41" s="53"/>
      <c r="H41" s="53"/>
      <c r="I41" s="53"/>
      <c r="J41" s="53"/>
      <c r="K41" s="42"/>
      <c r="L41" s="42"/>
      <c r="M41" s="42"/>
      <c r="N41" s="42"/>
      <c r="O41" s="42"/>
      <c r="P41" s="42"/>
      <c r="Q41" s="42"/>
      <c r="R41" s="42"/>
      <c r="S41" s="42"/>
      <c r="T41" s="42"/>
      <c r="U41" s="42"/>
      <c r="V41" s="42"/>
      <c r="W41" s="222" t="s">
        <v>349</v>
      </c>
      <c r="X41" s="160" t="b">
        <v>0</v>
      </c>
    </row>
    <row r="42" spans="1:34" s="40" customFormat="1" ht="15" customHeight="1" x14ac:dyDescent="0.25">
      <c r="A42" s="75" t="s">
        <v>143</v>
      </c>
      <c r="B42" s="241" t="s">
        <v>122</v>
      </c>
      <c r="C42" s="241"/>
      <c r="D42" s="241"/>
      <c r="E42" s="241"/>
      <c r="F42" s="241"/>
      <c r="G42" s="241"/>
      <c r="H42" s="241"/>
      <c r="I42" s="241"/>
      <c r="J42" s="241"/>
      <c r="K42" s="44"/>
      <c r="L42" s="44"/>
      <c r="M42" s="44"/>
      <c r="N42" s="44"/>
      <c r="O42" s="44"/>
      <c r="P42" s="44"/>
      <c r="Q42" s="44"/>
      <c r="R42" s="44"/>
      <c r="S42" s="44"/>
      <c r="T42" s="44"/>
      <c r="U42" s="44"/>
      <c r="V42" s="44"/>
      <c r="W42" s="222" t="s">
        <v>348</v>
      </c>
      <c r="X42" s="161" t="b">
        <v>1</v>
      </c>
    </row>
    <row r="43" spans="1:34" ht="53.25" customHeight="1" x14ac:dyDescent="0.25">
      <c r="A43" s="75"/>
      <c r="B43" s="236" t="s">
        <v>375</v>
      </c>
      <c r="C43" s="237"/>
      <c r="D43" s="237"/>
      <c r="E43" s="237"/>
      <c r="F43" s="237"/>
      <c r="G43" s="237"/>
      <c r="H43" s="237"/>
      <c r="I43" s="237"/>
      <c r="J43" s="238"/>
      <c r="K43" s="42"/>
      <c r="L43" s="42"/>
      <c r="M43" s="42"/>
      <c r="N43" s="42"/>
      <c r="O43" s="42"/>
      <c r="P43" s="42"/>
      <c r="Q43" s="42"/>
      <c r="R43" s="42"/>
      <c r="S43" s="42"/>
      <c r="T43" s="42"/>
      <c r="U43" s="42"/>
      <c r="V43" s="42"/>
      <c r="W43" s="160"/>
      <c r="X43" s="160"/>
    </row>
    <row r="44" spans="1:34" s="40" customFormat="1" x14ac:dyDescent="0.25">
      <c r="A44" s="75" t="s">
        <v>143</v>
      </c>
      <c r="B44" s="241" t="s">
        <v>208</v>
      </c>
      <c r="C44" s="241"/>
      <c r="D44" s="241"/>
      <c r="E44" s="241"/>
      <c r="F44" s="241"/>
      <c r="G44" s="241"/>
      <c r="H44" s="241"/>
      <c r="I44" s="241"/>
      <c r="J44" s="241"/>
      <c r="K44" s="44"/>
      <c r="L44" s="44"/>
      <c r="M44" s="44"/>
      <c r="N44" s="44"/>
      <c r="O44" s="44"/>
      <c r="P44" s="44"/>
      <c r="Q44" s="44"/>
      <c r="R44" s="44"/>
      <c r="S44" s="44"/>
      <c r="T44" s="44"/>
      <c r="U44" s="44"/>
      <c r="V44" s="44"/>
      <c r="W44" s="161"/>
      <c r="X44" s="161"/>
    </row>
    <row r="45" spans="1:34" ht="46.5" customHeight="1" x14ac:dyDescent="0.25">
      <c r="A45" s="75"/>
      <c r="B45" s="236" t="s">
        <v>368</v>
      </c>
      <c r="C45" s="237"/>
      <c r="D45" s="237"/>
      <c r="E45" s="237"/>
      <c r="F45" s="237"/>
      <c r="G45" s="237"/>
      <c r="H45" s="237"/>
      <c r="I45" s="237"/>
      <c r="J45" s="238"/>
      <c r="K45" s="42"/>
      <c r="L45" s="42"/>
      <c r="M45" s="42"/>
      <c r="N45" s="42"/>
      <c r="O45" s="42"/>
      <c r="P45" s="42"/>
      <c r="Q45" s="42"/>
      <c r="R45" s="42"/>
      <c r="S45" s="42"/>
      <c r="T45" s="42"/>
      <c r="U45" s="42"/>
      <c r="V45" s="42"/>
      <c r="W45" s="160"/>
      <c r="X45" s="160"/>
    </row>
    <row r="46" spans="1:34" x14ac:dyDescent="0.25">
      <c r="A46" s="75"/>
      <c r="B46" s="58"/>
      <c r="C46" s="58"/>
      <c r="D46" s="58"/>
      <c r="E46" s="58"/>
      <c r="F46" s="58"/>
      <c r="G46" s="58"/>
      <c r="H46" s="58"/>
      <c r="I46" s="58"/>
      <c r="J46" s="58"/>
      <c r="K46" s="42"/>
      <c r="L46" s="42"/>
      <c r="M46" s="42"/>
      <c r="N46" s="42"/>
      <c r="O46" s="42"/>
      <c r="P46" s="42"/>
      <c r="Q46" s="42"/>
      <c r="R46" s="42"/>
      <c r="S46" s="42"/>
      <c r="T46" s="42"/>
      <c r="U46" s="42"/>
      <c r="V46" s="42"/>
      <c r="W46" s="160"/>
      <c r="X46" s="160"/>
      <c r="Z46" s="180" t="s">
        <v>231</v>
      </c>
      <c r="AA46" s="192" t="s">
        <v>285</v>
      </c>
    </row>
    <row r="47" spans="1:34" s="40" customFormat="1" ht="30" customHeight="1" x14ac:dyDescent="0.25">
      <c r="A47" s="75" t="s">
        <v>347</v>
      </c>
      <c r="B47" s="241" t="s">
        <v>123</v>
      </c>
      <c r="C47" s="241"/>
      <c r="D47" s="241"/>
      <c r="E47" s="241"/>
      <c r="F47" s="241"/>
      <c r="G47" s="241"/>
      <c r="H47" s="241"/>
      <c r="I47" s="241"/>
      <c r="J47" s="241"/>
      <c r="K47" s="44"/>
      <c r="L47" s="44"/>
      <c r="M47" s="44"/>
      <c r="N47" s="44"/>
      <c r="O47" s="44"/>
      <c r="P47" s="44"/>
      <c r="Q47" s="44"/>
      <c r="R47" s="44"/>
      <c r="S47" s="44"/>
      <c r="T47" s="44"/>
      <c r="U47" s="44"/>
      <c r="V47" s="44"/>
      <c r="W47" s="161"/>
      <c r="X47" s="161"/>
      <c r="Z47" s="180" t="s">
        <v>230</v>
      </c>
      <c r="AA47" s="192" t="s">
        <v>291</v>
      </c>
    </row>
    <row r="48" spans="1:34" ht="21" customHeight="1" x14ac:dyDescent="0.25">
      <c r="A48" s="147" t="s">
        <v>92</v>
      </c>
      <c r="B48" s="277" t="s">
        <v>295</v>
      </c>
      <c r="C48" s="278"/>
      <c r="D48" s="279" t="s">
        <v>369</v>
      </c>
      <c r="E48" s="279"/>
      <c r="F48" s="279"/>
      <c r="G48" s="279"/>
      <c r="H48" s="279"/>
      <c r="I48" s="279"/>
      <c r="J48" s="280"/>
      <c r="K48" s="42"/>
      <c r="L48" s="42"/>
      <c r="M48" s="42"/>
      <c r="N48" s="42"/>
      <c r="O48" s="42"/>
      <c r="P48" s="42"/>
      <c r="Q48" s="42"/>
      <c r="R48" s="42"/>
      <c r="S48" s="42"/>
      <c r="T48" s="42"/>
      <c r="U48" s="42"/>
      <c r="V48" s="42"/>
      <c r="W48" s="160"/>
      <c r="X48" s="160"/>
      <c r="Z48" s="180" t="s">
        <v>232</v>
      </c>
      <c r="AA48" s="192" t="s">
        <v>292</v>
      </c>
      <c r="AB48" s="192"/>
      <c r="AC48" s="192"/>
      <c r="AD48" s="192"/>
      <c r="AE48" s="192"/>
      <c r="AF48" s="192"/>
      <c r="AG48" s="192"/>
      <c r="AH48" s="192"/>
    </row>
    <row r="49" spans="1:34" ht="21" customHeight="1" x14ac:dyDescent="0.25">
      <c r="A49" s="147" t="s">
        <v>93</v>
      </c>
      <c r="B49" s="277" t="s">
        <v>294</v>
      </c>
      <c r="C49" s="278"/>
      <c r="D49" s="279" t="s">
        <v>370</v>
      </c>
      <c r="E49" s="279"/>
      <c r="F49" s="279"/>
      <c r="G49" s="279"/>
      <c r="H49" s="279"/>
      <c r="I49" s="279"/>
      <c r="J49" s="280"/>
      <c r="K49" s="42"/>
      <c r="L49" s="42"/>
      <c r="M49" s="42"/>
      <c r="N49" s="42"/>
      <c r="O49" s="42"/>
      <c r="P49" s="42"/>
      <c r="Q49" s="42"/>
      <c r="R49" s="42"/>
      <c r="S49" s="42"/>
      <c r="T49" s="42"/>
      <c r="U49" s="42"/>
      <c r="V49" s="42"/>
      <c r="W49" s="160"/>
      <c r="X49" s="160"/>
      <c r="Z49" s="180" t="s">
        <v>233</v>
      </c>
      <c r="AA49" s="192" t="s">
        <v>298</v>
      </c>
      <c r="AB49" s="192"/>
      <c r="AC49" s="192"/>
      <c r="AD49" s="192"/>
      <c r="AE49" s="192"/>
      <c r="AF49" s="192"/>
      <c r="AG49" s="192"/>
      <c r="AH49" s="192"/>
    </row>
    <row r="50" spans="1:34" ht="21" customHeight="1" x14ac:dyDescent="0.25">
      <c r="A50" s="147" t="s">
        <v>94</v>
      </c>
      <c r="B50" s="277" t="s">
        <v>296</v>
      </c>
      <c r="C50" s="278"/>
      <c r="D50" s="279" t="s">
        <v>371</v>
      </c>
      <c r="E50" s="279"/>
      <c r="F50" s="279"/>
      <c r="G50" s="279"/>
      <c r="H50" s="279"/>
      <c r="I50" s="279"/>
      <c r="J50" s="280"/>
      <c r="K50" s="42"/>
      <c r="L50" s="42"/>
      <c r="M50" s="42"/>
      <c r="N50" s="42"/>
      <c r="O50" s="42"/>
      <c r="P50" s="42"/>
      <c r="Q50" s="42"/>
      <c r="R50" s="42"/>
      <c r="S50" s="42"/>
      <c r="T50" s="42"/>
      <c r="U50" s="42"/>
      <c r="V50" s="42"/>
      <c r="W50" s="160"/>
      <c r="X50" s="160"/>
      <c r="Z50" s="180" t="s">
        <v>250</v>
      </c>
      <c r="AA50" s="216" t="s">
        <v>342</v>
      </c>
      <c r="AB50" s="192"/>
      <c r="AC50" s="192"/>
      <c r="AD50" s="192"/>
      <c r="AE50" s="192"/>
      <c r="AF50" s="192"/>
      <c r="AG50" s="192"/>
      <c r="AH50" s="192"/>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0"/>
      <c r="X51" s="160"/>
      <c r="Z51" s="180" t="s">
        <v>251</v>
      </c>
      <c r="AA51" s="192" t="s">
        <v>293</v>
      </c>
    </row>
    <row r="52" spans="1:34" ht="26.25" customHeight="1" x14ac:dyDescent="0.4">
      <c r="A52" s="79"/>
      <c r="B52" s="81" t="s">
        <v>145</v>
      </c>
      <c r="C52" s="80"/>
      <c r="D52" s="80"/>
      <c r="E52" s="80"/>
      <c r="F52" s="80"/>
      <c r="G52" s="80"/>
      <c r="H52" s="80"/>
      <c r="I52" s="80"/>
      <c r="J52" s="80"/>
      <c r="K52" s="79"/>
      <c r="L52" s="79"/>
      <c r="M52" s="79"/>
      <c r="N52" s="79"/>
      <c r="O52" s="79"/>
      <c r="P52" s="79"/>
      <c r="Q52" s="79"/>
      <c r="R52" s="79"/>
      <c r="S52" s="79"/>
      <c r="T52" s="79"/>
      <c r="U52" s="79"/>
      <c r="V52" s="79"/>
      <c r="W52" s="160"/>
      <c r="X52" s="160"/>
      <c r="AA52" s="192" t="s">
        <v>294</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0"/>
      <c r="X53" s="160"/>
      <c r="AA53" s="192" t="s">
        <v>295</v>
      </c>
    </row>
    <row r="54" spans="1:34" x14ac:dyDescent="0.25">
      <c r="A54" s="73"/>
      <c r="B54" s="53"/>
      <c r="C54" s="53"/>
      <c r="D54" s="53"/>
      <c r="E54" s="53"/>
      <c r="F54" s="53"/>
      <c r="G54" s="53"/>
      <c r="H54" s="53"/>
      <c r="I54" s="53"/>
      <c r="J54" s="53"/>
      <c r="K54" s="42"/>
      <c r="L54" s="42"/>
      <c r="M54" s="42"/>
      <c r="N54" s="42"/>
      <c r="O54" s="42"/>
      <c r="P54" s="42"/>
      <c r="Q54" s="42"/>
      <c r="R54" s="42"/>
      <c r="S54" s="42"/>
      <c r="T54" s="42"/>
      <c r="U54" s="42"/>
      <c r="V54" s="42"/>
      <c r="W54" s="160"/>
      <c r="X54" s="160"/>
      <c r="AA54" s="192" t="s">
        <v>296</v>
      </c>
    </row>
    <row r="55" spans="1:34" outlineLevel="1" x14ac:dyDescent="0.25">
      <c r="A55" s="74"/>
      <c r="B55" s="140" t="s">
        <v>146</v>
      </c>
      <c r="C55" s="76"/>
      <c r="D55" s="76"/>
      <c r="E55" s="76"/>
      <c r="F55" s="76"/>
      <c r="G55" s="76"/>
      <c r="H55" s="76"/>
      <c r="I55" s="76"/>
      <c r="J55" s="76"/>
      <c r="K55" s="47"/>
      <c r="L55" s="47"/>
      <c r="M55" s="47"/>
      <c r="N55" s="47"/>
      <c r="O55" s="47"/>
      <c r="P55" s="47"/>
      <c r="Q55" s="47"/>
      <c r="R55" s="47"/>
      <c r="S55" s="47"/>
      <c r="T55" s="47"/>
      <c r="U55" s="47"/>
      <c r="V55" s="47"/>
      <c r="W55" s="160"/>
      <c r="X55" s="160"/>
      <c r="AA55" s="192" t="s">
        <v>297</v>
      </c>
    </row>
    <row r="56" spans="1:34" outlineLevel="1" x14ac:dyDescent="0.25">
      <c r="A56" s="73"/>
      <c r="B56" s="77"/>
      <c r="C56" s="53"/>
      <c r="D56" s="53"/>
      <c r="E56" s="53"/>
      <c r="F56" s="53"/>
      <c r="G56" s="53"/>
      <c r="H56" s="53"/>
      <c r="I56" s="53"/>
      <c r="J56" s="53"/>
      <c r="K56" s="42"/>
      <c r="L56" s="42"/>
      <c r="M56" s="42"/>
      <c r="N56" s="42"/>
      <c r="O56" s="42"/>
      <c r="P56" s="42"/>
      <c r="Q56" s="42"/>
      <c r="R56" s="42"/>
      <c r="S56" s="42"/>
      <c r="T56" s="42"/>
      <c r="U56" s="42"/>
      <c r="V56" s="42"/>
      <c r="W56" s="160"/>
      <c r="X56" s="160"/>
      <c r="AA56" s="192" t="s">
        <v>284</v>
      </c>
    </row>
    <row r="57" spans="1:34" outlineLevel="1" x14ac:dyDescent="0.25">
      <c r="A57" s="75" t="s">
        <v>150</v>
      </c>
      <c r="B57" s="249" t="s">
        <v>151</v>
      </c>
      <c r="C57" s="249"/>
      <c r="D57" s="249"/>
      <c r="E57" s="249"/>
      <c r="F57" s="249"/>
      <c r="G57" s="249"/>
      <c r="H57" s="249"/>
      <c r="I57" s="249"/>
      <c r="J57" s="249"/>
      <c r="K57" s="42"/>
      <c r="L57" s="42"/>
      <c r="M57" s="42"/>
      <c r="N57" s="42"/>
      <c r="O57" s="42"/>
      <c r="P57" s="42"/>
      <c r="Q57" s="42"/>
      <c r="R57" s="42"/>
      <c r="S57" s="42"/>
      <c r="T57" s="42"/>
      <c r="U57" s="42"/>
      <c r="V57" s="42"/>
      <c r="W57" s="160"/>
      <c r="X57" s="160"/>
      <c r="AA57" s="192" t="s">
        <v>282</v>
      </c>
    </row>
    <row r="58" spans="1:34" ht="28.5" customHeight="1" outlineLevel="1" x14ac:dyDescent="0.25">
      <c r="A58" s="42"/>
      <c r="B58" s="236" t="s">
        <v>364</v>
      </c>
      <c r="C58" s="237"/>
      <c r="D58" s="237"/>
      <c r="E58" s="237"/>
      <c r="F58" s="237"/>
      <c r="G58" s="237"/>
      <c r="H58" s="237"/>
      <c r="I58" s="237"/>
      <c r="J58" s="238"/>
      <c r="K58" s="42"/>
      <c r="L58" s="42"/>
      <c r="M58" s="42"/>
      <c r="N58" s="42"/>
      <c r="O58" s="42"/>
      <c r="P58" s="42"/>
      <c r="Q58" s="42"/>
      <c r="R58" s="42"/>
      <c r="S58" s="42"/>
      <c r="T58" s="42"/>
      <c r="U58" s="42"/>
      <c r="V58" s="42"/>
      <c r="W58" s="160"/>
      <c r="X58" s="160"/>
      <c r="AA58" s="192" t="s">
        <v>283</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0"/>
      <c r="X59" s="160"/>
      <c r="AA59" s="216" t="s">
        <v>343</v>
      </c>
    </row>
    <row r="60" spans="1:34" outlineLevel="1" x14ac:dyDescent="0.25">
      <c r="A60" s="74"/>
      <c r="B60" s="140" t="s">
        <v>147</v>
      </c>
      <c r="C60" s="76"/>
      <c r="D60" s="76"/>
      <c r="E60" s="76"/>
      <c r="F60" s="76"/>
      <c r="G60" s="76"/>
      <c r="H60" s="76"/>
      <c r="I60" s="76"/>
      <c r="J60" s="76"/>
      <c r="K60" s="47"/>
      <c r="L60" s="47"/>
      <c r="M60" s="47"/>
      <c r="N60" s="47"/>
      <c r="O60" s="47"/>
      <c r="P60" s="47"/>
      <c r="Q60" s="47"/>
      <c r="R60" s="47"/>
      <c r="S60" s="47"/>
      <c r="T60" s="47"/>
      <c r="U60" s="47"/>
      <c r="V60" s="47"/>
      <c r="W60" s="160"/>
      <c r="X60" s="160"/>
      <c r="AA60" s="192" t="s">
        <v>287</v>
      </c>
    </row>
    <row r="61" spans="1:34" outlineLevel="1" x14ac:dyDescent="0.25">
      <c r="A61" s="73"/>
      <c r="B61" s="77"/>
      <c r="C61" s="53"/>
      <c r="D61" s="53"/>
      <c r="E61" s="53"/>
      <c r="F61" s="53"/>
      <c r="G61" s="53"/>
      <c r="H61" s="53"/>
      <c r="I61" s="53"/>
      <c r="J61" s="53"/>
      <c r="K61" s="42"/>
      <c r="L61" s="42"/>
      <c r="M61" s="42"/>
      <c r="N61" s="42"/>
      <c r="O61" s="42"/>
      <c r="P61" s="42"/>
      <c r="Q61" s="42"/>
      <c r="R61" s="42"/>
      <c r="S61" s="42"/>
      <c r="T61" s="42"/>
      <c r="U61" s="42"/>
      <c r="V61" s="42"/>
      <c r="W61" s="160"/>
      <c r="X61" s="160"/>
      <c r="AA61" s="192" t="s">
        <v>286</v>
      </c>
    </row>
    <row r="62" spans="1:34" outlineLevel="1" x14ac:dyDescent="0.25">
      <c r="A62" s="75" t="s">
        <v>149</v>
      </c>
      <c r="B62" s="249" t="s">
        <v>152</v>
      </c>
      <c r="C62" s="249"/>
      <c r="D62" s="249"/>
      <c r="E62" s="249"/>
      <c r="F62" s="249"/>
      <c r="G62" s="249"/>
      <c r="H62" s="249"/>
      <c r="I62" s="249"/>
      <c r="J62" s="249"/>
      <c r="K62" s="42"/>
      <c r="L62" s="42"/>
      <c r="M62" s="42"/>
      <c r="N62" s="42"/>
      <c r="O62" s="42"/>
      <c r="P62" s="42"/>
      <c r="Q62" s="42"/>
      <c r="R62" s="42"/>
      <c r="S62" s="42"/>
      <c r="T62" s="42"/>
      <c r="U62" s="42"/>
      <c r="V62" s="42"/>
      <c r="AA62" s="192" t="s">
        <v>288</v>
      </c>
    </row>
    <row r="63" spans="1:34" ht="27" customHeight="1" outlineLevel="1" x14ac:dyDescent="0.25">
      <c r="A63" s="75"/>
      <c r="B63" s="236"/>
      <c r="C63" s="237"/>
      <c r="D63" s="237"/>
      <c r="E63" s="237"/>
      <c r="F63" s="237"/>
      <c r="G63" s="237"/>
      <c r="H63" s="237"/>
      <c r="I63" s="237"/>
      <c r="J63" s="238"/>
      <c r="K63" s="42"/>
      <c r="L63" s="42"/>
      <c r="M63" s="42"/>
      <c r="N63" s="42"/>
      <c r="O63" s="42"/>
      <c r="P63" s="42"/>
      <c r="Q63" s="42"/>
      <c r="R63" s="42"/>
      <c r="S63" s="42"/>
      <c r="T63" s="42"/>
      <c r="U63" s="42"/>
      <c r="V63" s="42"/>
      <c r="AA63" s="216" t="s">
        <v>344</v>
      </c>
    </row>
    <row r="64" spans="1:34" outlineLevel="1" x14ac:dyDescent="0.25">
      <c r="A64" s="75"/>
      <c r="B64" s="77"/>
      <c r="C64" s="53"/>
      <c r="D64" s="53"/>
      <c r="E64" s="53"/>
      <c r="F64" s="53"/>
      <c r="G64" s="53"/>
      <c r="H64" s="53"/>
      <c r="I64" s="53"/>
      <c r="J64" s="53"/>
      <c r="K64" s="42"/>
      <c r="L64" s="42"/>
      <c r="M64" s="42"/>
      <c r="N64" s="42"/>
      <c r="O64" s="42"/>
      <c r="P64" s="42"/>
      <c r="Q64" s="42"/>
      <c r="R64" s="42"/>
      <c r="S64" s="42"/>
      <c r="T64" s="42"/>
      <c r="U64" s="42"/>
      <c r="V64" s="42"/>
      <c r="AA64" s="192" t="s">
        <v>289</v>
      </c>
    </row>
    <row r="65" spans="1:27" s="40" customFormat="1" ht="14.45" customHeight="1" outlineLevel="1" x14ac:dyDescent="0.25">
      <c r="A65" s="75" t="s">
        <v>153</v>
      </c>
      <c r="B65" s="249" t="s">
        <v>155</v>
      </c>
      <c r="C65" s="249"/>
      <c r="D65" s="249"/>
      <c r="E65" s="249"/>
      <c r="F65" s="249"/>
      <c r="G65" s="249"/>
      <c r="H65" s="249"/>
      <c r="I65" s="249"/>
      <c r="J65" s="249"/>
      <c r="K65" s="44"/>
      <c r="L65" s="44"/>
      <c r="M65" s="44"/>
      <c r="N65" s="44"/>
      <c r="O65" s="44"/>
      <c r="P65" s="44"/>
      <c r="Q65" s="44"/>
      <c r="R65" s="44"/>
      <c r="S65" s="44"/>
      <c r="T65" s="44"/>
      <c r="U65" s="44"/>
      <c r="V65" s="44"/>
      <c r="AA65" s="192" t="s">
        <v>290</v>
      </c>
    </row>
    <row r="66" spans="1:27" ht="23.45" customHeight="1" outlineLevel="1" x14ac:dyDescent="0.25">
      <c r="A66" s="75"/>
      <c r="B66" s="57"/>
      <c r="C66" s="240" t="s">
        <v>74</v>
      </c>
      <c r="D66" s="240"/>
      <c r="E66" s="240"/>
      <c r="F66" s="239"/>
      <c r="G66" s="239"/>
      <c r="H66" s="239"/>
      <c r="I66" s="239"/>
      <c r="J66" s="239"/>
      <c r="K66" s="42"/>
      <c r="L66" s="42"/>
      <c r="M66" s="42"/>
      <c r="N66" s="42"/>
      <c r="O66" s="42"/>
      <c r="P66" s="42"/>
      <c r="Q66" s="42"/>
      <c r="R66" s="42"/>
      <c r="S66" s="42"/>
      <c r="T66" s="42"/>
      <c r="U66" s="42"/>
      <c r="V66" s="42"/>
    </row>
    <row r="67" spans="1:27" ht="23.45" customHeight="1" outlineLevel="1" x14ac:dyDescent="0.25">
      <c r="A67" s="75"/>
      <c r="B67" s="57"/>
      <c r="C67" s="240" t="s">
        <v>75</v>
      </c>
      <c r="D67" s="240"/>
      <c r="E67" s="240"/>
      <c r="F67" s="239"/>
      <c r="G67" s="239"/>
      <c r="H67" s="239"/>
      <c r="I67" s="239"/>
      <c r="J67" s="239"/>
      <c r="K67" s="42"/>
      <c r="L67" s="42"/>
      <c r="M67" s="42"/>
      <c r="N67" s="42"/>
      <c r="O67" s="42"/>
      <c r="P67" s="42"/>
      <c r="Q67" s="42"/>
      <c r="R67" s="42"/>
      <c r="S67" s="42"/>
      <c r="T67" s="42"/>
      <c r="U67" s="42"/>
      <c r="V67" s="42"/>
    </row>
    <row r="68" spans="1:27" ht="23.45" customHeight="1" outlineLevel="1" x14ac:dyDescent="0.25">
      <c r="A68" s="75"/>
      <c r="B68" s="57"/>
      <c r="C68" s="240" t="s">
        <v>76</v>
      </c>
      <c r="D68" s="240"/>
      <c r="E68" s="240"/>
      <c r="F68" s="239"/>
      <c r="G68" s="239"/>
      <c r="H68" s="239"/>
      <c r="I68" s="239"/>
      <c r="J68" s="239"/>
      <c r="K68" s="42"/>
      <c r="L68" s="42"/>
      <c r="M68" s="42"/>
      <c r="N68" s="42"/>
      <c r="O68" s="42"/>
      <c r="P68" s="42"/>
      <c r="Q68" s="42"/>
      <c r="R68" s="42"/>
      <c r="S68" s="42"/>
      <c r="T68" s="42"/>
      <c r="U68" s="42"/>
      <c r="V68" s="42"/>
    </row>
    <row r="69" spans="1:27" ht="23.45" customHeight="1" outlineLevel="1" x14ac:dyDescent="0.25">
      <c r="A69" s="75"/>
      <c r="B69" s="57"/>
      <c r="C69" s="240" t="s">
        <v>77</v>
      </c>
      <c r="D69" s="240"/>
      <c r="E69" s="240"/>
      <c r="F69" s="239"/>
      <c r="G69" s="239"/>
      <c r="H69" s="239"/>
      <c r="I69" s="239"/>
      <c r="J69" s="239"/>
      <c r="K69" s="42"/>
      <c r="L69" s="42"/>
      <c r="M69" s="42"/>
      <c r="N69" s="42"/>
      <c r="O69" s="42"/>
      <c r="P69" s="42"/>
      <c r="Q69" s="42"/>
      <c r="R69" s="42"/>
      <c r="S69" s="42"/>
      <c r="T69" s="42"/>
      <c r="U69" s="42"/>
      <c r="V69" s="42"/>
    </row>
    <row r="70" spans="1:27" ht="23.45" customHeight="1" outlineLevel="1" x14ac:dyDescent="0.25">
      <c r="A70" s="75"/>
      <c r="B70" s="57"/>
      <c r="C70" s="240" t="s">
        <v>78</v>
      </c>
      <c r="D70" s="240"/>
      <c r="E70" s="240"/>
      <c r="F70" s="239"/>
      <c r="G70" s="239"/>
      <c r="H70" s="239"/>
      <c r="I70" s="239"/>
      <c r="J70" s="239"/>
      <c r="K70" s="42"/>
      <c r="L70" s="42"/>
      <c r="M70" s="42"/>
      <c r="N70" s="42"/>
      <c r="O70" s="42"/>
      <c r="P70" s="42"/>
      <c r="Q70" s="42"/>
      <c r="R70" s="42"/>
      <c r="S70" s="42"/>
      <c r="T70" s="42"/>
      <c r="U70" s="42"/>
      <c r="V70" s="42"/>
    </row>
    <row r="71" spans="1:27" ht="23.45" customHeight="1" outlineLevel="1" x14ac:dyDescent="0.25">
      <c r="A71" s="75"/>
      <c r="B71" s="57"/>
      <c r="C71" s="240" t="s">
        <v>119</v>
      </c>
      <c r="D71" s="240"/>
      <c r="E71" s="240"/>
      <c r="F71" s="239"/>
      <c r="G71" s="239"/>
      <c r="H71" s="239"/>
      <c r="I71" s="239"/>
      <c r="J71" s="239"/>
      <c r="K71" s="42"/>
      <c r="L71" s="42"/>
      <c r="M71" s="42"/>
      <c r="N71" s="42"/>
      <c r="O71" s="42"/>
      <c r="P71" s="42"/>
      <c r="Q71" s="42"/>
      <c r="R71" s="42"/>
      <c r="S71" s="42"/>
      <c r="T71" s="42"/>
      <c r="U71" s="42"/>
      <c r="V71" s="42"/>
    </row>
    <row r="72" spans="1:27" ht="23.45" customHeight="1" outlineLevel="1" x14ac:dyDescent="0.25">
      <c r="A72" s="75"/>
      <c r="B72" s="57"/>
      <c r="C72" s="240" t="s">
        <v>91</v>
      </c>
      <c r="D72" s="240"/>
      <c r="E72" s="240"/>
      <c r="F72" s="239"/>
      <c r="G72" s="239"/>
      <c r="H72" s="239"/>
      <c r="I72" s="239"/>
      <c r="J72" s="239"/>
      <c r="K72" s="42"/>
      <c r="L72" s="42"/>
      <c r="M72" s="42"/>
      <c r="N72" s="42"/>
      <c r="O72" s="42"/>
      <c r="P72" s="42"/>
      <c r="Q72" s="42"/>
      <c r="R72" s="42"/>
      <c r="S72" s="42"/>
      <c r="T72" s="42"/>
      <c r="U72" s="42"/>
      <c r="V72" s="42"/>
    </row>
    <row r="73" spans="1:27" outlineLevel="1" x14ac:dyDescent="0.25">
      <c r="A73" s="75"/>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5" t="s">
        <v>154</v>
      </c>
      <c r="B74" s="268" t="s">
        <v>156</v>
      </c>
      <c r="C74" s="268"/>
      <c r="D74" s="268"/>
      <c r="E74" s="268"/>
      <c r="F74" s="268"/>
      <c r="G74" s="268"/>
      <c r="H74" s="268"/>
      <c r="I74" s="268"/>
      <c r="J74" s="268"/>
      <c r="K74" s="44"/>
      <c r="L74" s="44"/>
      <c r="M74" s="44"/>
      <c r="N74" s="44"/>
      <c r="O74" s="44"/>
      <c r="P74" s="44"/>
      <c r="Q74" s="44"/>
      <c r="R74" s="44"/>
      <c r="S74" s="44"/>
      <c r="T74" s="44"/>
      <c r="U74" s="44"/>
      <c r="V74" s="44"/>
    </row>
    <row r="75" spans="1:27" ht="26.25" customHeight="1" outlineLevel="1" x14ac:dyDescent="0.25">
      <c r="A75" s="75"/>
      <c r="B75" s="236"/>
      <c r="C75" s="237"/>
      <c r="D75" s="237"/>
      <c r="E75" s="237"/>
      <c r="F75" s="237"/>
      <c r="G75" s="237"/>
      <c r="H75" s="237"/>
      <c r="I75" s="237"/>
      <c r="J75" s="238"/>
      <c r="K75" s="42"/>
      <c r="L75" s="42"/>
      <c r="M75" s="42"/>
      <c r="N75" s="42"/>
      <c r="O75" s="42"/>
      <c r="P75" s="42"/>
      <c r="Q75" s="42"/>
      <c r="R75" s="42"/>
      <c r="S75" s="42"/>
      <c r="T75" s="42"/>
      <c r="U75" s="42"/>
      <c r="V75" s="42"/>
    </row>
    <row r="76" spans="1:27" x14ac:dyDescent="0.25">
      <c r="A76" s="73"/>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4"/>
      <c r="B77" s="140" t="s">
        <v>148</v>
      </c>
      <c r="C77" s="76"/>
      <c r="D77" s="76"/>
      <c r="E77" s="76"/>
      <c r="F77" s="76"/>
      <c r="G77" s="76"/>
      <c r="H77" s="76"/>
      <c r="I77" s="76"/>
      <c r="J77" s="76"/>
      <c r="K77" s="47"/>
      <c r="L77" s="47"/>
      <c r="M77" s="47"/>
      <c r="N77" s="47"/>
      <c r="O77" s="47"/>
      <c r="P77" s="47"/>
      <c r="Q77" s="47"/>
      <c r="R77" s="47"/>
      <c r="S77" s="47"/>
      <c r="T77" s="47"/>
      <c r="U77" s="47"/>
      <c r="V77" s="47"/>
    </row>
    <row r="78" spans="1:27" s="40" customFormat="1" ht="38.450000000000003" customHeight="1" outlineLevel="1" x14ac:dyDescent="0.25">
      <c r="A78" s="75" t="s">
        <v>157</v>
      </c>
      <c r="B78" s="249" t="s">
        <v>158</v>
      </c>
      <c r="C78" s="249"/>
      <c r="D78" s="249"/>
      <c r="E78" s="249"/>
      <c r="F78" s="249"/>
      <c r="G78" s="249"/>
      <c r="H78" s="249"/>
      <c r="I78" s="249"/>
      <c r="J78" s="249"/>
      <c r="K78" s="44"/>
      <c r="L78" s="44"/>
      <c r="M78" s="44"/>
      <c r="N78" s="44"/>
      <c r="O78" s="44"/>
      <c r="P78" s="44"/>
      <c r="Q78" s="44"/>
      <c r="R78" s="44"/>
      <c r="S78" s="44"/>
      <c r="T78" s="44"/>
      <c r="U78" s="44"/>
      <c r="V78" s="44"/>
    </row>
    <row r="79" spans="1:27" ht="27.75" customHeight="1" outlineLevel="1" x14ac:dyDescent="0.25">
      <c r="A79" s="46"/>
      <c r="B79" s="236"/>
      <c r="C79" s="237"/>
      <c r="D79" s="237"/>
      <c r="E79" s="237"/>
      <c r="F79" s="237"/>
      <c r="G79" s="237"/>
      <c r="H79" s="237"/>
      <c r="I79" s="237"/>
      <c r="J79" s="238"/>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1" t="s">
        <v>261</v>
      </c>
      <c r="B83" s="241" t="s">
        <v>159</v>
      </c>
      <c r="C83" s="241"/>
      <c r="D83" s="241"/>
      <c r="E83" s="241"/>
      <c r="F83" s="241"/>
      <c r="G83" s="241"/>
      <c r="H83" s="241"/>
      <c r="I83" s="241"/>
      <c r="J83" s="241"/>
      <c r="K83" s="44"/>
      <c r="L83" s="44"/>
      <c r="M83" s="44"/>
      <c r="N83" s="44"/>
      <c r="O83" s="44"/>
      <c r="P83" s="44"/>
      <c r="Q83" s="44"/>
      <c r="R83" s="44"/>
      <c r="S83" s="44"/>
      <c r="T83" s="44"/>
      <c r="U83" s="44"/>
      <c r="V83" s="44"/>
    </row>
    <row r="84" spans="1:22" ht="30" customHeight="1" x14ac:dyDescent="0.25">
      <c r="A84" s="45"/>
      <c r="B84" s="236" t="s">
        <v>374</v>
      </c>
      <c r="C84" s="237"/>
      <c r="D84" s="237"/>
      <c r="E84" s="237"/>
      <c r="F84" s="237"/>
      <c r="G84" s="237"/>
      <c r="H84" s="237"/>
      <c r="I84" s="237"/>
      <c r="J84" s="23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79"/>
      <c r="B86" s="81" t="s">
        <v>131</v>
      </c>
      <c r="C86" s="80"/>
      <c r="D86" s="80"/>
      <c r="E86" s="80"/>
      <c r="F86" s="80"/>
      <c r="G86" s="80"/>
      <c r="H86" s="80"/>
      <c r="I86" s="80"/>
      <c r="J86" s="80"/>
      <c r="K86" s="79"/>
      <c r="L86" s="79"/>
      <c r="M86" s="79"/>
      <c r="N86" s="79"/>
      <c r="O86" s="79"/>
      <c r="P86" s="79"/>
      <c r="Q86" s="79"/>
      <c r="R86" s="79"/>
      <c r="S86" s="79"/>
      <c r="T86" s="79"/>
      <c r="U86" s="79"/>
      <c r="V86" s="79"/>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1" t="s">
        <v>126</v>
      </c>
      <c r="B88" s="241" t="s">
        <v>124</v>
      </c>
      <c r="C88" s="241"/>
      <c r="D88" s="241"/>
      <c r="E88" s="241"/>
      <c r="F88" s="241"/>
      <c r="G88" s="241"/>
      <c r="H88" s="241"/>
      <c r="I88" s="241"/>
      <c r="J88" s="241"/>
      <c r="K88" s="44"/>
      <c r="L88" s="44"/>
      <c r="M88" s="44"/>
      <c r="N88" s="44"/>
      <c r="O88" s="44"/>
      <c r="P88" s="44"/>
      <c r="Q88" s="44"/>
      <c r="R88" s="44"/>
      <c r="S88" s="44"/>
      <c r="T88" s="44"/>
      <c r="U88" s="44"/>
      <c r="V88" s="44"/>
    </row>
    <row r="89" spans="1:22" ht="27.75" customHeight="1" x14ac:dyDescent="0.25">
      <c r="A89" s="53"/>
      <c r="B89" s="272" t="s">
        <v>121</v>
      </c>
      <c r="C89" s="272"/>
      <c r="D89" s="272"/>
      <c r="E89" s="272"/>
      <c r="F89" s="272"/>
      <c r="G89" s="272"/>
      <c r="H89" s="272"/>
      <c r="I89" s="272"/>
      <c r="J89" s="272"/>
      <c r="K89" s="42"/>
      <c r="L89" s="42"/>
      <c r="M89" s="42"/>
      <c r="N89" s="42"/>
      <c r="O89" s="42"/>
      <c r="P89" s="42"/>
      <c r="Q89" s="42"/>
      <c r="R89" s="42"/>
      <c r="S89" s="42"/>
      <c r="T89" s="42"/>
      <c r="U89" s="42"/>
      <c r="V89" s="42"/>
    </row>
    <row r="90" spans="1:22" x14ac:dyDescent="0.25">
      <c r="A90" s="53"/>
      <c r="B90" s="89" t="s">
        <v>4</v>
      </c>
      <c r="C90" s="89"/>
      <c r="D90" s="89"/>
      <c r="E90" s="89"/>
      <c r="F90" s="89"/>
      <c r="G90" s="89"/>
      <c r="H90" s="89"/>
      <c r="I90" s="89"/>
      <c r="J90" s="89"/>
      <c r="K90" s="42"/>
      <c r="L90" s="42"/>
      <c r="M90" s="42"/>
      <c r="N90" s="42"/>
      <c r="O90" s="42"/>
      <c r="P90" s="42"/>
      <c r="Q90" s="42"/>
      <c r="R90" s="42"/>
      <c r="S90" s="42"/>
      <c r="T90" s="42"/>
      <c r="U90" s="42"/>
      <c r="V90" s="42"/>
    </row>
    <row r="91" spans="1:22" x14ac:dyDescent="0.25">
      <c r="A91" s="53"/>
      <c r="B91" s="248" t="s">
        <v>101</v>
      </c>
      <c r="C91" s="248"/>
      <c r="D91" s="178" t="str">
        <f t="shared" ref="D91:I91" si="0">D$111</f>
        <v>FY19</v>
      </c>
      <c r="E91" s="178" t="str">
        <f t="shared" si="0"/>
        <v>FY20</v>
      </c>
      <c r="F91" s="178" t="str">
        <f t="shared" si="0"/>
        <v>FY21</v>
      </c>
      <c r="G91" s="178" t="str">
        <f t="shared" si="0"/>
        <v>FY22</v>
      </c>
      <c r="H91" s="178" t="str">
        <f t="shared" si="0"/>
        <v>FY23</v>
      </c>
      <c r="I91" s="178" t="str">
        <f t="shared" si="0"/>
        <v>FY24</v>
      </c>
      <c r="J91" s="84" t="s">
        <v>273</v>
      </c>
      <c r="K91" s="42"/>
      <c r="L91" s="42"/>
      <c r="M91" s="42"/>
      <c r="N91" s="42"/>
      <c r="O91" s="42"/>
      <c r="P91" s="42"/>
      <c r="Q91" s="42"/>
      <c r="R91" s="42"/>
      <c r="S91" s="42"/>
      <c r="T91" s="42"/>
      <c r="U91" s="42"/>
      <c r="V91" s="42"/>
    </row>
    <row r="92" spans="1:22" ht="15" customHeight="1" x14ac:dyDescent="0.25">
      <c r="A92" s="53"/>
      <c r="B92" s="247" t="s">
        <v>379</v>
      </c>
      <c r="C92" s="247"/>
      <c r="D92" s="66">
        <v>37203</v>
      </c>
      <c r="E92" s="66">
        <v>10426</v>
      </c>
      <c r="F92" s="66">
        <v>202381</v>
      </c>
      <c r="G92" s="66">
        <f>(G127+G139)-SUM(G101)</f>
        <v>0</v>
      </c>
      <c r="H92" s="66">
        <f>(H127+H139)-SUM(H101)</f>
        <v>0</v>
      </c>
      <c r="I92" s="66">
        <f>(I127+I139)-SUM(I101)</f>
        <v>0</v>
      </c>
      <c r="J92" s="62">
        <f>SUM(D92:I92)</f>
        <v>250010</v>
      </c>
      <c r="K92" s="42"/>
      <c r="L92" s="42"/>
      <c r="M92" s="42"/>
      <c r="N92" s="42"/>
      <c r="O92" s="42"/>
      <c r="P92" s="42"/>
      <c r="Q92" s="42"/>
      <c r="R92" s="42"/>
      <c r="S92" s="42"/>
      <c r="T92" s="42"/>
      <c r="U92" s="42"/>
      <c r="V92" s="42"/>
    </row>
    <row r="93" spans="1:22" ht="15" hidden="1" customHeight="1" outlineLevel="1" x14ac:dyDescent="0.25">
      <c r="A93" s="53"/>
      <c r="B93" s="266" t="s">
        <v>236</v>
      </c>
      <c r="C93" s="267"/>
      <c r="D93" s="85">
        <v>0</v>
      </c>
      <c r="E93" s="85">
        <v>0</v>
      </c>
      <c r="F93" s="85">
        <v>0</v>
      </c>
      <c r="G93" s="85">
        <v>0</v>
      </c>
      <c r="H93" s="85">
        <v>0</v>
      </c>
      <c r="I93" s="85">
        <v>0</v>
      </c>
      <c r="J93" s="62">
        <f t="shared" ref="J93:J96" si="1">SUM(D93:I93)</f>
        <v>0</v>
      </c>
      <c r="K93" s="42"/>
      <c r="L93" s="42"/>
      <c r="M93" s="42"/>
      <c r="N93" s="42"/>
      <c r="O93" s="42"/>
      <c r="P93" s="42"/>
      <c r="Q93" s="42"/>
      <c r="R93" s="42"/>
      <c r="S93" s="42"/>
      <c r="T93" s="42"/>
      <c r="U93" s="42"/>
      <c r="V93" s="42"/>
    </row>
    <row r="94" spans="1:22" ht="15" hidden="1" customHeight="1" outlineLevel="1" x14ac:dyDescent="0.25">
      <c r="A94" s="53"/>
      <c r="B94" s="266" t="s">
        <v>237</v>
      </c>
      <c r="C94" s="267"/>
      <c r="D94" s="85">
        <v>0</v>
      </c>
      <c r="E94" s="85">
        <v>0</v>
      </c>
      <c r="F94" s="85">
        <v>0</v>
      </c>
      <c r="G94" s="85">
        <v>0</v>
      </c>
      <c r="H94" s="85">
        <v>0</v>
      </c>
      <c r="I94" s="85">
        <v>0</v>
      </c>
      <c r="J94" s="62">
        <f t="shared" si="1"/>
        <v>0</v>
      </c>
      <c r="K94" s="42"/>
      <c r="L94" s="42"/>
      <c r="M94" s="42"/>
      <c r="N94" s="42"/>
      <c r="O94" s="42"/>
      <c r="P94" s="42"/>
      <c r="Q94" s="42"/>
      <c r="R94" s="42"/>
      <c r="S94" s="42"/>
      <c r="T94" s="42"/>
      <c r="U94" s="42"/>
      <c r="V94" s="42"/>
    </row>
    <row r="95" spans="1:22" ht="15" hidden="1" customHeight="1" outlineLevel="1" x14ac:dyDescent="0.25">
      <c r="A95" s="53"/>
      <c r="B95" s="266" t="s">
        <v>238</v>
      </c>
      <c r="C95" s="267"/>
      <c r="D95" s="85">
        <v>0</v>
      </c>
      <c r="E95" s="85">
        <v>0</v>
      </c>
      <c r="F95" s="85">
        <v>0</v>
      </c>
      <c r="G95" s="85">
        <v>0</v>
      </c>
      <c r="H95" s="85">
        <v>0</v>
      </c>
      <c r="I95" s="85">
        <v>0</v>
      </c>
      <c r="J95" s="62">
        <f t="shared" si="1"/>
        <v>0</v>
      </c>
      <c r="K95" s="42"/>
      <c r="L95" s="42"/>
      <c r="M95" s="42"/>
      <c r="N95" s="42"/>
      <c r="O95" s="42"/>
      <c r="P95" s="42"/>
      <c r="Q95" s="42"/>
      <c r="R95" s="42"/>
      <c r="S95" s="42"/>
      <c r="T95" s="42"/>
      <c r="U95" s="42"/>
      <c r="V95" s="42"/>
    </row>
    <row r="96" spans="1:22" ht="15" hidden="1" customHeight="1" outlineLevel="1" x14ac:dyDescent="0.25">
      <c r="A96" s="53"/>
      <c r="B96" s="266" t="s">
        <v>239</v>
      </c>
      <c r="C96" s="267"/>
      <c r="D96" s="85">
        <v>0</v>
      </c>
      <c r="E96" s="85">
        <v>0</v>
      </c>
      <c r="F96" s="85">
        <v>0</v>
      </c>
      <c r="G96" s="85">
        <v>0</v>
      </c>
      <c r="H96" s="85">
        <v>0</v>
      </c>
      <c r="I96" s="85">
        <v>0</v>
      </c>
      <c r="J96" s="62">
        <f t="shared" si="1"/>
        <v>0</v>
      </c>
      <c r="K96" s="42"/>
      <c r="L96" s="42"/>
      <c r="M96" s="42"/>
      <c r="N96" s="42"/>
      <c r="O96" s="42"/>
      <c r="P96" s="42"/>
      <c r="Q96" s="42"/>
      <c r="R96" s="42"/>
      <c r="S96" s="42"/>
      <c r="T96" s="42"/>
      <c r="U96" s="42"/>
      <c r="V96" s="42"/>
    </row>
    <row r="97" spans="1:24" ht="15" customHeight="1" collapsed="1" x14ac:dyDescent="0.25">
      <c r="A97" s="53"/>
      <c r="B97" s="248" t="s">
        <v>0</v>
      </c>
      <c r="C97" s="248"/>
      <c r="D97" s="91"/>
      <c r="E97" s="91"/>
      <c r="F97" s="92"/>
      <c r="G97" s="92"/>
      <c r="H97" s="92"/>
      <c r="I97" s="92"/>
      <c r="J97" s="93"/>
      <c r="K97" s="42"/>
      <c r="L97" s="42"/>
      <c r="M97" s="42"/>
      <c r="N97" s="42"/>
      <c r="O97" s="42"/>
      <c r="P97" s="42"/>
      <c r="Q97" s="42"/>
      <c r="R97" s="42"/>
      <c r="S97" s="42"/>
      <c r="T97" s="42"/>
      <c r="U97" s="42"/>
      <c r="V97" s="42"/>
    </row>
    <row r="98" spans="1:24" x14ac:dyDescent="0.25">
      <c r="A98" s="53"/>
      <c r="B98" s="247" t="s">
        <v>1</v>
      </c>
      <c r="C98" s="247"/>
      <c r="D98" s="438">
        <v>562000</v>
      </c>
      <c r="E98" s="438">
        <v>154000</v>
      </c>
      <c r="F98" s="438">
        <v>2812000</v>
      </c>
      <c r="G98" s="438"/>
      <c r="H98" s="438"/>
      <c r="I98" s="438"/>
      <c r="J98" s="62">
        <f t="shared" ref="J98:J101" si="2">SUM(D98:I98)</f>
        <v>3528000</v>
      </c>
      <c r="K98" s="42"/>
      <c r="L98" s="42"/>
      <c r="M98" s="42"/>
      <c r="N98" s="42"/>
      <c r="O98" s="42"/>
      <c r="P98" s="42"/>
      <c r="Q98" s="42"/>
      <c r="R98" s="42"/>
      <c r="S98" s="42"/>
      <c r="T98" s="42"/>
      <c r="U98" s="42"/>
      <c r="V98" s="42"/>
    </row>
    <row r="99" spans="1:24" x14ac:dyDescent="0.25">
      <c r="A99" s="53"/>
      <c r="B99" s="247" t="s">
        <v>23</v>
      </c>
      <c r="C99" s="247"/>
      <c r="D99" s="438"/>
      <c r="E99" s="438"/>
      <c r="F99" s="438"/>
      <c r="G99" s="438"/>
      <c r="H99" s="438"/>
      <c r="I99" s="438"/>
      <c r="J99" s="62">
        <f t="shared" si="2"/>
        <v>0</v>
      </c>
      <c r="K99" s="42"/>
      <c r="L99" s="42"/>
      <c r="M99" s="42"/>
      <c r="N99" s="42"/>
      <c r="O99" s="42"/>
      <c r="P99" s="42"/>
      <c r="Q99" s="42"/>
      <c r="R99" s="42"/>
      <c r="S99" s="42"/>
      <c r="T99" s="42"/>
      <c r="U99" s="42"/>
      <c r="V99" s="42"/>
    </row>
    <row r="100" spans="1:24" x14ac:dyDescent="0.25">
      <c r="A100" s="53"/>
      <c r="B100" s="245" t="s">
        <v>380</v>
      </c>
      <c r="C100" s="246"/>
      <c r="D100" s="438">
        <f>141000-D92</f>
        <v>103797</v>
      </c>
      <c r="E100" s="438">
        <f>38000-E92</f>
        <v>27574</v>
      </c>
      <c r="F100" s="438">
        <f>703000-F92</f>
        <v>500619</v>
      </c>
      <c r="G100" s="438"/>
      <c r="H100" s="438"/>
      <c r="I100" s="438"/>
      <c r="J100" s="62">
        <f t="shared" si="2"/>
        <v>631990</v>
      </c>
      <c r="K100" s="42"/>
      <c r="L100" s="42"/>
      <c r="M100" s="42"/>
      <c r="N100" s="42"/>
      <c r="O100" s="42"/>
      <c r="P100" s="42"/>
      <c r="Q100" s="42"/>
      <c r="R100" s="42"/>
      <c r="S100" s="42"/>
      <c r="T100" s="42"/>
      <c r="U100" s="42"/>
      <c r="V100" s="42"/>
    </row>
    <row r="101" spans="1:24" x14ac:dyDescent="0.25">
      <c r="A101" s="53"/>
      <c r="B101" s="244" t="s">
        <v>100</v>
      </c>
      <c r="C101" s="244"/>
      <c r="D101" s="66">
        <f>SUM(D98:D100)</f>
        <v>665797</v>
      </c>
      <c r="E101" s="66">
        <f>SUM(E98:E100)</f>
        <v>181574</v>
      </c>
      <c r="F101" s="66">
        <f>SUM(F98:F100)</f>
        <v>3312619</v>
      </c>
      <c r="G101" s="66">
        <f>SUM(G98:G100)</f>
        <v>0</v>
      </c>
      <c r="H101" s="66">
        <f>SUM(H98:H100)</f>
        <v>0</v>
      </c>
      <c r="I101" s="66">
        <f>SUM(I98:I100)</f>
        <v>0</v>
      </c>
      <c r="J101" s="62">
        <f t="shared" si="2"/>
        <v>4159990</v>
      </c>
      <c r="K101" s="42"/>
      <c r="L101" s="42"/>
      <c r="M101" s="42"/>
      <c r="N101" s="42"/>
      <c r="O101" s="42"/>
      <c r="P101" s="42"/>
      <c r="Q101" s="42"/>
      <c r="R101" s="42"/>
      <c r="S101" s="42"/>
      <c r="T101" s="42"/>
      <c r="U101" s="42"/>
      <c r="V101" s="42"/>
    </row>
    <row r="102" spans="1:24" s="40" customFormat="1" ht="15.75" thickBot="1" x14ac:dyDescent="0.3">
      <c r="A102" s="71"/>
      <c r="B102" s="243" t="s">
        <v>2</v>
      </c>
      <c r="C102" s="243"/>
      <c r="D102" s="67">
        <f>SUM(D92:D96)+D101</f>
        <v>703000</v>
      </c>
      <c r="E102" s="67">
        <f>SUM(E92:E96)+E101</f>
        <v>192000</v>
      </c>
      <c r="F102" s="67">
        <f>SUM(F92:F96)+F101</f>
        <v>3515000</v>
      </c>
      <c r="G102" s="67">
        <f>SUM(G92:G96)+G101</f>
        <v>0</v>
      </c>
      <c r="H102" s="67">
        <f>SUM(H92:H96)+H101</f>
        <v>0</v>
      </c>
      <c r="I102" s="67">
        <f>SUM(I92:I96)+I101</f>
        <v>0</v>
      </c>
      <c r="J102" s="67">
        <f>SUM(J92:J96)+J101</f>
        <v>4410000</v>
      </c>
      <c r="K102" s="44"/>
      <c r="L102" s="44"/>
      <c r="M102" s="44"/>
      <c r="N102" s="44"/>
      <c r="O102" s="44"/>
      <c r="P102" s="44"/>
      <c r="Q102" s="44"/>
      <c r="R102" s="44"/>
      <c r="S102" s="44"/>
      <c r="T102" s="44"/>
      <c r="U102" s="44"/>
      <c r="V102" s="44"/>
    </row>
    <row r="103" spans="1:24" ht="15.75" thickTop="1" x14ac:dyDescent="0.25">
      <c r="A103" s="53"/>
      <c r="B103" s="94"/>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5" t="s">
        <v>125</v>
      </c>
      <c r="B104" s="242" t="s">
        <v>351</v>
      </c>
      <c r="C104" s="242"/>
      <c r="D104" s="242"/>
      <c r="E104" s="242"/>
      <c r="F104" s="242"/>
      <c r="G104" s="242"/>
      <c r="H104" s="242"/>
      <c r="I104" s="242"/>
      <c r="J104" s="242"/>
      <c r="K104" s="42"/>
      <c r="L104" s="42"/>
      <c r="M104" s="42"/>
      <c r="N104" s="42"/>
      <c r="O104" s="42"/>
      <c r="P104" s="42"/>
      <c r="Q104" s="42"/>
      <c r="R104" s="42"/>
      <c r="S104" s="42"/>
      <c r="T104" s="42"/>
      <c r="U104" s="42"/>
      <c r="V104" s="42"/>
      <c r="W104" s="162" t="s">
        <v>214</v>
      </c>
      <c r="X104" s="162" t="b">
        <v>0</v>
      </c>
    </row>
    <row r="105" spans="1:24" ht="15" customHeight="1" x14ac:dyDescent="0.25">
      <c r="A105" s="53"/>
      <c r="B105" s="272" t="s">
        <v>350</v>
      </c>
      <c r="C105" s="272"/>
      <c r="D105" s="272"/>
      <c r="E105" s="272"/>
      <c r="F105" s="272"/>
      <c r="G105" s="272"/>
      <c r="H105" s="289">
        <v>37203</v>
      </c>
      <c r="I105" s="290"/>
      <c r="K105" s="42"/>
      <c r="L105" s="42"/>
      <c r="M105" s="42"/>
      <c r="N105" s="42"/>
      <c r="O105" s="42"/>
      <c r="P105" s="42"/>
      <c r="Q105" s="42"/>
      <c r="R105" s="42"/>
      <c r="S105" s="42"/>
      <c r="T105" s="42"/>
      <c r="U105" s="42"/>
      <c r="V105" s="42"/>
      <c r="W105" s="162" t="s">
        <v>215</v>
      </c>
      <c r="X105" s="162" t="b">
        <v>1</v>
      </c>
    </row>
    <row r="106" spans="1:24" ht="15" customHeight="1" x14ac:dyDescent="0.25">
      <c r="A106" s="53"/>
      <c r="B106" s="272" t="s">
        <v>356</v>
      </c>
      <c r="C106" s="272"/>
      <c r="D106" s="272"/>
      <c r="E106" s="272"/>
      <c r="F106" s="272"/>
      <c r="G106" s="272"/>
      <c r="H106" s="42"/>
      <c r="I106" s="42"/>
      <c r="J106" s="42"/>
      <c r="K106" s="42"/>
      <c r="L106" s="42"/>
      <c r="M106" s="42"/>
      <c r="N106" s="42"/>
      <c r="O106" s="42"/>
      <c r="P106" s="42"/>
      <c r="Q106" s="42"/>
      <c r="R106" s="42"/>
      <c r="S106" s="42"/>
      <c r="T106" s="42"/>
      <c r="U106" s="42"/>
      <c r="V106" s="42"/>
      <c r="W106" s="162"/>
      <c r="X106" s="162"/>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1" t="s">
        <v>125</v>
      </c>
      <c r="B108" s="242" t="s">
        <v>128</v>
      </c>
      <c r="C108" s="242"/>
      <c r="D108" s="242"/>
      <c r="E108" s="242"/>
      <c r="F108" s="242"/>
      <c r="G108" s="242"/>
      <c r="H108" s="242"/>
      <c r="I108" s="242"/>
      <c r="J108" s="242"/>
      <c r="K108" s="44"/>
      <c r="L108" s="44"/>
      <c r="M108" s="44"/>
      <c r="N108" s="44"/>
      <c r="O108" s="44"/>
      <c r="P108" s="44"/>
      <c r="Q108" s="44"/>
      <c r="R108" s="44"/>
      <c r="S108" s="44"/>
      <c r="T108" s="44"/>
      <c r="U108" s="44"/>
      <c r="V108" s="44"/>
    </row>
    <row r="109" spans="1:24" ht="30.75" customHeight="1" outlineLevel="1" x14ac:dyDescent="0.25">
      <c r="A109" s="53"/>
      <c r="B109" s="272" t="s">
        <v>120</v>
      </c>
      <c r="C109" s="272"/>
      <c r="D109" s="272"/>
      <c r="E109" s="272"/>
      <c r="F109" s="272"/>
      <c r="G109" s="272"/>
      <c r="H109" s="272"/>
      <c r="I109" s="272"/>
      <c r="J109" s="272"/>
      <c r="K109" s="42"/>
      <c r="L109" s="42"/>
      <c r="M109" s="42"/>
      <c r="N109" s="42"/>
      <c r="O109" s="42"/>
      <c r="P109" s="42"/>
      <c r="Q109" s="42"/>
      <c r="R109" s="42"/>
      <c r="S109" s="42"/>
      <c r="T109" s="42"/>
      <c r="U109" s="42"/>
      <c r="V109" s="42"/>
    </row>
    <row r="110" spans="1:24" outlineLevel="1" x14ac:dyDescent="0.25">
      <c r="A110" s="53"/>
      <c r="B110" s="90" t="s">
        <v>12</v>
      </c>
      <c r="C110" s="89"/>
      <c r="D110" s="89"/>
      <c r="E110" s="89"/>
      <c r="F110" s="89"/>
      <c r="G110" s="89"/>
      <c r="H110" s="89"/>
      <c r="I110" s="89"/>
      <c r="J110" s="89"/>
      <c r="K110" s="42"/>
      <c r="L110" s="42"/>
      <c r="M110" s="42"/>
      <c r="N110" s="42"/>
      <c r="O110" s="42"/>
      <c r="P110" s="42"/>
      <c r="Q110" s="42"/>
      <c r="R110" s="42"/>
      <c r="S110" s="42"/>
      <c r="T110" s="42"/>
      <c r="U110" s="42"/>
      <c r="V110" s="42"/>
    </row>
    <row r="111" spans="1:24" ht="15.75" outlineLevel="1" thickBot="1" x14ac:dyDescent="0.3">
      <c r="A111" s="53"/>
      <c r="B111" s="265" t="s">
        <v>109</v>
      </c>
      <c r="C111" s="265"/>
      <c r="D111" s="178" t="s">
        <v>3</v>
      </c>
      <c r="E111" s="61" t="s">
        <v>6</v>
      </c>
      <c r="F111" s="61" t="s">
        <v>7</v>
      </c>
      <c r="G111" s="61" t="s">
        <v>8</v>
      </c>
      <c r="H111" s="61" t="s">
        <v>9</v>
      </c>
      <c r="I111" s="61" t="s">
        <v>10</v>
      </c>
      <c r="J111" s="187" t="s">
        <v>273</v>
      </c>
      <c r="K111" s="42"/>
      <c r="L111" s="42"/>
      <c r="M111" s="42"/>
      <c r="N111" s="42"/>
      <c r="O111" s="42"/>
      <c r="P111" s="42"/>
      <c r="Q111" s="42"/>
      <c r="R111" s="42"/>
      <c r="S111" s="42"/>
      <c r="T111" s="42"/>
      <c r="U111" s="42"/>
      <c r="V111" s="42"/>
    </row>
    <row r="112" spans="1:24" s="39" customFormat="1" ht="15.75" outlineLevel="1" thickBot="1" x14ac:dyDescent="0.3">
      <c r="A112" s="53"/>
      <c r="B112" s="271" t="s">
        <v>25</v>
      </c>
      <c r="C112" s="271"/>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0" t="s">
        <v>27</v>
      </c>
      <c r="C113" s="270"/>
      <c r="D113" s="438"/>
      <c r="E113" s="438"/>
      <c r="F113" s="438">
        <f>E113*(1+$G$112)</f>
        <v>0</v>
      </c>
      <c r="G113" s="438">
        <f>F113*(1+$G$112)</f>
        <v>0</v>
      </c>
      <c r="H113" s="438">
        <f>G113*(1+$H$112)</f>
        <v>0</v>
      </c>
      <c r="I113" s="438">
        <f>H113*(1+$I$112)</f>
        <v>0</v>
      </c>
      <c r="J113" s="231">
        <f t="shared" ref="J113:J126" si="3">SUM(D113:I113)</f>
        <v>0</v>
      </c>
      <c r="K113" s="42"/>
      <c r="L113" s="42"/>
      <c r="M113" s="42"/>
      <c r="N113" s="42"/>
      <c r="O113" s="42"/>
      <c r="P113" s="42"/>
      <c r="Q113" s="42"/>
      <c r="R113" s="42"/>
      <c r="S113" s="42"/>
      <c r="T113" s="42"/>
      <c r="U113" s="42"/>
      <c r="V113" s="42"/>
    </row>
    <row r="114" spans="1:22" s="39" customFormat="1" ht="15.95" customHeight="1" outlineLevel="1" x14ac:dyDescent="0.25">
      <c r="A114" s="53"/>
      <c r="B114" s="269" t="s">
        <v>28</v>
      </c>
      <c r="C114" s="269"/>
      <c r="D114" s="438"/>
      <c r="E114" s="438"/>
      <c r="F114" s="438">
        <f>E114*(1+$G$112)</f>
        <v>0</v>
      </c>
      <c r="G114" s="438">
        <f>F114*(1+$G$112)</f>
        <v>0</v>
      </c>
      <c r="H114" s="438">
        <f>G114*(1+$H$112)</f>
        <v>0</v>
      </c>
      <c r="I114" s="438">
        <f>H114*(1+$I$112)</f>
        <v>0</v>
      </c>
      <c r="J114" s="231">
        <f t="shared" si="3"/>
        <v>0</v>
      </c>
      <c r="K114" s="42"/>
      <c r="L114" s="42"/>
      <c r="M114" s="42"/>
      <c r="N114" s="42"/>
      <c r="O114" s="42"/>
      <c r="P114" s="42"/>
      <c r="Q114" s="42"/>
      <c r="R114" s="42"/>
      <c r="S114" s="42"/>
      <c r="T114" s="42"/>
      <c r="U114" s="42"/>
      <c r="V114" s="42"/>
    </row>
    <row r="115" spans="1:22" s="39" customFormat="1" outlineLevel="1" x14ac:dyDescent="0.25">
      <c r="A115" s="53"/>
      <c r="B115" s="270" t="s">
        <v>103</v>
      </c>
      <c r="C115" s="270"/>
      <c r="D115" s="438"/>
      <c r="E115" s="438"/>
      <c r="F115" s="438"/>
      <c r="G115" s="438"/>
      <c r="H115" s="438"/>
      <c r="I115" s="438"/>
      <c r="J115" s="232"/>
      <c r="K115" s="42"/>
      <c r="L115" s="42"/>
      <c r="M115" s="42"/>
      <c r="N115" s="42"/>
      <c r="O115" s="42"/>
      <c r="P115" s="42"/>
      <c r="Q115" s="42"/>
      <c r="R115" s="42"/>
      <c r="S115" s="42"/>
      <c r="T115" s="42"/>
      <c r="U115" s="42"/>
      <c r="V115" s="42"/>
    </row>
    <row r="116" spans="1:22" s="39" customFormat="1" outlineLevel="1" x14ac:dyDescent="0.25">
      <c r="A116" s="53"/>
      <c r="B116" s="270" t="s">
        <v>99</v>
      </c>
      <c r="C116" s="270"/>
      <c r="D116" s="438"/>
      <c r="E116" s="438"/>
      <c r="F116" s="438">
        <f>E116</f>
        <v>0</v>
      </c>
      <c r="G116" s="438">
        <f>F116</f>
        <v>0</v>
      </c>
      <c r="H116" s="438">
        <f t="shared" ref="H116:I116" si="4">G116</f>
        <v>0</v>
      </c>
      <c r="I116" s="438">
        <f t="shared" si="4"/>
        <v>0</v>
      </c>
      <c r="J116" s="231"/>
      <c r="K116" s="42"/>
      <c r="L116" s="42"/>
      <c r="M116" s="42"/>
      <c r="N116" s="42"/>
      <c r="O116" s="42"/>
      <c r="P116" s="42"/>
      <c r="Q116" s="42"/>
      <c r="R116" s="42"/>
      <c r="S116" s="42"/>
      <c r="T116" s="42"/>
      <c r="U116" s="42"/>
      <c r="V116" s="42"/>
    </row>
    <row r="117" spans="1:22" s="39" customFormat="1" outlineLevel="1" x14ac:dyDescent="0.25">
      <c r="A117" s="53"/>
      <c r="B117" s="270" t="s">
        <v>98</v>
      </c>
      <c r="C117" s="270"/>
      <c r="D117" s="438"/>
      <c r="E117" s="438"/>
      <c r="F117" s="438">
        <f t="shared" ref="F117:I117" si="5">ROUND(E117*(1+F112),0)</f>
        <v>0</v>
      </c>
      <c r="G117" s="438">
        <f t="shared" si="5"/>
        <v>0</v>
      </c>
      <c r="H117" s="438">
        <f t="shared" si="5"/>
        <v>0</v>
      </c>
      <c r="I117" s="438">
        <f t="shared" si="5"/>
        <v>0</v>
      </c>
      <c r="J117" s="231"/>
      <c r="K117" s="42"/>
      <c r="L117" s="42"/>
      <c r="M117" s="42"/>
      <c r="N117" s="42"/>
      <c r="O117" s="42"/>
      <c r="P117" s="42"/>
      <c r="Q117" s="42"/>
      <c r="R117" s="42"/>
      <c r="S117" s="42"/>
      <c r="T117" s="42"/>
      <c r="U117" s="42"/>
      <c r="V117" s="42"/>
    </row>
    <row r="118" spans="1:22" s="39" customFormat="1" outlineLevel="1" x14ac:dyDescent="0.25">
      <c r="A118" s="53"/>
      <c r="B118" s="270" t="s">
        <v>97</v>
      </c>
      <c r="C118" s="270"/>
      <c r="D118" s="438">
        <f>D116*D117</f>
        <v>0</v>
      </c>
      <c r="E118" s="438">
        <f>E116*E117</f>
        <v>0</v>
      </c>
      <c r="F118" s="438">
        <f t="shared" ref="F118" si="6">F116*F117</f>
        <v>0</v>
      </c>
      <c r="G118" s="438">
        <f t="shared" ref="G118:I118" si="7">G116*G117</f>
        <v>0</v>
      </c>
      <c r="H118" s="438">
        <f t="shared" si="7"/>
        <v>0</v>
      </c>
      <c r="I118" s="438">
        <f t="shared" si="7"/>
        <v>0</v>
      </c>
      <c r="J118" s="231">
        <f t="shared" si="3"/>
        <v>0</v>
      </c>
      <c r="K118" s="42"/>
      <c r="L118" s="42"/>
      <c r="M118" s="42"/>
      <c r="N118" s="42"/>
      <c r="O118" s="42"/>
      <c r="P118" s="42"/>
      <c r="Q118" s="42"/>
      <c r="R118" s="42"/>
      <c r="S118" s="42"/>
      <c r="T118" s="42"/>
      <c r="U118" s="42"/>
      <c r="V118" s="42"/>
    </row>
    <row r="119" spans="1:22" s="39" customFormat="1" outlineLevel="1" x14ac:dyDescent="0.25">
      <c r="A119" s="53"/>
      <c r="B119" s="270" t="s">
        <v>88</v>
      </c>
      <c r="C119" s="270"/>
      <c r="D119" s="438"/>
      <c r="E119" s="438"/>
      <c r="F119" s="438">
        <f t="shared" ref="F119:G122" si="8">E119*(1+$G$112)</f>
        <v>0</v>
      </c>
      <c r="G119" s="438">
        <f t="shared" si="8"/>
        <v>0</v>
      </c>
      <c r="H119" s="438">
        <f t="shared" ref="H119:H122" si="9">G119*(1+$H$112)</f>
        <v>0</v>
      </c>
      <c r="I119" s="438">
        <f t="shared" ref="I119:I122" si="10">H119*(1+$I$112)</f>
        <v>0</v>
      </c>
      <c r="J119" s="231"/>
      <c r="K119" s="42"/>
      <c r="L119" s="42"/>
      <c r="M119" s="42"/>
      <c r="N119" s="42"/>
      <c r="O119" s="42"/>
      <c r="P119" s="42"/>
      <c r="Q119" s="42"/>
      <c r="R119" s="42"/>
      <c r="S119" s="42"/>
      <c r="T119" s="42"/>
      <c r="U119" s="42"/>
      <c r="V119" s="42"/>
    </row>
    <row r="120" spans="1:22" s="39" customFormat="1" outlineLevel="1" x14ac:dyDescent="0.25">
      <c r="A120" s="53"/>
      <c r="B120" s="270" t="s">
        <v>89</v>
      </c>
      <c r="C120" s="270"/>
      <c r="D120" s="438"/>
      <c r="E120" s="438"/>
      <c r="F120" s="438">
        <f t="shared" si="8"/>
        <v>0</v>
      </c>
      <c r="G120" s="438">
        <f t="shared" si="8"/>
        <v>0</v>
      </c>
      <c r="H120" s="438">
        <f t="shared" si="9"/>
        <v>0</v>
      </c>
      <c r="I120" s="438">
        <f t="shared" si="10"/>
        <v>0</v>
      </c>
      <c r="J120" s="231"/>
      <c r="K120" s="42"/>
      <c r="L120" s="42"/>
      <c r="M120" s="42"/>
      <c r="N120" s="42"/>
      <c r="O120" s="42"/>
      <c r="P120" s="42"/>
      <c r="Q120" s="42"/>
      <c r="R120" s="42"/>
      <c r="S120" s="42"/>
      <c r="T120" s="42"/>
      <c r="U120" s="42"/>
      <c r="V120" s="42"/>
    </row>
    <row r="121" spans="1:22" s="39" customFormat="1" outlineLevel="1" x14ac:dyDescent="0.25">
      <c r="A121" s="53"/>
      <c r="B121" s="245" t="s">
        <v>279</v>
      </c>
      <c r="C121" s="246"/>
      <c r="D121" s="438"/>
      <c r="E121" s="438"/>
      <c r="F121" s="438">
        <f t="shared" si="8"/>
        <v>0</v>
      </c>
      <c r="G121" s="438">
        <f t="shared" si="8"/>
        <v>0</v>
      </c>
      <c r="H121" s="438">
        <f t="shared" si="9"/>
        <v>0</v>
      </c>
      <c r="I121" s="438">
        <f t="shared" si="10"/>
        <v>0</v>
      </c>
      <c r="J121" s="231"/>
      <c r="K121" s="42"/>
      <c r="L121" s="42"/>
      <c r="M121" s="42"/>
      <c r="N121" s="42"/>
      <c r="O121" s="42"/>
      <c r="P121" s="42"/>
      <c r="Q121" s="42"/>
      <c r="R121" s="42"/>
      <c r="S121" s="42"/>
      <c r="T121" s="42"/>
      <c r="U121" s="42"/>
      <c r="V121" s="42"/>
    </row>
    <row r="122" spans="1:22" s="39" customFormat="1" outlineLevel="1" x14ac:dyDescent="0.25">
      <c r="A122" s="53"/>
      <c r="B122" s="245" t="s">
        <v>279</v>
      </c>
      <c r="C122" s="246"/>
      <c r="D122" s="438"/>
      <c r="E122" s="438"/>
      <c r="F122" s="438">
        <f t="shared" si="8"/>
        <v>0</v>
      </c>
      <c r="G122" s="438">
        <f t="shared" si="8"/>
        <v>0</v>
      </c>
      <c r="H122" s="438">
        <f t="shared" si="9"/>
        <v>0</v>
      </c>
      <c r="I122" s="438">
        <f t="shared" si="10"/>
        <v>0</v>
      </c>
      <c r="J122" s="231"/>
      <c r="K122" s="42"/>
      <c r="L122" s="42"/>
      <c r="M122" s="42"/>
      <c r="N122" s="42"/>
      <c r="O122" s="42"/>
      <c r="P122" s="42"/>
      <c r="Q122" s="42"/>
      <c r="R122" s="42"/>
      <c r="S122" s="42"/>
      <c r="T122" s="42"/>
      <c r="U122" s="42"/>
      <c r="V122" s="42"/>
    </row>
    <row r="123" spans="1:22" s="39" customFormat="1" outlineLevel="1" x14ac:dyDescent="0.25">
      <c r="A123" s="53"/>
      <c r="B123" s="270" t="s">
        <v>104</v>
      </c>
      <c r="C123" s="270"/>
      <c r="D123" s="438">
        <f>SUM(D118:D122)</f>
        <v>0</v>
      </c>
      <c r="E123" s="438">
        <f>SUM(E118:E122)</f>
        <v>0</v>
      </c>
      <c r="F123" s="438">
        <f t="shared" ref="F123" si="11">SUM(F118:F122)</f>
        <v>0</v>
      </c>
      <c r="G123" s="438">
        <f t="shared" ref="G123:H123" si="12">SUM(G118:G122)</f>
        <v>0</v>
      </c>
      <c r="H123" s="438">
        <f t="shared" si="12"/>
        <v>0</v>
      </c>
      <c r="I123" s="438">
        <f>SUM(I118:I122)</f>
        <v>0</v>
      </c>
      <c r="J123" s="231">
        <f t="shared" si="3"/>
        <v>0</v>
      </c>
      <c r="K123" s="42"/>
      <c r="L123" s="42"/>
      <c r="M123" s="42"/>
      <c r="N123" s="42"/>
      <c r="O123" s="42"/>
      <c r="P123" s="42"/>
      <c r="Q123" s="42"/>
      <c r="R123" s="42"/>
      <c r="S123" s="42"/>
      <c r="T123" s="42"/>
      <c r="U123" s="42"/>
      <c r="V123" s="42"/>
    </row>
    <row r="124" spans="1:22" s="39" customFormat="1" ht="15" customHeight="1" outlineLevel="1" x14ac:dyDescent="0.25">
      <c r="A124" s="53"/>
      <c r="B124" s="245" t="s">
        <v>105</v>
      </c>
      <c r="C124" s="246"/>
      <c r="D124" s="438"/>
      <c r="E124" s="438"/>
      <c r="F124" s="438">
        <f t="shared" ref="F124:G126" si="13">E124*(1+$G$112)</f>
        <v>0</v>
      </c>
      <c r="G124" s="438">
        <f t="shared" si="13"/>
        <v>0</v>
      </c>
      <c r="H124" s="438">
        <f t="shared" ref="H124:H126" si="14">G124*(1+$H$112)</f>
        <v>0</v>
      </c>
      <c r="I124" s="438">
        <f t="shared" ref="I124:I126" si="15">H124*(1+$I$112)</f>
        <v>0</v>
      </c>
      <c r="J124" s="231">
        <f t="shared" si="3"/>
        <v>0</v>
      </c>
      <c r="K124" s="42"/>
      <c r="L124" s="42"/>
      <c r="M124" s="42"/>
      <c r="N124" s="42"/>
      <c r="O124" s="42"/>
      <c r="P124" s="42"/>
      <c r="Q124" s="42"/>
      <c r="R124" s="42"/>
      <c r="S124" s="42"/>
      <c r="T124" s="42"/>
      <c r="U124" s="42"/>
      <c r="V124" s="42"/>
    </row>
    <row r="125" spans="1:22" s="39" customFormat="1" ht="15" customHeight="1" outlineLevel="1" x14ac:dyDescent="0.25">
      <c r="A125" s="53"/>
      <c r="B125" s="245" t="s">
        <v>105</v>
      </c>
      <c r="C125" s="246"/>
      <c r="D125" s="438"/>
      <c r="E125" s="438"/>
      <c r="F125" s="438">
        <f t="shared" si="13"/>
        <v>0</v>
      </c>
      <c r="G125" s="438">
        <f t="shared" si="13"/>
        <v>0</v>
      </c>
      <c r="H125" s="438">
        <f t="shared" si="14"/>
        <v>0</v>
      </c>
      <c r="I125" s="438">
        <f t="shared" si="15"/>
        <v>0</v>
      </c>
      <c r="J125" s="231">
        <f t="shared" si="3"/>
        <v>0</v>
      </c>
      <c r="K125" s="42"/>
      <c r="L125" s="42"/>
      <c r="M125" s="42"/>
      <c r="N125" s="42"/>
      <c r="O125" s="42"/>
      <c r="P125" s="42"/>
      <c r="Q125" s="42"/>
      <c r="R125" s="42"/>
      <c r="S125" s="42"/>
      <c r="T125" s="42"/>
      <c r="U125" s="42"/>
      <c r="V125" s="42"/>
    </row>
    <row r="126" spans="1:22" s="39" customFormat="1" ht="15" customHeight="1" outlineLevel="1" x14ac:dyDescent="0.25">
      <c r="A126" s="53"/>
      <c r="B126" s="245" t="s">
        <v>105</v>
      </c>
      <c r="C126" s="246"/>
      <c r="D126" s="438"/>
      <c r="E126" s="438"/>
      <c r="F126" s="438">
        <f t="shared" si="13"/>
        <v>0</v>
      </c>
      <c r="G126" s="438">
        <f t="shared" si="13"/>
        <v>0</v>
      </c>
      <c r="H126" s="438">
        <f t="shared" si="14"/>
        <v>0</v>
      </c>
      <c r="I126" s="438">
        <f t="shared" si="15"/>
        <v>0</v>
      </c>
      <c r="J126" s="231">
        <f t="shared" si="3"/>
        <v>0</v>
      </c>
      <c r="K126" s="42"/>
      <c r="L126" s="42"/>
      <c r="M126" s="42"/>
      <c r="N126" s="42"/>
      <c r="O126" s="42"/>
      <c r="P126" s="42"/>
      <c r="Q126" s="42"/>
      <c r="R126" s="42"/>
      <c r="S126" s="42"/>
      <c r="T126" s="42"/>
      <c r="U126" s="42"/>
      <c r="V126" s="42"/>
    </row>
    <row r="127" spans="1:22" s="41" customFormat="1" ht="15.75" outlineLevel="1" thickBot="1" x14ac:dyDescent="0.3">
      <c r="A127" s="71"/>
      <c r="B127" s="243" t="s">
        <v>108</v>
      </c>
      <c r="C127" s="243"/>
      <c r="D127" s="233">
        <f t="shared" ref="D127:J127" si="16">D113+D114+D123+D124+D126+D125</f>
        <v>0</v>
      </c>
      <c r="E127" s="233">
        <f t="shared" si="16"/>
        <v>0</v>
      </c>
      <c r="F127" s="233">
        <f t="shared" si="16"/>
        <v>0</v>
      </c>
      <c r="G127" s="233">
        <f t="shared" si="16"/>
        <v>0</v>
      </c>
      <c r="H127" s="233">
        <f t="shared" si="16"/>
        <v>0</v>
      </c>
      <c r="I127" s="233">
        <f t="shared" si="16"/>
        <v>0</v>
      </c>
      <c r="J127" s="233">
        <f t="shared" si="16"/>
        <v>0</v>
      </c>
      <c r="K127" s="44"/>
      <c r="L127" s="44"/>
      <c r="M127" s="44"/>
      <c r="N127" s="44"/>
      <c r="O127" s="44"/>
      <c r="P127" s="44"/>
      <c r="Q127" s="44"/>
      <c r="R127" s="44"/>
      <c r="S127" s="44"/>
      <c r="T127" s="44"/>
      <c r="U127" s="44"/>
      <c r="V127" s="44"/>
    </row>
    <row r="128" spans="1:22" s="39" customFormat="1" ht="15.75" outlineLevel="1" thickTop="1" x14ac:dyDescent="0.25">
      <c r="A128" s="53"/>
      <c r="B128" s="94"/>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4"/>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1" t="s">
        <v>127</v>
      </c>
      <c r="B130" s="242" t="s">
        <v>144</v>
      </c>
      <c r="C130" s="242"/>
      <c r="D130" s="242"/>
      <c r="E130" s="242"/>
      <c r="F130" s="242"/>
      <c r="G130" s="242"/>
      <c r="H130" s="242"/>
      <c r="I130" s="242"/>
      <c r="J130" s="242"/>
      <c r="K130" s="44"/>
      <c r="L130" s="44"/>
      <c r="M130" s="44"/>
      <c r="N130" s="44"/>
      <c r="O130" s="44"/>
      <c r="P130" s="44"/>
      <c r="Q130" s="44"/>
      <c r="R130" s="44"/>
      <c r="S130" s="44"/>
      <c r="T130" s="44"/>
      <c r="U130" s="44"/>
      <c r="V130" s="44"/>
    </row>
    <row r="131" spans="1:26" outlineLevel="1" x14ac:dyDescent="0.25">
      <c r="A131" s="53"/>
      <c r="B131" s="90" t="s">
        <v>12</v>
      </c>
      <c r="C131" s="89"/>
      <c r="D131" s="89"/>
      <c r="E131" s="89"/>
      <c r="F131" s="89"/>
      <c r="G131" s="89"/>
      <c r="H131" s="89"/>
      <c r="I131" s="89"/>
      <c r="J131" s="89"/>
      <c r="K131" s="42"/>
      <c r="L131" s="42"/>
      <c r="M131" s="42"/>
      <c r="N131" s="42"/>
      <c r="O131" s="42"/>
      <c r="P131" s="42"/>
      <c r="Q131" s="42"/>
      <c r="R131" s="42"/>
      <c r="S131" s="42"/>
      <c r="T131" s="42"/>
      <c r="U131" s="42"/>
      <c r="V131" s="42"/>
    </row>
    <row r="132" spans="1:26" outlineLevel="1" x14ac:dyDescent="0.25">
      <c r="A132" s="53"/>
      <c r="B132" s="265" t="s">
        <v>110</v>
      </c>
      <c r="C132" s="265"/>
      <c r="D132" s="178" t="s">
        <v>3</v>
      </c>
      <c r="E132" s="61" t="s">
        <v>6</v>
      </c>
      <c r="F132" s="61" t="s">
        <v>7</v>
      </c>
      <c r="G132" s="61" t="s">
        <v>8</v>
      </c>
      <c r="H132" s="61" t="s">
        <v>9</v>
      </c>
      <c r="I132" s="61" t="s">
        <v>10</v>
      </c>
      <c r="J132" s="61" t="s">
        <v>273</v>
      </c>
      <c r="K132" s="42"/>
      <c r="L132" s="42"/>
      <c r="M132" s="42"/>
      <c r="N132" s="42"/>
      <c r="O132" s="42"/>
      <c r="P132" s="42"/>
      <c r="Q132" s="42"/>
      <c r="R132" s="42"/>
      <c r="S132" s="42"/>
      <c r="T132" s="42"/>
      <c r="U132" s="42"/>
      <c r="V132" s="42"/>
    </row>
    <row r="133" spans="1:26" outlineLevel="1" x14ac:dyDescent="0.25">
      <c r="A133" s="53"/>
      <c r="B133" s="288" t="s">
        <v>210</v>
      </c>
      <c r="C133" s="288"/>
      <c r="D133" s="439"/>
      <c r="E133" s="439"/>
      <c r="F133" s="439"/>
      <c r="G133" s="439"/>
      <c r="H133" s="439"/>
      <c r="I133" s="439"/>
      <c r="J133" s="231">
        <f t="shared" ref="J133:J138" si="17">SUM(D133:I133)</f>
        <v>0</v>
      </c>
      <c r="K133" s="42"/>
      <c r="L133" s="42"/>
      <c r="M133" s="42"/>
      <c r="N133" s="42"/>
      <c r="O133" s="42"/>
      <c r="P133" s="42"/>
      <c r="Q133" s="42"/>
      <c r="R133" s="42"/>
      <c r="S133" s="42"/>
      <c r="T133" s="42"/>
      <c r="U133" s="42"/>
      <c r="V133" s="42"/>
    </row>
    <row r="134" spans="1:26" outlineLevel="1" x14ac:dyDescent="0.25">
      <c r="A134" s="53"/>
      <c r="B134" s="288" t="s">
        <v>211</v>
      </c>
      <c r="C134" s="288"/>
      <c r="D134" s="439"/>
      <c r="E134" s="439">
        <v>192000</v>
      </c>
      <c r="F134" s="439"/>
      <c r="G134" s="439"/>
      <c r="H134" s="439"/>
      <c r="I134" s="439"/>
      <c r="J134" s="231">
        <f t="shared" si="17"/>
        <v>192000</v>
      </c>
      <c r="K134" s="42"/>
      <c r="L134" s="42"/>
      <c r="M134" s="42"/>
      <c r="N134" s="42"/>
      <c r="O134" s="42"/>
      <c r="P134" s="42"/>
      <c r="Q134" s="42"/>
      <c r="R134" s="42"/>
      <c r="S134" s="42"/>
      <c r="T134" s="42"/>
      <c r="U134" s="42"/>
      <c r="V134" s="42"/>
    </row>
    <row r="135" spans="1:26" outlineLevel="1" x14ac:dyDescent="0.25">
      <c r="A135" s="53"/>
      <c r="B135" s="288" t="s">
        <v>209</v>
      </c>
      <c r="C135" s="288"/>
      <c r="D135" s="440">
        <v>703000</v>
      </c>
      <c r="E135" s="439"/>
      <c r="F135" s="440"/>
      <c r="G135" s="440"/>
      <c r="H135" s="440"/>
      <c r="I135" s="440"/>
      <c r="J135" s="231">
        <f t="shared" si="17"/>
        <v>703000</v>
      </c>
      <c r="K135" s="42"/>
      <c r="L135" s="42"/>
      <c r="M135" s="42"/>
      <c r="N135" s="42"/>
      <c r="O135" s="42"/>
      <c r="P135" s="42"/>
      <c r="Q135" s="42"/>
      <c r="R135" s="42"/>
      <c r="S135" s="42"/>
      <c r="T135" s="42"/>
      <c r="U135" s="42"/>
      <c r="V135" s="42"/>
      <c r="Z135" s="190"/>
    </row>
    <row r="136" spans="1:26" outlineLevel="1" x14ac:dyDescent="0.25">
      <c r="A136" s="53"/>
      <c r="B136" s="288" t="s">
        <v>106</v>
      </c>
      <c r="C136" s="288"/>
      <c r="D136" s="440"/>
      <c r="E136" s="439"/>
      <c r="F136" s="440">
        <v>3515000</v>
      </c>
      <c r="G136" s="440"/>
      <c r="H136" s="440"/>
      <c r="I136" s="440"/>
      <c r="J136" s="231">
        <f t="shared" si="17"/>
        <v>3515000</v>
      </c>
      <c r="K136" s="42"/>
      <c r="L136" s="42"/>
      <c r="M136" s="42"/>
      <c r="N136" s="42"/>
      <c r="O136" s="42"/>
      <c r="P136" s="42"/>
      <c r="Q136" s="42"/>
      <c r="R136" s="42"/>
      <c r="S136" s="42"/>
      <c r="T136" s="42"/>
      <c r="U136" s="42"/>
      <c r="V136" s="42"/>
      <c r="Z136" s="190"/>
    </row>
    <row r="137" spans="1:26" outlineLevel="1" x14ac:dyDescent="0.25">
      <c r="A137" s="53"/>
      <c r="B137" s="288" t="s">
        <v>107</v>
      </c>
      <c r="C137" s="288"/>
      <c r="D137" s="439"/>
      <c r="E137" s="439"/>
      <c r="F137" s="439"/>
      <c r="G137" s="439"/>
      <c r="H137" s="439"/>
      <c r="I137" s="439"/>
      <c r="J137" s="231">
        <f t="shared" si="17"/>
        <v>0</v>
      </c>
      <c r="K137" s="42"/>
      <c r="L137" s="42"/>
      <c r="M137" s="42"/>
      <c r="N137" s="42"/>
      <c r="O137" s="42"/>
      <c r="P137" s="42"/>
      <c r="Q137" s="42"/>
      <c r="R137" s="42"/>
      <c r="S137" s="42"/>
      <c r="T137" s="42"/>
      <c r="U137" s="42"/>
      <c r="V137" s="42"/>
    </row>
    <row r="138" spans="1:26" outlineLevel="1" x14ac:dyDescent="0.25">
      <c r="A138" s="53"/>
      <c r="B138" s="245" t="s">
        <v>105</v>
      </c>
      <c r="C138" s="246"/>
      <c r="D138" s="439"/>
      <c r="E138" s="439"/>
      <c r="F138" s="439"/>
      <c r="G138" s="439"/>
      <c r="H138" s="439"/>
      <c r="I138" s="439"/>
      <c r="J138" s="231">
        <f t="shared" si="17"/>
        <v>0</v>
      </c>
      <c r="K138" s="42"/>
      <c r="L138" s="42"/>
      <c r="M138" s="42"/>
      <c r="N138" s="42"/>
      <c r="O138" s="42"/>
      <c r="P138" s="42"/>
      <c r="Q138" s="42"/>
      <c r="R138" s="42"/>
      <c r="S138" s="42"/>
      <c r="T138" s="42"/>
      <c r="U138" s="42"/>
      <c r="V138" s="42"/>
    </row>
    <row r="139" spans="1:26" s="40" customFormat="1" ht="15.75" outlineLevel="1" thickBot="1" x14ac:dyDescent="0.3">
      <c r="A139" s="71"/>
      <c r="B139" s="283" t="s">
        <v>113</v>
      </c>
      <c r="C139" s="283"/>
      <c r="D139" s="233">
        <f>SUM(D133:D138)</f>
        <v>703000</v>
      </c>
      <c r="E139" s="233">
        <f t="shared" ref="E139:J139" si="18">SUM(E133:E138)</f>
        <v>192000</v>
      </c>
      <c r="F139" s="233">
        <f t="shared" si="18"/>
        <v>3515000</v>
      </c>
      <c r="G139" s="233">
        <f t="shared" si="18"/>
        <v>0</v>
      </c>
      <c r="H139" s="233">
        <f t="shared" si="18"/>
        <v>0</v>
      </c>
      <c r="I139" s="233">
        <f t="shared" si="18"/>
        <v>0</v>
      </c>
      <c r="J139" s="233">
        <f t="shared" si="18"/>
        <v>4410000</v>
      </c>
      <c r="K139" s="44"/>
      <c r="L139" s="44"/>
      <c r="M139" s="44"/>
      <c r="N139" s="44"/>
      <c r="O139" s="44"/>
      <c r="P139" s="44"/>
      <c r="Q139" s="44"/>
      <c r="R139" s="44"/>
      <c r="S139" s="44"/>
      <c r="T139" s="44"/>
      <c r="U139" s="44"/>
      <c r="V139" s="44"/>
    </row>
    <row r="140" spans="1:26" s="40" customFormat="1" ht="15.75" thickTop="1" x14ac:dyDescent="0.25">
      <c r="A140" s="71" t="s">
        <v>129</v>
      </c>
      <c r="B140" s="70" t="s">
        <v>130</v>
      </c>
      <c r="C140" s="71"/>
      <c r="D140" s="71"/>
      <c r="E140" s="71"/>
      <c r="F140" s="71"/>
      <c r="G140" s="71"/>
      <c r="H140" s="71"/>
      <c r="I140" s="71"/>
      <c r="J140" s="71"/>
      <c r="K140" s="44"/>
      <c r="L140" s="44"/>
      <c r="M140" s="44"/>
      <c r="N140" s="44"/>
      <c r="O140" s="44"/>
      <c r="P140" s="44"/>
      <c r="Q140" s="44"/>
      <c r="R140" s="44"/>
      <c r="S140" s="44"/>
      <c r="T140" s="44"/>
      <c r="U140" s="44"/>
      <c r="V140" s="44"/>
    </row>
    <row r="141" spans="1:26" ht="76.5" customHeight="1" x14ac:dyDescent="0.25">
      <c r="A141" s="53"/>
      <c r="B141" s="236" t="s">
        <v>377</v>
      </c>
      <c r="C141" s="237"/>
      <c r="D141" s="237"/>
      <c r="E141" s="237"/>
      <c r="F141" s="237"/>
      <c r="G141" s="237"/>
      <c r="H141" s="237"/>
      <c r="I141" s="237"/>
      <c r="J141" s="238"/>
      <c r="K141" s="42"/>
      <c r="L141" s="42"/>
      <c r="M141" s="42"/>
      <c r="N141" s="42"/>
      <c r="O141" s="42"/>
      <c r="P141" s="42"/>
      <c r="Q141" s="42"/>
      <c r="R141" s="42"/>
      <c r="S141" s="42"/>
      <c r="T141" s="42"/>
      <c r="U141" s="42"/>
      <c r="V141" s="42"/>
    </row>
    <row r="142" spans="1:26" x14ac:dyDescent="0.25">
      <c r="A142" s="53"/>
      <c r="B142" s="53"/>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0"/>
      <c r="C143" s="53"/>
      <c r="D143" s="53"/>
      <c r="E143" s="53"/>
      <c r="F143" s="53"/>
      <c r="G143" s="53"/>
      <c r="H143" s="53"/>
      <c r="I143" s="53"/>
      <c r="J143" s="53"/>
      <c r="K143" s="42"/>
      <c r="L143" s="42"/>
      <c r="M143" s="42"/>
      <c r="N143" s="42"/>
      <c r="O143" s="42"/>
      <c r="P143" s="42"/>
      <c r="Q143" s="42"/>
      <c r="R143" s="42"/>
      <c r="S143" s="42"/>
      <c r="T143" s="42"/>
      <c r="U143" s="42"/>
      <c r="V143" s="42"/>
    </row>
    <row r="144" spans="1:26" x14ac:dyDescent="0.25">
      <c r="A144" s="53"/>
      <c r="B144" s="50"/>
      <c r="C144" s="53"/>
      <c r="D144" s="50"/>
      <c r="E144" s="53"/>
      <c r="F144" s="50"/>
      <c r="G144" s="53"/>
      <c r="H144" s="53"/>
      <c r="I144" s="53"/>
      <c r="J144" s="53"/>
      <c r="K144" s="42"/>
      <c r="L144" s="42"/>
      <c r="M144" s="42"/>
      <c r="N144" s="42"/>
      <c r="O144" s="42"/>
      <c r="P144" s="42"/>
      <c r="Q144" s="42"/>
      <c r="R144" s="42"/>
      <c r="S144" s="42"/>
      <c r="T144" s="42"/>
      <c r="U144" s="42"/>
      <c r="V144" s="42"/>
    </row>
    <row r="145" spans="1:22" x14ac:dyDescent="0.25">
      <c r="A145" s="53"/>
      <c r="B145" s="53"/>
      <c r="C145" s="53"/>
      <c r="D145" s="53"/>
      <c r="E145" s="53"/>
      <c r="F145" s="53"/>
      <c r="G145" s="53"/>
      <c r="H145" s="53"/>
      <c r="I145" s="53"/>
      <c r="J145" s="53"/>
      <c r="K145" s="42"/>
      <c r="L145" s="42"/>
      <c r="M145" s="42"/>
      <c r="N145" s="42"/>
      <c r="O145" s="42"/>
      <c r="P145" s="42"/>
      <c r="Q145" s="42"/>
      <c r="R145" s="42"/>
      <c r="S145" s="42"/>
      <c r="T145" s="42"/>
      <c r="U145" s="42"/>
      <c r="V145" s="42"/>
    </row>
    <row r="146" spans="1:22" x14ac:dyDescent="0.25">
      <c r="A146" s="45"/>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B147" s="72"/>
      <c r="C147" s="72"/>
      <c r="D147" s="72"/>
      <c r="E147" s="72"/>
      <c r="F147" s="72"/>
      <c r="G147" s="72"/>
      <c r="H147" s="72"/>
      <c r="I147" s="72"/>
      <c r="J147" s="72"/>
    </row>
    <row r="148" spans="1:22" x14ac:dyDescent="0.25">
      <c r="B148" s="72"/>
      <c r="C148" s="72"/>
      <c r="D148" s="72"/>
      <c r="E148" s="72"/>
      <c r="F148" s="72"/>
      <c r="G148" s="72"/>
      <c r="H148" s="72"/>
      <c r="I148" s="72"/>
      <c r="J148" s="72"/>
    </row>
    <row r="149" spans="1:22" x14ac:dyDescent="0.25">
      <c r="B149" s="72"/>
      <c r="C149" s="72"/>
      <c r="D149" s="72"/>
      <c r="E149" s="72"/>
      <c r="F149" s="72"/>
      <c r="G149" s="72"/>
      <c r="H149" s="72"/>
      <c r="I149" s="72"/>
      <c r="J149" s="72"/>
    </row>
    <row r="150" spans="1:22" x14ac:dyDescent="0.25">
      <c r="B150" s="51"/>
      <c r="C150" s="51"/>
      <c r="D150" s="51"/>
      <c r="E150" s="51"/>
      <c r="F150" s="51"/>
      <c r="G150" s="51"/>
      <c r="H150" s="51"/>
      <c r="I150" s="51"/>
      <c r="J150" s="51"/>
    </row>
    <row r="151" spans="1:22" x14ac:dyDescent="0.25">
      <c r="B151" s="51"/>
      <c r="C151" s="51"/>
      <c r="D151" s="51"/>
      <c r="E151" s="51"/>
      <c r="F151" s="51"/>
      <c r="G151" s="51"/>
      <c r="H151" s="51"/>
      <c r="I151" s="51"/>
      <c r="J151" s="51"/>
    </row>
    <row r="152" spans="1:22" x14ac:dyDescent="0.25">
      <c r="B152" s="51"/>
      <c r="C152" s="51"/>
      <c r="D152" s="51"/>
      <c r="E152" s="51"/>
      <c r="F152" s="51"/>
      <c r="G152" s="51"/>
      <c r="H152" s="51"/>
      <c r="I152" s="51"/>
      <c r="J152" s="51"/>
    </row>
    <row r="153" spans="1:22" x14ac:dyDescent="0.25">
      <c r="B153" s="51"/>
      <c r="C153" s="51"/>
      <c r="D153" s="51"/>
      <c r="E153" s="51"/>
      <c r="F153" s="51"/>
      <c r="G153" s="51"/>
      <c r="H153" s="51"/>
      <c r="I153" s="51"/>
      <c r="J153" s="51"/>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1:J141"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BFA54485-1420-441C-83C0-A00C3280B0FB}" scale="125" showPageBreaks="1" printArea="1" hiddenRows="1" view="pageBreakPreview" topLeftCell="A133">
      <selection activeCell="K27" sqref="K27"/>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DD8B0582-F4C5-4735-BE31-C00FB856E242}" scale="125" showPageBreaks="1" printArea="1" hiddenRows="1" view="pageBreakPreview" topLeftCell="A133">
      <selection activeCell="K27" sqref="K27"/>
      <rowBreaks count="2" manualBreakCount="2">
        <brk id="35"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1:J141"/>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disablePrompts="1"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942975</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171450</xdr:rowOff>
                  </from>
                  <to>
                    <xdr:col>6</xdr:col>
                    <xdr:colOff>914400</xdr:colOff>
                    <xdr:row>39</xdr:row>
                    <xdr:rowOff>142875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18" t="s">
        <v>34</v>
      </c>
      <c r="B2" s="418"/>
      <c r="C2" s="418" t="s">
        <v>35</v>
      </c>
      <c r="D2" s="418"/>
      <c r="E2" s="423" t="s">
        <v>36</v>
      </c>
      <c r="F2" s="424"/>
      <c r="G2" s="424"/>
      <c r="H2" s="432" t="s">
        <v>41</v>
      </c>
      <c r="I2" s="432"/>
    </row>
    <row r="3" spans="1:9" x14ac:dyDescent="0.25">
      <c r="A3" s="421"/>
      <c r="B3" s="421"/>
      <c r="C3" s="421"/>
      <c r="D3" s="421"/>
      <c r="E3" s="425"/>
      <c r="F3" s="425"/>
      <c r="G3" s="425"/>
      <c r="H3" s="433">
        <f>I64</f>
        <v>1049869</v>
      </c>
      <c r="I3" s="434"/>
    </row>
    <row r="4" spans="1:9" x14ac:dyDescent="0.25">
      <c r="A4" s="421"/>
      <c r="B4" s="421"/>
      <c r="C4" s="421"/>
      <c r="D4" s="421"/>
      <c r="E4" s="426"/>
      <c r="F4" s="421"/>
      <c r="G4" s="421"/>
      <c r="H4" s="435"/>
      <c r="I4" s="436"/>
    </row>
    <row r="5" spans="1:9" ht="23.1" customHeight="1" x14ac:dyDescent="0.25">
      <c r="A5" s="405" t="s">
        <v>57</v>
      </c>
      <c r="B5" s="406"/>
      <c r="C5" s="26"/>
      <c r="D5" s="26"/>
      <c r="E5" s="26"/>
      <c r="F5" s="26"/>
      <c r="G5" s="26"/>
      <c r="H5" s="26"/>
      <c r="I5" s="27"/>
    </row>
    <row r="6" spans="1:9" ht="114" customHeight="1" x14ac:dyDescent="0.25">
      <c r="A6" s="415"/>
      <c r="B6" s="415"/>
      <c r="C6" s="415"/>
      <c r="D6" s="415"/>
      <c r="E6" s="415"/>
      <c r="F6" s="415"/>
      <c r="G6" s="415"/>
      <c r="H6" s="415"/>
      <c r="I6" s="416"/>
    </row>
    <row r="7" spans="1:9" x14ac:dyDescent="0.25">
      <c r="A7" s="410" t="s">
        <v>53</v>
      </c>
      <c r="B7" s="411"/>
      <c r="C7" s="411"/>
      <c r="D7" s="28"/>
      <c r="E7" s="29"/>
      <c r="F7" s="29"/>
      <c r="G7" s="29"/>
      <c r="H7" s="29"/>
      <c r="I7" s="30"/>
    </row>
    <row r="8" spans="1:9" x14ac:dyDescent="0.25">
      <c r="A8" s="412" t="s">
        <v>45</v>
      </c>
      <c r="B8" s="413"/>
      <c r="C8" s="413"/>
      <c r="D8" s="41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1"/>
      <c r="B12" s="402"/>
      <c r="C12" s="402"/>
      <c r="D12" s="402"/>
      <c r="E12" s="402"/>
      <c r="F12" s="402"/>
      <c r="G12" s="402"/>
      <c r="H12" s="402"/>
      <c r="I12" s="403"/>
    </row>
    <row r="13" spans="1:9" ht="16.5" x14ac:dyDescent="0.25">
      <c r="A13" s="34"/>
      <c r="B13" s="34"/>
      <c r="C13" s="34"/>
      <c r="D13" s="34"/>
      <c r="E13" s="34"/>
      <c r="F13" s="34"/>
      <c r="G13" s="34"/>
      <c r="H13" s="34"/>
      <c r="I13" s="34"/>
    </row>
    <row r="14" spans="1:9" ht="23.1" customHeight="1" x14ac:dyDescent="0.25">
      <c r="A14" s="404" t="s">
        <v>61</v>
      </c>
      <c r="B14" s="404"/>
      <c r="C14" s="404"/>
      <c r="D14" s="404"/>
      <c r="E14" s="404"/>
      <c r="F14" s="404"/>
      <c r="G14" s="404"/>
      <c r="H14" s="404"/>
      <c r="I14" s="404"/>
    </row>
    <row r="15" spans="1:9" ht="16.5" x14ac:dyDescent="0.25">
      <c r="A15" s="34"/>
      <c r="B15" s="34"/>
      <c r="C15" s="34"/>
      <c r="D15" s="34"/>
      <c r="E15" s="34"/>
      <c r="F15" s="34"/>
      <c r="G15" s="34"/>
      <c r="H15" s="34"/>
      <c r="I15" s="34"/>
    </row>
    <row r="16" spans="1:9" ht="57" customHeight="1" x14ac:dyDescent="0.25">
      <c r="A16" s="401"/>
      <c r="B16" s="402"/>
      <c r="C16" s="402"/>
      <c r="D16" s="402"/>
      <c r="E16" s="402"/>
      <c r="F16" s="402"/>
      <c r="G16" s="402"/>
      <c r="H16" s="402"/>
      <c r="I16" s="403"/>
    </row>
    <row r="17" spans="1:9" ht="8.1" customHeight="1" x14ac:dyDescent="0.25">
      <c r="A17" s="34"/>
      <c r="B17" s="34"/>
      <c r="C17" s="34"/>
      <c r="D17" s="34"/>
      <c r="E17" s="34"/>
      <c r="F17" s="34"/>
      <c r="G17" s="34"/>
      <c r="H17" s="34"/>
      <c r="I17" s="34"/>
    </row>
    <row r="18" spans="1:9" ht="15" customHeight="1" x14ac:dyDescent="0.25">
      <c r="A18" s="404" t="s">
        <v>63</v>
      </c>
      <c r="B18" s="404"/>
      <c r="C18" s="404"/>
      <c r="D18" s="404"/>
      <c r="E18" s="404"/>
      <c r="F18" s="404"/>
      <c r="G18" s="404"/>
      <c r="H18" s="404"/>
      <c r="I18" s="404"/>
    </row>
    <row r="19" spans="1:9" ht="16.5" x14ac:dyDescent="0.25">
      <c r="A19" s="34"/>
      <c r="B19" s="34"/>
      <c r="C19" s="34"/>
      <c r="D19" s="34"/>
      <c r="E19" s="34"/>
      <c r="F19" s="34"/>
      <c r="G19" s="34"/>
      <c r="H19" s="34"/>
      <c r="I19" s="34"/>
    </row>
    <row r="20" spans="1:9" ht="33" customHeight="1" x14ac:dyDescent="0.25">
      <c r="A20" s="401"/>
      <c r="B20" s="402"/>
      <c r="C20" s="402"/>
      <c r="D20" s="402"/>
      <c r="E20" s="402"/>
      <c r="F20" s="402"/>
      <c r="G20" s="402"/>
      <c r="H20" s="402"/>
      <c r="I20" s="403"/>
    </row>
    <row r="21" spans="1:9" x14ac:dyDescent="0.25">
      <c r="A21" s="417" t="s">
        <v>65</v>
      </c>
      <c r="B21" s="417"/>
      <c r="C21" s="417"/>
      <c r="D21" s="417"/>
      <c r="E21" s="417"/>
      <c r="F21" s="417"/>
      <c r="G21" s="417"/>
      <c r="H21" s="417"/>
      <c r="I21" s="417"/>
    </row>
    <row r="22" spans="1:9" x14ac:dyDescent="0.25">
      <c r="A22" s="404"/>
      <c r="B22" s="404"/>
      <c r="C22" s="404"/>
      <c r="D22" s="404"/>
      <c r="E22" s="404"/>
      <c r="F22" s="404"/>
      <c r="G22" s="404"/>
      <c r="H22" s="404"/>
      <c r="I22" s="404"/>
    </row>
    <row r="23" spans="1:9" ht="16.5" x14ac:dyDescent="0.25">
      <c r="A23" s="34"/>
      <c r="B23" s="34"/>
      <c r="C23" s="34"/>
      <c r="D23" s="34"/>
      <c r="E23" s="34"/>
      <c r="F23" s="34"/>
      <c r="G23" s="34"/>
      <c r="H23" s="34"/>
      <c r="I23" s="34"/>
    </row>
    <row r="24" spans="1:9" ht="74.45" customHeight="1" x14ac:dyDescent="0.25">
      <c r="A24" s="401"/>
      <c r="B24" s="402"/>
      <c r="C24" s="402"/>
      <c r="D24" s="402"/>
      <c r="E24" s="402"/>
      <c r="F24" s="402"/>
      <c r="G24" s="402"/>
      <c r="H24" s="402"/>
      <c r="I24" s="403"/>
    </row>
    <row r="25" spans="1:9" ht="16.5" x14ac:dyDescent="0.25">
      <c r="A25" s="34"/>
      <c r="B25" s="34"/>
      <c r="C25" s="34"/>
      <c r="D25" s="34"/>
      <c r="E25" s="34"/>
      <c r="F25" s="34"/>
      <c r="G25" s="34"/>
      <c r="H25" s="34"/>
      <c r="I25" s="34"/>
    </row>
    <row r="26" spans="1:9" ht="16.5" x14ac:dyDescent="0.25">
      <c r="A26" s="404" t="s">
        <v>67</v>
      </c>
      <c r="B26" s="404"/>
      <c r="C26" s="404"/>
      <c r="D26" s="404"/>
      <c r="E26" s="404"/>
      <c r="F26" s="404"/>
      <c r="G26" s="404"/>
      <c r="H26" s="404"/>
      <c r="I26" s="404"/>
    </row>
    <row r="27" spans="1:9" ht="16.5" x14ac:dyDescent="0.25">
      <c r="A27" s="34"/>
      <c r="B27" s="34"/>
      <c r="C27" s="34"/>
      <c r="D27" s="34"/>
      <c r="E27" s="34"/>
      <c r="F27" s="34"/>
      <c r="G27" s="34"/>
      <c r="H27" s="34"/>
      <c r="I27" s="34"/>
    </row>
    <row r="28" spans="1:9" ht="92.1" customHeight="1" x14ac:dyDescent="0.25">
      <c r="A28" s="401"/>
      <c r="B28" s="402"/>
      <c r="C28" s="402"/>
      <c r="D28" s="402"/>
      <c r="E28" s="402"/>
      <c r="F28" s="402"/>
      <c r="G28" s="402"/>
      <c r="H28" s="402"/>
      <c r="I28" s="403"/>
    </row>
    <row r="29" spans="1:9" ht="16.5" x14ac:dyDescent="0.25">
      <c r="A29" s="34"/>
      <c r="B29" s="34"/>
      <c r="C29" s="34"/>
      <c r="D29" s="34"/>
      <c r="E29" s="34"/>
      <c r="F29" s="34"/>
      <c r="G29" s="34"/>
      <c r="H29" s="34"/>
      <c r="I29" s="34"/>
    </row>
    <row r="30" spans="1:9" ht="42.75" customHeight="1" x14ac:dyDescent="0.25">
      <c r="A30" s="430" t="s">
        <v>69</v>
      </c>
      <c r="B30" s="430"/>
      <c r="C30" s="430"/>
      <c r="D30" s="430"/>
      <c r="E30" s="430"/>
      <c r="F30" s="430"/>
      <c r="G30" s="430"/>
      <c r="H30" s="430"/>
      <c r="I30" s="430"/>
    </row>
    <row r="31" spans="1:9" ht="16.5" x14ac:dyDescent="0.25">
      <c r="A31" s="34"/>
      <c r="B31" s="34"/>
      <c r="C31" s="34"/>
      <c r="D31" s="34"/>
      <c r="E31" s="34"/>
      <c r="F31" s="34"/>
      <c r="G31" s="34"/>
      <c r="H31" s="34"/>
      <c r="I31" s="34"/>
    </row>
    <row r="32" spans="1:9" ht="33" customHeight="1" x14ac:dyDescent="0.25">
      <c r="A32" s="401"/>
      <c r="B32" s="402"/>
      <c r="C32" s="402"/>
      <c r="D32" s="402"/>
      <c r="E32" s="402"/>
      <c r="F32" s="402"/>
      <c r="G32" s="402"/>
      <c r="H32" s="402"/>
      <c r="I32" s="403"/>
    </row>
    <row r="33" spans="1:9" ht="16.5" x14ac:dyDescent="0.25">
      <c r="A33" s="35"/>
      <c r="B33" s="35"/>
      <c r="C33" s="35"/>
      <c r="D33" s="35"/>
      <c r="E33" s="35"/>
      <c r="F33" s="35"/>
      <c r="G33" s="35"/>
      <c r="H33" s="35"/>
      <c r="I33" s="35"/>
    </row>
    <row r="34" spans="1:9" ht="33" customHeight="1" x14ac:dyDescent="0.25">
      <c r="A34" s="404" t="s">
        <v>71</v>
      </c>
      <c r="B34" s="404"/>
      <c r="C34" s="404"/>
      <c r="D34" s="404"/>
      <c r="E34" s="404"/>
      <c r="F34" s="404"/>
      <c r="G34" s="404"/>
      <c r="H34" s="404"/>
      <c r="I34" s="404"/>
    </row>
    <row r="35" spans="1:9" ht="16.5" x14ac:dyDescent="0.25">
      <c r="A35" s="35"/>
      <c r="B35" s="35"/>
      <c r="C35" s="35"/>
      <c r="D35" s="35"/>
      <c r="E35" s="35"/>
      <c r="F35" s="35"/>
      <c r="G35" s="35"/>
      <c r="H35" s="35"/>
      <c r="I35" s="35"/>
    </row>
    <row r="36" spans="1:9" ht="61.35" customHeight="1" x14ac:dyDescent="0.25">
      <c r="A36" s="414"/>
      <c r="B36" s="415"/>
      <c r="C36" s="415"/>
      <c r="D36" s="415"/>
      <c r="E36" s="415"/>
      <c r="F36" s="415"/>
      <c r="G36" s="415"/>
      <c r="H36" s="415"/>
      <c r="I36" s="416"/>
    </row>
    <row r="37" spans="1:9" ht="16.5" x14ac:dyDescent="0.25">
      <c r="A37" s="35"/>
      <c r="B37" s="35"/>
      <c r="C37" s="35"/>
      <c r="D37" s="35"/>
      <c r="E37" s="35"/>
      <c r="F37" s="35"/>
      <c r="G37" s="35"/>
      <c r="H37" s="35"/>
      <c r="I37" s="35"/>
    </row>
    <row r="38" spans="1:9" ht="20.45" customHeight="1" x14ac:dyDescent="0.25">
      <c r="A38" s="431" t="s">
        <v>73</v>
      </c>
      <c r="B38" s="431"/>
      <c r="C38" s="431"/>
      <c r="D38" s="431"/>
      <c r="E38" s="431"/>
      <c r="F38" s="431"/>
      <c r="G38" s="431"/>
      <c r="H38" s="431"/>
      <c r="I38" s="43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1"/>
      <c r="B46" s="402"/>
      <c r="C46" s="402"/>
      <c r="D46" s="402"/>
      <c r="E46" s="402"/>
      <c r="F46" s="402"/>
      <c r="G46" s="402"/>
      <c r="H46" s="402"/>
      <c r="I46" s="403"/>
    </row>
    <row r="47" spans="1:9" ht="16.5" x14ac:dyDescent="0.25">
      <c r="A47" s="35"/>
      <c r="B47" s="36"/>
      <c r="C47" s="35"/>
      <c r="D47" s="35"/>
      <c r="E47" s="35"/>
      <c r="F47" s="35"/>
      <c r="G47" s="35"/>
      <c r="H47" s="35"/>
      <c r="I47" s="35"/>
    </row>
    <row r="48" spans="1:9" ht="43.35" customHeight="1" x14ac:dyDescent="0.25">
      <c r="A48" s="404" t="s">
        <v>81</v>
      </c>
      <c r="B48" s="404"/>
      <c r="C48" s="404"/>
      <c r="D48" s="404"/>
      <c r="E48" s="404"/>
      <c r="F48" s="404"/>
      <c r="G48" s="404"/>
      <c r="H48" s="404"/>
      <c r="I48" s="404"/>
    </row>
    <row r="49" spans="1:9" ht="16.5" x14ac:dyDescent="0.25">
      <c r="A49" s="35"/>
      <c r="B49" s="36"/>
      <c r="C49" s="35"/>
      <c r="D49" s="35"/>
      <c r="E49" s="35"/>
      <c r="F49" s="35"/>
      <c r="G49" s="35"/>
      <c r="H49" s="35"/>
      <c r="I49" s="35"/>
    </row>
    <row r="50" spans="1:9" ht="22.35" customHeight="1" x14ac:dyDescent="0.25">
      <c r="A50" s="401"/>
      <c r="B50" s="402"/>
      <c r="C50" s="402"/>
      <c r="D50" s="402"/>
      <c r="E50" s="402"/>
      <c r="F50" s="402"/>
      <c r="G50" s="402"/>
      <c r="H50" s="402"/>
      <c r="I50" s="40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7" t="s">
        <v>83</v>
      </c>
      <c r="B56" s="397"/>
      <c r="C56" s="397"/>
      <c r="D56" s="397"/>
      <c r="E56" s="397"/>
      <c r="F56" s="397"/>
      <c r="G56" s="397"/>
      <c r="H56" s="397"/>
      <c r="I56" s="39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7" t="s">
        <v>52</v>
      </c>
      <c r="B68" s="397"/>
      <c r="C68" s="397"/>
      <c r="D68" s="397"/>
      <c r="E68" s="397"/>
      <c r="F68" s="397"/>
      <c r="G68" s="397"/>
      <c r="H68" s="397"/>
      <c r="I68" s="39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0" t="s">
        <v>85</v>
      </c>
      <c r="B83" s="430"/>
      <c r="C83" s="430"/>
      <c r="D83" s="430"/>
      <c r="E83" s="430"/>
      <c r="F83" s="430"/>
      <c r="G83" s="430"/>
      <c r="H83" s="430"/>
      <c r="I83" s="430"/>
    </row>
    <row r="84" spans="1:9" x14ac:dyDescent="0.25">
      <c r="A84" s="24"/>
    </row>
    <row r="85" spans="1:9" ht="75.75" customHeight="1" x14ac:dyDescent="0.25">
      <c r="A85" s="427" t="s">
        <v>86</v>
      </c>
      <c r="B85" s="428"/>
      <c r="C85" s="428"/>
      <c r="D85" s="428"/>
      <c r="E85" s="428"/>
      <c r="F85" s="428"/>
      <c r="G85" s="428"/>
      <c r="H85" s="428"/>
      <c r="I85" s="429"/>
    </row>
    <row r="87" spans="1:9" ht="59.1" customHeight="1" x14ac:dyDescent="0.25">
      <c r="A87" s="398"/>
      <c r="B87" s="399"/>
      <c r="C87" s="399"/>
      <c r="D87" s="399"/>
      <c r="E87" s="399"/>
      <c r="F87" s="399"/>
      <c r="G87" s="399"/>
      <c r="H87" s="399"/>
      <c r="I87" s="400"/>
    </row>
  </sheetData>
  <customSheetViews>
    <customSheetView guid="{BFA54485-1420-441C-83C0-A00C3280B0F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18" t="s">
        <v>34</v>
      </c>
      <c r="B2" s="418"/>
      <c r="C2" s="418" t="s">
        <v>35</v>
      </c>
      <c r="D2" s="418"/>
      <c r="E2" s="423" t="s">
        <v>36</v>
      </c>
      <c r="F2" s="424"/>
      <c r="G2" s="424"/>
      <c r="H2" s="432" t="s">
        <v>41</v>
      </c>
      <c r="I2" s="432"/>
    </row>
    <row r="3" spans="1:9" x14ac:dyDescent="0.25">
      <c r="A3" s="421" t="s">
        <v>54</v>
      </c>
      <c r="B3" s="421"/>
      <c r="C3" s="421" t="s">
        <v>55</v>
      </c>
      <c r="D3" s="421"/>
      <c r="E3" s="425" t="s">
        <v>38</v>
      </c>
      <c r="F3" s="425"/>
      <c r="G3" s="425"/>
      <c r="H3" s="433">
        <f>I64</f>
        <v>1049869</v>
      </c>
      <c r="I3" s="434"/>
    </row>
    <row r="4" spans="1:9" x14ac:dyDescent="0.25">
      <c r="A4" s="421"/>
      <c r="B4" s="421"/>
      <c r="C4" s="421"/>
      <c r="D4" s="421"/>
      <c r="E4" s="426" t="s">
        <v>56</v>
      </c>
      <c r="F4" s="421"/>
      <c r="G4" s="421"/>
      <c r="H4" s="435"/>
      <c r="I4" s="436"/>
    </row>
    <row r="5" spans="1:9" ht="23.1" customHeight="1" x14ac:dyDescent="0.25">
      <c r="A5" s="405" t="s">
        <v>57</v>
      </c>
      <c r="B5" s="406"/>
      <c r="C5" s="26"/>
      <c r="D5" s="26"/>
      <c r="E5" s="26"/>
      <c r="F5" s="26"/>
      <c r="G5" s="26"/>
      <c r="H5" s="26"/>
      <c r="I5" s="27"/>
    </row>
    <row r="6" spans="1:9" ht="114" customHeight="1" x14ac:dyDescent="0.25">
      <c r="A6" s="415" t="s">
        <v>58</v>
      </c>
      <c r="B6" s="415"/>
      <c r="C6" s="415"/>
      <c r="D6" s="415"/>
      <c r="E6" s="415"/>
      <c r="F6" s="415"/>
      <c r="G6" s="415"/>
      <c r="H6" s="415"/>
      <c r="I6" s="416"/>
    </row>
    <row r="7" spans="1:9" x14ac:dyDescent="0.25">
      <c r="A7" s="410" t="s">
        <v>53</v>
      </c>
      <c r="B7" s="411"/>
      <c r="C7" s="411"/>
      <c r="D7" s="28"/>
      <c r="E7" s="29"/>
      <c r="F7" s="29"/>
      <c r="G7" s="29"/>
      <c r="H7" s="29"/>
      <c r="I7" s="30"/>
    </row>
    <row r="8" spans="1:9" x14ac:dyDescent="0.25">
      <c r="A8" s="412" t="s">
        <v>45</v>
      </c>
      <c r="B8" s="413"/>
      <c r="C8" s="413"/>
      <c r="D8" s="41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1" t="s">
        <v>60</v>
      </c>
      <c r="B12" s="402"/>
      <c r="C12" s="402"/>
      <c r="D12" s="402"/>
      <c r="E12" s="402"/>
      <c r="F12" s="402"/>
      <c r="G12" s="402"/>
      <c r="H12" s="402"/>
      <c r="I12" s="403"/>
    </row>
    <row r="13" spans="1:9" ht="16.5" x14ac:dyDescent="0.25">
      <c r="A13" s="34"/>
      <c r="B13" s="34"/>
      <c r="C13" s="34"/>
      <c r="D13" s="34"/>
      <c r="E13" s="34"/>
      <c r="F13" s="34"/>
      <c r="G13" s="34"/>
      <c r="H13" s="34"/>
      <c r="I13" s="34"/>
    </row>
    <row r="14" spans="1:9" ht="23.1" customHeight="1" x14ac:dyDescent="0.25">
      <c r="A14" s="404" t="s">
        <v>61</v>
      </c>
      <c r="B14" s="404"/>
      <c r="C14" s="404"/>
      <c r="D14" s="404"/>
      <c r="E14" s="404"/>
      <c r="F14" s="404"/>
      <c r="G14" s="404"/>
      <c r="H14" s="404"/>
      <c r="I14" s="404"/>
    </row>
    <row r="15" spans="1:9" ht="16.5" x14ac:dyDescent="0.25">
      <c r="A15" s="34"/>
      <c r="B15" s="34"/>
      <c r="C15" s="34"/>
      <c r="D15" s="34"/>
      <c r="E15" s="34"/>
      <c r="F15" s="34"/>
      <c r="G15" s="34"/>
      <c r="H15" s="34"/>
      <c r="I15" s="34"/>
    </row>
    <row r="16" spans="1:9" ht="57" customHeight="1" x14ac:dyDescent="0.25">
      <c r="A16" s="401" t="s">
        <v>62</v>
      </c>
      <c r="B16" s="402"/>
      <c r="C16" s="402"/>
      <c r="D16" s="402"/>
      <c r="E16" s="402"/>
      <c r="F16" s="402"/>
      <c r="G16" s="402"/>
      <c r="H16" s="402"/>
      <c r="I16" s="403"/>
    </row>
    <row r="17" spans="1:9" ht="8.1" customHeight="1" x14ac:dyDescent="0.25">
      <c r="A17" s="34"/>
      <c r="B17" s="34"/>
      <c r="C17" s="34"/>
      <c r="D17" s="34"/>
      <c r="E17" s="34"/>
      <c r="F17" s="34"/>
      <c r="G17" s="34"/>
      <c r="H17" s="34"/>
      <c r="I17" s="34"/>
    </row>
    <row r="18" spans="1:9" ht="15" customHeight="1" x14ac:dyDescent="0.25">
      <c r="A18" s="404" t="s">
        <v>63</v>
      </c>
      <c r="B18" s="404"/>
      <c r="C18" s="404"/>
      <c r="D18" s="404"/>
      <c r="E18" s="404"/>
      <c r="F18" s="404"/>
      <c r="G18" s="404"/>
      <c r="H18" s="404"/>
      <c r="I18" s="404"/>
    </row>
    <row r="19" spans="1:9" ht="16.5" x14ac:dyDescent="0.25">
      <c r="A19" s="34"/>
      <c r="B19" s="34"/>
      <c r="C19" s="34"/>
      <c r="D19" s="34"/>
      <c r="E19" s="34"/>
      <c r="F19" s="34"/>
      <c r="G19" s="34"/>
      <c r="H19" s="34"/>
      <c r="I19" s="34"/>
    </row>
    <row r="20" spans="1:9" ht="33" customHeight="1" x14ac:dyDescent="0.25">
      <c r="A20" s="401" t="s">
        <v>64</v>
      </c>
      <c r="B20" s="402"/>
      <c r="C20" s="402"/>
      <c r="D20" s="402"/>
      <c r="E20" s="402"/>
      <c r="F20" s="402"/>
      <c r="G20" s="402"/>
      <c r="H20" s="402"/>
      <c r="I20" s="403"/>
    </row>
    <row r="21" spans="1:9" x14ac:dyDescent="0.25">
      <c r="A21" s="417" t="s">
        <v>65</v>
      </c>
      <c r="B21" s="417"/>
      <c r="C21" s="417"/>
      <c r="D21" s="417"/>
      <c r="E21" s="417"/>
      <c r="F21" s="417"/>
      <c r="G21" s="417"/>
      <c r="H21" s="417"/>
      <c r="I21" s="417"/>
    </row>
    <row r="22" spans="1:9" x14ac:dyDescent="0.25">
      <c r="A22" s="404"/>
      <c r="B22" s="404"/>
      <c r="C22" s="404"/>
      <c r="D22" s="404"/>
      <c r="E22" s="404"/>
      <c r="F22" s="404"/>
      <c r="G22" s="404"/>
      <c r="H22" s="404"/>
      <c r="I22" s="404"/>
    </row>
    <row r="23" spans="1:9" ht="16.5" x14ac:dyDescent="0.25">
      <c r="A23" s="34"/>
      <c r="B23" s="34"/>
      <c r="C23" s="34"/>
      <c r="D23" s="34"/>
      <c r="E23" s="34"/>
      <c r="F23" s="34"/>
      <c r="G23" s="34"/>
      <c r="H23" s="34"/>
      <c r="I23" s="34"/>
    </row>
    <row r="24" spans="1:9" ht="74.45" customHeight="1" x14ac:dyDescent="0.25">
      <c r="A24" s="401" t="s">
        <v>66</v>
      </c>
      <c r="B24" s="402"/>
      <c r="C24" s="402"/>
      <c r="D24" s="402"/>
      <c r="E24" s="402"/>
      <c r="F24" s="402"/>
      <c r="G24" s="402"/>
      <c r="H24" s="402"/>
      <c r="I24" s="403"/>
    </row>
    <row r="25" spans="1:9" ht="16.5" x14ac:dyDescent="0.25">
      <c r="A25" s="34"/>
      <c r="B25" s="34"/>
      <c r="C25" s="34"/>
      <c r="D25" s="34"/>
      <c r="E25" s="34"/>
      <c r="F25" s="34"/>
      <c r="G25" s="34"/>
      <c r="H25" s="34"/>
      <c r="I25" s="34"/>
    </row>
    <row r="26" spans="1:9" ht="16.5" x14ac:dyDescent="0.25">
      <c r="A26" s="404" t="s">
        <v>67</v>
      </c>
      <c r="B26" s="404"/>
      <c r="C26" s="404"/>
      <c r="D26" s="404"/>
      <c r="E26" s="404"/>
      <c r="F26" s="404"/>
      <c r="G26" s="404"/>
      <c r="H26" s="404"/>
      <c r="I26" s="404"/>
    </row>
    <row r="27" spans="1:9" ht="16.5" x14ac:dyDescent="0.25">
      <c r="A27" s="34"/>
      <c r="B27" s="34"/>
      <c r="C27" s="34"/>
      <c r="D27" s="34"/>
      <c r="E27" s="34"/>
      <c r="F27" s="34"/>
      <c r="G27" s="34"/>
      <c r="H27" s="34"/>
      <c r="I27" s="34"/>
    </row>
    <row r="28" spans="1:9" ht="92.1" customHeight="1" x14ac:dyDescent="0.25">
      <c r="A28" s="404" t="s">
        <v>68</v>
      </c>
      <c r="B28" s="404"/>
      <c r="C28" s="404"/>
      <c r="D28" s="404"/>
      <c r="E28" s="404"/>
      <c r="F28" s="404"/>
      <c r="G28" s="404"/>
      <c r="H28" s="404"/>
      <c r="I28" s="437"/>
    </row>
    <row r="29" spans="1:9" ht="16.5" x14ac:dyDescent="0.25">
      <c r="A29" s="34"/>
      <c r="B29" s="34"/>
      <c r="C29" s="34"/>
      <c r="D29" s="34"/>
      <c r="E29" s="34"/>
      <c r="F29" s="34"/>
      <c r="G29" s="34"/>
      <c r="H29" s="34"/>
      <c r="I29" s="34"/>
    </row>
    <row r="30" spans="1:9" ht="42.75" customHeight="1" x14ac:dyDescent="0.25">
      <c r="A30" s="430" t="s">
        <v>69</v>
      </c>
      <c r="B30" s="430"/>
      <c r="C30" s="430"/>
      <c r="D30" s="430"/>
      <c r="E30" s="430"/>
      <c r="F30" s="430"/>
      <c r="G30" s="430"/>
      <c r="H30" s="430"/>
      <c r="I30" s="430"/>
    </row>
    <row r="31" spans="1:9" ht="16.5" x14ac:dyDescent="0.25">
      <c r="A31" s="34"/>
      <c r="B31" s="34"/>
      <c r="C31" s="34"/>
      <c r="D31" s="34"/>
      <c r="E31" s="34"/>
      <c r="F31" s="34"/>
      <c r="G31" s="34"/>
      <c r="H31" s="34"/>
      <c r="I31" s="34"/>
    </row>
    <row r="32" spans="1:9" ht="33" customHeight="1" x14ac:dyDescent="0.25">
      <c r="A32" s="401" t="s">
        <v>70</v>
      </c>
      <c r="B32" s="402"/>
      <c r="C32" s="402"/>
      <c r="D32" s="402"/>
      <c r="E32" s="402"/>
      <c r="F32" s="402"/>
      <c r="G32" s="402"/>
      <c r="H32" s="402"/>
      <c r="I32" s="403"/>
    </row>
    <row r="33" spans="1:9" ht="16.5" x14ac:dyDescent="0.25">
      <c r="A33" s="35"/>
      <c r="B33" s="35"/>
      <c r="C33" s="35"/>
      <c r="D33" s="35"/>
      <c r="E33" s="35"/>
      <c r="F33" s="35"/>
      <c r="G33" s="35"/>
      <c r="H33" s="35"/>
      <c r="I33" s="35"/>
    </row>
    <row r="34" spans="1:9" ht="33" customHeight="1" x14ac:dyDescent="0.25">
      <c r="A34" s="404" t="s">
        <v>71</v>
      </c>
      <c r="B34" s="404"/>
      <c r="C34" s="404"/>
      <c r="D34" s="404"/>
      <c r="E34" s="404"/>
      <c r="F34" s="404"/>
      <c r="G34" s="404"/>
      <c r="H34" s="404"/>
      <c r="I34" s="404"/>
    </row>
    <row r="35" spans="1:9" ht="16.5" x14ac:dyDescent="0.25">
      <c r="A35" s="35"/>
      <c r="B35" s="35"/>
      <c r="C35" s="35"/>
      <c r="D35" s="35"/>
      <c r="E35" s="35"/>
      <c r="F35" s="35"/>
      <c r="G35" s="35"/>
      <c r="H35" s="35"/>
      <c r="I35" s="35"/>
    </row>
    <row r="36" spans="1:9" ht="61.35" customHeight="1" x14ac:dyDescent="0.25">
      <c r="A36" s="414" t="s">
        <v>72</v>
      </c>
      <c r="B36" s="415"/>
      <c r="C36" s="415"/>
      <c r="D36" s="415"/>
      <c r="E36" s="415"/>
      <c r="F36" s="415"/>
      <c r="G36" s="415"/>
      <c r="H36" s="415"/>
      <c r="I36" s="416"/>
    </row>
    <row r="37" spans="1:9" ht="16.5" x14ac:dyDescent="0.25">
      <c r="A37" s="35"/>
      <c r="B37" s="35"/>
      <c r="C37" s="35"/>
      <c r="D37" s="35"/>
      <c r="E37" s="35"/>
      <c r="F37" s="35"/>
      <c r="G37" s="35"/>
      <c r="H37" s="35"/>
      <c r="I37" s="35"/>
    </row>
    <row r="38" spans="1:9" ht="20.45" customHeight="1" x14ac:dyDescent="0.25">
      <c r="A38" s="431" t="s">
        <v>73</v>
      </c>
      <c r="B38" s="431"/>
      <c r="C38" s="431"/>
      <c r="D38" s="431"/>
      <c r="E38" s="431"/>
      <c r="F38" s="431"/>
      <c r="G38" s="431"/>
      <c r="H38" s="431"/>
      <c r="I38" s="43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1" t="s">
        <v>80</v>
      </c>
      <c r="B46" s="402"/>
      <c r="C46" s="402"/>
      <c r="D46" s="402"/>
      <c r="E46" s="402"/>
      <c r="F46" s="402"/>
      <c r="G46" s="402"/>
      <c r="H46" s="402"/>
      <c r="I46" s="403"/>
    </row>
    <row r="47" spans="1:9" ht="16.5" x14ac:dyDescent="0.25">
      <c r="A47" s="35"/>
      <c r="B47" s="36"/>
      <c r="C47" s="35"/>
      <c r="D47" s="35"/>
      <c r="E47" s="35"/>
      <c r="F47" s="35"/>
      <c r="G47" s="35"/>
      <c r="H47" s="35"/>
      <c r="I47" s="35"/>
    </row>
    <row r="48" spans="1:9" ht="43.35" customHeight="1" x14ac:dyDescent="0.25">
      <c r="A48" s="404" t="s">
        <v>81</v>
      </c>
      <c r="B48" s="404"/>
      <c r="C48" s="404"/>
      <c r="D48" s="404"/>
      <c r="E48" s="404"/>
      <c r="F48" s="404"/>
      <c r="G48" s="404"/>
      <c r="H48" s="404"/>
      <c r="I48" s="404"/>
    </row>
    <row r="49" spans="1:9" ht="16.5" x14ac:dyDescent="0.25">
      <c r="A49" s="35"/>
      <c r="B49" s="36"/>
      <c r="C49" s="35"/>
      <c r="D49" s="35"/>
      <c r="E49" s="35"/>
      <c r="F49" s="35"/>
      <c r="G49" s="35"/>
      <c r="H49" s="35"/>
      <c r="I49" s="35"/>
    </row>
    <row r="50" spans="1:9" ht="22.35" customHeight="1" x14ac:dyDescent="0.25">
      <c r="A50" s="401" t="s">
        <v>82</v>
      </c>
      <c r="B50" s="402"/>
      <c r="C50" s="402"/>
      <c r="D50" s="402"/>
      <c r="E50" s="402"/>
      <c r="F50" s="402"/>
      <c r="G50" s="402"/>
      <c r="H50" s="402"/>
      <c r="I50" s="40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7" t="s">
        <v>83</v>
      </c>
      <c r="B56" s="397"/>
      <c r="C56" s="397"/>
      <c r="D56" s="397"/>
      <c r="E56" s="397"/>
      <c r="F56" s="397"/>
      <c r="G56" s="397"/>
      <c r="H56" s="397"/>
      <c r="I56" s="39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7" t="s">
        <v>52</v>
      </c>
      <c r="B68" s="397"/>
      <c r="C68" s="397"/>
      <c r="D68" s="397"/>
      <c r="E68" s="397"/>
      <c r="F68" s="397"/>
      <c r="G68" s="397"/>
      <c r="H68" s="397"/>
      <c r="I68" s="39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0" t="s">
        <v>85</v>
      </c>
      <c r="B83" s="430"/>
      <c r="C83" s="430"/>
      <c r="D83" s="430"/>
      <c r="E83" s="430"/>
      <c r="F83" s="430"/>
      <c r="G83" s="430"/>
      <c r="H83" s="430"/>
      <c r="I83" s="430"/>
    </row>
    <row r="84" spans="1:9" x14ac:dyDescent="0.25">
      <c r="A84" s="24"/>
    </row>
    <row r="85" spans="1:9" ht="75.75" customHeight="1" x14ac:dyDescent="0.25">
      <c r="A85" s="427" t="s">
        <v>86</v>
      </c>
      <c r="B85" s="428"/>
      <c r="C85" s="428"/>
      <c r="D85" s="428"/>
      <c r="E85" s="428"/>
      <c r="F85" s="428"/>
      <c r="G85" s="428"/>
      <c r="H85" s="428"/>
      <c r="I85" s="429"/>
    </row>
    <row r="87" spans="1:9" ht="59.1" customHeight="1" x14ac:dyDescent="0.25">
      <c r="A87" s="398"/>
      <c r="B87" s="399"/>
      <c r="C87" s="399"/>
      <c r="D87" s="399"/>
      <c r="E87" s="399"/>
      <c r="F87" s="399"/>
      <c r="G87" s="399"/>
      <c r="H87" s="400"/>
    </row>
  </sheetData>
  <customSheetViews>
    <customSheetView guid="{BFA54485-1420-441C-83C0-A00C3280B0F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1" t="s">
        <v>192</v>
      </c>
      <c r="C1" s="262"/>
      <c r="D1" s="303" t="s">
        <v>163</v>
      </c>
      <c r="E1" s="304"/>
      <c r="F1" s="304"/>
      <c r="G1" s="304"/>
      <c r="H1" s="305"/>
      <c r="I1" s="96" t="s">
        <v>114</v>
      </c>
      <c r="J1" s="97">
        <v>43282</v>
      </c>
      <c r="K1" s="42"/>
      <c r="L1" s="42"/>
      <c r="M1" s="42"/>
      <c r="N1" s="42"/>
      <c r="O1" s="42"/>
      <c r="P1" s="42"/>
      <c r="Q1" s="42"/>
      <c r="R1" s="42"/>
      <c r="S1" s="42"/>
      <c r="T1" s="42"/>
      <c r="U1" s="42"/>
      <c r="V1" s="42"/>
    </row>
    <row r="2" spans="1:29" ht="18.75" customHeight="1" thickTop="1" thickBot="1" x14ac:dyDescent="0.35">
      <c r="A2" s="45"/>
      <c r="B2" s="306" t="str">
        <f>'FY19 Project Request '!B2:C2</f>
        <v>18TOC_CD3</v>
      </c>
      <c r="C2" s="307"/>
      <c r="D2" s="250" t="s">
        <v>116</v>
      </c>
      <c r="E2" s="251"/>
      <c r="F2" s="251"/>
      <c r="G2" s="251"/>
      <c r="H2" s="251"/>
      <c r="I2" s="263" t="s">
        <v>102</v>
      </c>
      <c r="J2" s="264"/>
      <c r="K2" s="42"/>
      <c r="L2" s="42"/>
      <c r="M2" s="42"/>
      <c r="N2" s="42"/>
      <c r="O2" s="42"/>
      <c r="P2" s="42"/>
      <c r="Q2" s="42"/>
      <c r="R2" s="42"/>
      <c r="S2" s="42"/>
      <c r="T2" s="42"/>
      <c r="U2" s="42"/>
      <c r="V2" s="42"/>
      <c r="AB2" s="208" t="s">
        <v>200</v>
      </c>
      <c r="AC2" s="190" t="s">
        <v>102</v>
      </c>
    </row>
    <row r="3" spans="1:29" ht="17.25" customHeight="1" thickTop="1" x14ac:dyDescent="0.3">
      <c r="A3" s="45"/>
      <c r="B3" s="308" t="s">
        <v>300</v>
      </c>
      <c r="C3" s="309"/>
      <c r="D3" s="250" t="s">
        <v>193</v>
      </c>
      <c r="E3" s="250"/>
      <c r="F3" s="250"/>
      <c r="G3" s="250"/>
      <c r="H3" s="250"/>
      <c r="I3" s="293" t="s">
        <v>200</v>
      </c>
      <c r="J3" s="294"/>
      <c r="K3" s="42"/>
      <c r="L3" s="42"/>
      <c r="M3" s="42"/>
      <c r="N3" s="42"/>
      <c r="O3" s="42"/>
      <c r="P3" s="42"/>
      <c r="Q3" s="42"/>
      <c r="R3" s="42"/>
      <c r="S3" s="42"/>
      <c r="T3" s="42"/>
      <c r="U3" s="42"/>
      <c r="V3" s="42"/>
      <c r="AB3" s="208" t="s">
        <v>201</v>
      </c>
      <c r="AC3" s="190" t="s">
        <v>275</v>
      </c>
    </row>
    <row r="4" spans="1:29" ht="17.25" x14ac:dyDescent="0.3">
      <c r="A4" s="45"/>
      <c r="B4" s="310"/>
      <c r="C4" s="311"/>
      <c r="D4" s="255"/>
      <c r="E4" s="250"/>
      <c r="F4" s="250"/>
      <c r="G4" s="250"/>
      <c r="H4" s="250"/>
      <c r="I4" s="52"/>
      <c r="J4" s="52"/>
      <c r="K4" s="42"/>
      <c r="L4" s="42"/>
      <c r="M4" s="42"/>
      <c r="N4" s="42"/>
      <c r="O4" s="42"/>
      <c r="P4" s="42"/>
      <c r="Q4" s="42"/>
      <c r="R4" s="42"/>
      <c r="S4" s="42"/>
      <c r="T4" s="42"/>
      <c r="U4" s="42"/>
      <c r="V4" s="42"/>
      <c r="AB4" s="208" t="s">
        <v>202</v>
      </c>
      <c r="AC4" s="190" t="s">
        <v>276</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8" t="s">
        <v>203</v>
      </c>
      <c r="AC5" s="190" t="s">
        <v>277</v>
      </c>
    </row>
    <row r="6" spans="1:29" ht="20.25" customHeight="1" x14ac:dyDescent="0.25">
      <c r="A6" s="167"/>
      <c r="B6" s="166" t="s">
        <v>228</v>
      </c>
      <c r="C6" s="165"/>
      <c r="D6" s="165"/>
      <c r="E6" s="165"/>
      <c r="F6" s="165"/>
      <c r="G6" s="165"/>
      <c r="H6" s="165"/>
      <c r="I6" s="165"/>
      <c r="J6" s="165"/>
      <c r="K6" s="146"/>
      <c r="L6" s="42"/>
      <c r="M6" s="42"/>
      <c r="N6" s="42"/>
      <c r="O6" s="42"/>
      <c r="P6" s="42"/>
      <c r="Q6" s="42"/>
      <c r="R6" s="42"/>
      <c r="S6" s="42"/>
      <c r="T6" s="42"/>
      <c r="U6" s="42"/>
      <c r="V6" s="42"/>
      <c r="X6" s="158"/>
      <c r="Y6" s="158"/>
      <c r="AC6" s="190" t="s">
        <v>278</v>
      </c>
    </row>
    <row r="7" spans="1:29" ht="30.6" customHeight="1" x14ac:dyDescent="0.4">
      <c r="A7" s="79"/>
      <c r="B7" s="81" t="s">
        <v>197</v>
      </c>
      <c r="C7" s="80"/>
      <c r="D7" s="80"/>
      <c r="E7" s="80"/>
      <c r="F7" s="80"/>
      <c r="G7" s="80"/>
      <c r="H7" s="80"/>
      <c r="I7" s="80"/>
      <c r="J7" s="80"/>
      <c r="K7" s="79"/>
      <c r="L7" s="79"/>
      <c r="M7" s="79"/>
      <c r="N7" s="79"/>
      <c r="O7" s="79"/>
      <c r="P7" s="79"/>
      <c r="Q7" s="79"/>
      <c r="R7" s="79"/>
      <c r="S7" s="79"/>
      <c r="T7" s="79"/>
      <c r="U7" s="79"/>
      <c r="V7" s="79"/>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1" t="s">
        <v>34</v>
      </c>
      <c r="C9" s="302"/>
      <c r="D9" s="301" t="s">
        <v>35</v>
      </c>
      <c r="E9" s="302"/>
      <c r="F9" s="154" t="s">
        <v>36</v>
      </c>
      <c r="G9" s="155"/>
      <c r="H9" s="191"/>
      <c r="I9" s="301" t="s">
        <v>111</v>
      </c>
      <c r="J9" s="302"/>
      <c r="K9" s="42"/>
      <c r="L9" s="42"/>
      <c r="M9" s="42"/>
      <c r="N9" s="42"/>
      <c r="O9" s="42"/>
      <c r="P9" s="42"/>
      <c r="Q9" s="42"/>
      <c r="R9" s="42"/>
      <c r="S9" s="42"/>
      <c r="T9" s="42"/>
      <c r="U9" s="42"/>
      <c r="V9" s="42"/>
    </row>
    <row r="10" spans="1:29" ht="18" customHeight="1" x14ac:dyDescent="0.25">
      <c r="A10" s="45"/>
      <c r="B10" s="327" t="str">
        <f>Project_Name</f>
        <v>Estes Drive Bike-Ped Improvements</v>
      </c>
      <c r="C10" s="328"/>
      <c r="D10" s="327" t="str">
        <f>Requesting_Agency</f>
        <v>Town of Carrboro</v>
      </c>
      <c r="E10" s="328"/>
      <c r="F10" s="331" t="str">
        <f>'FY19 Project Request '!F11:H11</f>
        <v>Tina Moon</v>
      </c>
      <c r="G10" s="331"/>
      <c r="H10" s="331"/>
      <c r="I10" s="138" t="s">
        <v>280</v>
      </c>
      <c r="J10" s="139">
        <f>'FY19 Project Request '!J11</f>
        <v>0</v>
      </c>
      <c r="K10" s="42"/>
      <c r="L10" s="42"/>
      <c r="M10" s="42"/>
      <c r="N10" s="42"/>
      <c r="O10" s="42"/>
      <c r="P10" s="42"/>
      <c r="Q10" s="42"/>
      <c r="R10" s="42"/>
      <c r="S10" s="42"/>
      <c r="T10" s="42"/>
      <c r="U10" s="42"/>
      <c r="V10" s="42"/>
    </row>
    <row r="11" spans="1:29" ht="18" customHeight="1" x14ac:dyDescent="0.25">
      <c r="A11" s="45"/>
      <c r="B11" s="329"/>
      <c r="C11" s="330"/>
      <c r="D11" s="329"/>
      <c r="E11" s="330"/>
      <c r="F11" s="331" t="str">
        <f>'FY19 Project Request '!F12:H12</f>
        <v>cmoon@townofcarrboro.org</v>
      </c>
      <c r="G11" s="331"/>
      <c r="H11" s="331"/>
      <c r="I11" s="138" t="s">
        <v>281</v>
      </c>
      <c r="J11" s="139">
        <f>'FY19 Project Request '!J12</f>
        <v>0</v>
      </c>
      <c r="K11" s="42"/>
      <c r="L11" s="42"/>
      <c r="M11" s="42"/>
      <c r="N11" s="42"/>
      <c r="O11" s="42"/>
      <c r="P11" s="42"/>
      <c r="Q11" s="42"/>
      <c r="R11" s="42"/>
      <c r="S11" s="42"/>
      <c r="T11" s="42"/>
      <c r="U11" s="42"/>
      <c r="V11" s="42"/>
    </row>
    <row r="12" spans="1:29" x14ac:dyDescent="0.25">
      <c r="A12" s="45"/>
      <c r="B12" s="301" t="s">
        <v>39</v>
      </c>
      <c r="C12" s="302"/>
      <c r="D12" s="301" t="s">
        <v>40</v>
      </c>
      <c r="E12" s="302"/>
      <c r="F12" s="154" t="s">
        <v>96</v>
      </c>
      <c r="G12" s="155"/>
      <c r="H12" s="191"/>
      <c r="I12" s="301" t="s">
        <v>112</v>
      </c>
      <c r="J12" s="302"/>
      <c r="K12" s="42"/>
      <c r="L12" s="42"/>
      <c r="M12" s="42"/>
      <c r="N12" s="42"/>
      <c r="O12" s="42"/>
      <c r="P12" s="42"/>
      <c r="Q12" s="42"/>
      <c r="R12" s="42"/>
      <c r="S12" s="42"/>
      <c r="T12" s="42"/>
      <c r="U12" s="42"/>
      <c r="V12" s="42"/>
    </row>
    <row r="13" spans="1:29" ht="15.75" customHeight="1" x14ac:dyDescent="0.25">
      <c r="A13" s="45"/>
      <c r="B13" s="312" t="str">
        <f>Start_Date</f>
        <v>FY 2018</v>
      </c>
      <c r="C13" s="313"/>
      <c r="D13" s="312" t="str">
        <f>End_Date</f>
        <v>FY 2023</v>
      </c>
      <c r="E13" s="313"/>
      <c r="F13" s="316" t="str">
        <f>Added_notes_as_appropriate</f>
        <v>The Town anticipates intitiating the muncipal agreement process in FY 2018, depending on the schedule for the corridor study (18TOC_CO2).</v>
      </c>
      <c r="G13" s="317"/>
      <c r="H13" s="318"/>
      <c r="I13" s="138" t="s">
        <v>280</v>
      </c>
      <c r="J13" s="139">
        <f>'FY19 Project Request '!J14</f>
        <v>37203</v>
      </c>
      <c r="K13" s="42"/>
      <c r="L13" s="42"/>
      <c r="M13" s="42"/>
      <c r="N13" s="42"/>
      <c r="O13" s="42"/>
      <c r="P13" s="42"/>
      <c r="Q13" s="42"/>
      <c r="R13" s="42"/>
      <c r="S13" s="42"/>
      <c r="T13" s="42"/>
      <c r="U13" s="42"/>
      <c r="V13" s="42"/>
      <c r="W13" s="37" t="b">
        <v>0</v>
      </c>
    </row>
    <row r="14" spans="1:29" ht="15.75" customHeight="1" x14ac:dyDescent="0.25">
      <c r="A14" s="45"/>
      <c r="B14" s="314"/>
      <c r="C14" s="315"/>
      <c r="D14" s="314"/>
      <c r="E14" s="315"/>
      <c r="F14" s="319"/>
      <c r="G14" s="320"/>
      <c r="H14" s="321"/>
      <c r="I14" s="138" t="s">
        <v>281</v>
      </c>
      <c r="J14" s="139">
        <f>'FY19 Project Request '!J15</f>
        <v>250010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35" t="str">
        <f>'FY19 Project Request '!B17:J17</f>
        <v>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$37,203 of Transit Tax revenue funds have been earmarked for FY 2018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v>
      </c>
      <c r="C16" s="336"/>
      <c r="D16" s="336"/>
      <c r="E16" s="336"/>
      <c r="F16" s="336"/>
      <c r="G16" s="336"/>
      <c r="H16" s="337"/>
      <c r="I16" s="337"/>
      <c r="J16" s="338"/>
      <c r="K16" s="42"/>
      <c r="L16" s="42"/>
      <c r="M16" s="42"/>
      <c r="N16" s="42"/>
      <c r="O16" s="42"/>
      <c r="P16" s="42"/>
      <c r="Q16" s="42"/>
      <c r="R16" s="42"/>
      <c r="S16" s="42"/>
      <c r="T16" s="42"/>
      <c r="U16" s="42"/>
      <c r="V16" s="42"/>
      <c r="X16" s="158"/>
      <c r="Y16" s="158" t="b">
        <v>1</v>
      </c>
    </row>
    <row r="17" spans="1:28" ht="20.25" customHeight="1" x14ac:dyDescent="0.25">
      <c r="A17" s="45"/>
      <c r="B17" s="340" t="s">
        <v>227</v>
      </c>
      <c r="C17" s="340"/>
      <c r="D17" s="340"/>
      <c r="E17" s="145" t="str">
        <f>IF('FY19 Project Request '!X35,"YES",IF('FY19 Project Request '!X36,"NO",))</f>
        <v>YES</v>
      </c>
      <c r="F17" s="344"/>
      <c r="G17" s="345"/>
      <c r="H17" s="341"/>
      <c r="I17" s="342"/>
      <c r="J17" s="343"/>
      <c r="K17" s="42"/>
      <c r="L17" s="42"/>
      <c r="M17" s="42"/>
      <c r="N17" s="42"/>
      <c r="O17" s="42"/>
      <c r="P17" s="42"/>
      <c r="Q17" s="42"/>
      <c r="R17" s="42"/>
      <c r="S17" s="42"/>
      <c r="T17" s="42"/>
      <c r="U17" s="42"/>
      <c r="V17" s="42"/>
      <c r="X17" s="158" t="str">
        <f>'FY19 Project Request '!W19</f>
        <v>Operating</v>
      </c>
      <c r="Y17" s="158" t="b">
        <f>'FY19 Project Request '!X19</f>
        <v>0</v>
      </c>
    </row>
    <row r="18" spans="1:28" x14ac:dyDescent="0.25">
      <c r="A18" s="45"/>
      <c r="B18" s="82"/>
      <c r="C18" s="82"/>
      <c r="D18" s="82"/>
      <c r="E18" s="82"/>
      <c r="F18" s="82"/>
      <c r="G18" s="82"/>
      <c r="H18" s="82"/>
      <c r="I18" s="82"/>
      <c r="J18" s="82"/>
      <c r="K18" s="42"/>
      <c r="L18" s="42"/>
      <c r="M18" s="42"/>
      <c r="N18" s="42"/>
      <c r="O18" s="42"/>
      <c r="P18" s="42"/>
      <c r="Q18" s="42"/>
      <c r="R18" s="42"/>
      <c r="S18" s="42"/>
      <c r="T18" s="42"/>
      <c r="U18" s="42"/>
      <c r="V18" s="42"/>
      <c r="X18" s="158" t="str">
        <f>'FY19 Project Request '!W25</f>
        <v>Capital Development</v>
      </c>
      <c r="Y18" s="158" t="b">
        <f>'FY19 Project Request '!X25</f>
        <v>1</v>
      </c>
    </row>
    <row r="19" spans="1:28" s="40" customFormat="1" ht="17.25" customHeight="1" x14ac:dyDescent="0.25">
      <c r="A19" s="74"/>
      <c r="B19" s="140" t="s">
        <v>270</v>
      </c>
      <c r="C19" s="76"/>
      <c r="D19" s="76"/>
      <c r="E19" s="76"/>
      <c r="F19" s="76"/>
      <c r="G19" s="76"/>
      <c r="H19" s="76"/>
      <c r="I19" s="76"/>
      <c r="J19" s="76"/>
      <c r="K19" s="47"/>
      <c r="L19" s="47"/>
      <c r="M19" s="47"/>
      <c r="N19" s="47"/>
      <c r="O19" s="47"/>
      <c r="P19" s="47"/>
      <c r="Q19" s="47"/>
      <c r="R19" s="47"/>
      <c r="S19" s="47"/>
      <c r="T19" s="47"/>
      <c r="U19" s="47"/>
      <c r="V19" s="47"/>
      <c r="X19" s="158" t="str">
        <f>'FY19 Project Request '!W26</f>
        <v>Capital Vehicle Acquisition</v>
      </c>
      <c r="Y19" s="158" t="b">
        <f>'FY19 Project Request '!X26</f>
        <v>0</v>
      </c>
      <c r="AB19" s="37"/>
    </row>
    <row r="20" spans="1:28" ht="16.7" customHeight="1" x14ac:dyDescent="0.25">
      <c r="A20" s="71"/>
      <c r="B20" s="53" t="s">
        <v>139</v>
      </c>
      <c r="C20" s="53"/>
      <c r="D20" s="53" t="s">
        <v>140</v>
      </c>
      <c r="E20" s="53"/>
      <c r="F20" s="53"/>
      <c r="G20" s="53" t="s">
        <v>141</v>
      </c>
      <c r="I20" s="53"/>
      <c r="J20" s="53"/>
      <c r="K20" s="42"/>
      <c r="L20" s="42"/>
      <c r="M20" s="42"/>
      <c r="N20" s="42"/>
      <c r="O20" s="42"/>
      <c r="P20" s="42"/>
      <c r="Q20" s="42"/>
      <c r="R20" s="42"/>
      <c r="S20" s="42"/>
      <c r="T20" s="42"/>
      <c r="U20" s="42"/>
      <c r="V20" s="42"/>
      <c r="X20" s="158" t="str">
        <f>'FY19 Project Request '!W21</f>
        <v>Both</v>
      </c>
      <c r="Y20" s="158" t="b">
        <f>'FY19 Project Request '!X21</f>
        <v>0</v>
      </c>
    </row>
    <row r="21" spans="1:28" ht="47.25" customHeight="1" x14ac:dyDescent="0.25">
      <c r="A21" s="71"/>
      <c r="B21" s="339" t="str">
        <f>'FY19 Project Request '!B22:C22</f>
        <v>Town of Carrboro &amp; Town of Chapel Hill, Estes Drive (SR 1780)</v>
      </c>
      <c r="C21" s="339"/>
      <c r="D21" s="339" t="str">
        <f>'FY19 Project Request '!D22:F22</f>
        <v>More than 1,279 residents live within 1/2 mile (the walking service area) of the corridor, including lower income residents in apartments.  Carrboro Elementary School is within the 1/2 mile walk area.</v>
      </c>
      <c r="E21" s="339"/>
      <c r="F21" s="339"/>
      <c r="G21" s="339" t="str">
        <f>'FY19 Project Request '!G22:J22</f>
        <v>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v>
      </c>
      <c r="H21" s="339"/>
      <c r="I21" s="339"/>
      <c r="J21" s="339"/>
      <c r="K21" s="42"/>
      <c r="L21" s="42"/>
      <c r="M21" s="42"/>
      <c r="N21" s="42"/>
      <c r="O21" s="42"/>
      <c r="P21" s="42"/>
      <c r="Q21" s="42"/>
      <c r="R21" s="42"/>
      <c r="S21" s="42"/>
      <c r="T21" s="42"/>
      <c r="U21" s="42"/>
      <c r="V21" s="42"/>
      <c r="X21" s="158" t="str">
        <f>'FY19 Project Request '!W22</f>
        <v>Operating - Administration</v>
      </c>
      <c r="Y21" s="158" t="b">
        <f>'FY19 Project Request '!X22</f>
        <v>0</v>
      </c>
    </row>
    <row r="22" spans="1:28" ht="15" customHeight="1" x14ac:dyDescent="0.25">
      <c r="A22" s="71"/>
      <c r="B22" s="78"/>
      <c r="C22" s="78"/>
      <c r="D22" s="78"/>
      <c r="E22" s="78"/>
      <c r="F22" s="78"/>
      <c r="G22" s="78"/>
      <c r="H22" s="78"/>
      <c r="I22" s="78"/>
      <c r="J22" s="78"/>
      <c r="K22" s="42"/>
      <c r="L22" s="42"/>
      <c r="M22" s="42"/>
      <c r="N22" s="42"/>
      <c r="O22" s="42"/>
      <c r="P22" s="42"/>
      <c r="Q22" s="42"/>
      <c r="R22" s="42"/>
      <c r="S22" s="42"/>
      <c r="T22" s="42"/>
      <c r="U22" s="42"/>
      <c r="V22" s="42"/>
      <c r="X22" s="158"/>
      <c r="Y22" s="158"/>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8"/>
      <c r="Y23" s="158"/>
    </row>
    <row r="24" spans="1:28" ht="26.25" x14ac:dyDescent="0.4">
      <c r="A24" s="79"/>
      <c r="B24" s="81" t="s">
        <v>194</v>
      </c>
      <c r="C24" s="80"/>
      <c r="D24" s="80"/>
      <c r="E24" s="80"/>
      <c r="F24" s="80"/>
      <c r="G24" s="80"/>
      <c r="H24" s="80"/>
      <c r="I24" s="80"/>
      <c r="J24" s="80"/>
      <c r="K24" s="79"/>
      <c r="L24" s="79"/>
      <c r="M24" s="79"/>
      <c r="N24" s="79"/>
      <c r="O24" s="79"/>
      <c r="P24" s="79"/>
      <c r="Q24" s="79"/>
      <c r="R24" s="79"/>
      <c r="S24" s="79"/>
      <c r="T24" s="79"/>
      <c r="U24" s="79"/>
      <c r="V24" s="79"/>
      <c r="X24" s="158"/>
      <c r="Y24" s="158"/>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1"/>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5"/>
      <c r="B27" s="241" t="s">
        <v>198</v>
      </c>
      <c r="C27" s="241"/>
      <c r="D27" s="241"/>
      <c r="E27" s="241"/>
      <c r="F27" s="241"/>
      <c r="G27" s="241"/>
      <c r="H27" s="241"/>
      <c r="I27" s="241"/>
      <c r="J27" s="241"/>
      <c r="K27" s="42"/>
      <c r="L27" s="42"/>
      <c r="M27" s="42"/>
      <c r="N27" s="42"/>
      <c r="O27" s="42"/>
      <c r="P27" s="42"/>
      <c r="Q27" s="42"/>
      <c r="R27" s="42"/>
      <c r="S27" s="42"/>
      <c r="T27" s="42"/>
      <c r="U27" s="42"/>
      <c r="V27" s="42"/>
    </row>
    <row r="28" spans="1:28" s="40" customFormat="1" x14ac:dyDescent="0.25">
      <c r="A28" s="75"/>
      <c r="C28" s="301" t="s">
        <v>199</v>
      </c>
      <c r="D28" s="334"/>
      <c r="E28" s="302"/>
      <c r="F28" s="88" t="s">
        <v>200</v>
      </c>
      <c r="G28" s="88" t="s">
        <v>201</v>
      </c>
      <c r="H28" s="88" t="s">
        <v>202</v>
      </c>
      <c r="I28" s="88" t="s">
        <v>203</v>
      </c>
      <c r="J28" s="44"/>
      <c r="K28" s="44"/>
      <c r="L28" s="44"/>
      <c r="M28" s="44"/>
      <c r="N28" s="44"/>
      <c r="O28" s="44"/>
      <c r="P28" s="44"/>
      <c r="Q28" s="44"/>
      <c r="R28" s="44"/>
      <c r="S28" s="44"/>
      <c r="T28" s="44"/>
      <c r="U28" s="44"/>
      <c r="V28" s="44"/>
    </row>
    <row r="29" spans="1:28" ht="21" customHeight="1" x14ac:dyDescent="0.25">
      <c r="A29" s="73"/>
      <c r="B29" s="59" t="s">
        <v>92</v>
      </c>
      <c r="C29" s="332" t="str">
        <f>KPI_a</f>
        <v>CD-Project DevelopmentInitiation and completion of preliminary design (construction authorization)</v>
      </c>
      <c r="D29" s="333"/>
      <c r="E29" s="333"/>
      <c r="F29" s="229"/>
      <c r="G29" s="229"/>
      <c r="H29" s="229"/>
      <c r="I29" s="229"/>
      <c r="J29" s="44"/>
      <c r="K29" s="42"/>
      <c r="L29" s="42"/>
      <c r="M29" s="42"/>
      <c r="N29" s="42"/>
      <c r="O29" s="42"/>
      <c r="P29" s="42"/>
      <c r="Q29" s="42"/>
      <c r="R29" s="42"/>
      <c r="S29" s="42"/>
      <c r="T29" s="42"/>
      <c r="U29" s="42"/>
      <c r="V29" s="42"/>
    </row>
    <row r="30" spans="1:28" ht="21" customHeight="1" x14ac:dyDescent="0.25">
      <c r="A30" s="73"/>
      <c r="B30" s="59" t="s">
        <v>93</v>
      </c>
      <c r="C30" s="332" t="str">
        <f>KPI_b</f>
        <v>CD-Construction StartAdvertisement of bid and selection of contractor</v>
      </c>
      <c r="D30" s="333"/>
      <c r="E30" s="333"/>
      <c r="F30" s="229"/>
      <c r="G30" s="229"/>
      <c r="H30" s="229"/>
      <c r="I30" s="229"/>
      <c r="J30" s="44"/>
      <c r="K30" s="42"/>
      <c r="L30" s="42"/>
      <c r="M30" s="42"/>
      <c r="N30" s="42"/>
      <c r="O30" s="42"/>
      <c r="P30" s="42"/>
      <c r="Q30" s="42"/>
      <c r="R30" s="42"/>
      <c r="S30" s="42"/>
      <c r="T30" s="42"/>
      <c r="U30" s="42"/>
      <c r="V30" s="42"/>
    </row>
    <row r="31" spans="1:28" ht="21" customHeight="1" x14ac:dyDescent="0.25">
      <c r="A31" s="73"/>
      <c r="B31" s="59" t="s">
        <v>94</v>
      </c>
      <c r="C31" s="332" t="str">
        <f>KPI_c</f>
        <v>CD-Construction CompletionProject completion</v>
      </c>
      <c r="D31" s="333"/>
      <c r="E31" s="333"/>
      <c r="F31" s="229"/>
      <c r="G31" s="229"/>
      <c r="H31" s="229"/>
      <c r="I31" s="229"/>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79"/>
      <c r="B33" s="81" t="s">
        <v>204</v>
      </c>
      <c r="C33" s="80"/>
      <c r="D33" s="80"/>
      <c r="E33" s="80"/>
      <c r="F33" s="80"/>
      <c r="G33" s="80"/>
      <c r="H33" s="80"/>
      <c r="I33" s="80"/>
      <c r="J33" s="80"/>
      <c r="K33" s="79"/>
      <c r="L33" s="79"/>
      <c r="M33" s="79"/>
      <c r="N33" s="79"/>
      <c r="O33" s="79"/>
      <c r="P33" s="79"/>
      <c r="Q33" s="79"/>
      <c r="R33" s="79"/>
      <c r="S33" s="79"/>
      <c r="T33" s="79"/>
      <c r="U33" s="79"/>
      <c r="V33" s="79"/>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3"/>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46" t="s">
        <v>200</v>
      </c>
      <c r="C36" s="347"/>
      <c r="D36" s="346" t="s">
        <v>201</v>
      </c>
      <c r="E36" s="347"/>
      <c r="F36" s="346" t="s">
        <v>202</v>
      </c>
      <c r="G36" s="347"/>
      <c r="H36" s="346" t="s">
        <v>203</v>
      </c>
      <c r="I36" s="347"/>
      <c r="J36" s="42"/>
      <c r="K36" s="42"/>
      <c r="L36" s="42"/>
      <c r="M36" s="42"/>
      <c r="N36" s="42"/>
      <c r="O36" s="42"/>
      <c r="P36" s="42"/>
      <c r="Q36" s="42"/>
      <c r="R36" s="42"/>
      <c r="S36" s="42"/>
      <c r="T36" s="42"/>
      <c r="U36" s="42"/>
      <c r="V36" s="42"/>
      <c r="W36" s="42"/>
      <c r="X36" s="42"/>
      <c r="Y36" s="42"/>
      <c r="Z36" s="146"/>
    </row>
    <row r="37" spans="1:26" ht="180.75" customHeight="1" thickTop="1" x14ac:dyDescent="0.25">
      <c r="A37" s="45"/>
      <c r="B37" s="297"/>
      <c r="C37" s="298"/>
      <c r="D37" s="297"/>
      <c r="E37" s="298"/>
      <c r="F37" s="297"/>
      <c r="G37" s="298"/>
      <c r="H37" s="297"/>
      <c r="I37" s="298"/>
      <c r="J37" s="42"/>
      <c r="K37" s="42"/>
      <c r="L37" s="42"/>
      <c r="M37" s="42"/>
      <c r="N37" s="42"/>
      <c r="O37" s="42"/>
      <c r="P37" s="42"/>
      <c r="Q37" s="42"/>
      <c r="R37" s="42"/>
      <c r="S37" s="42"/>
      <c r="T37" s="42"/>
      <c r="U37" s="42"/>
      <c r="V37" s="42"/>
      <c r="W37" s="42"/>
      <c r="X37" s="42"/>
      <c r="Y37" s="42"/>
      <c r="Z37" s="146"/>
    </row>
    <row r="38" spans="1:26" ht="15.75" thickBot="1" x14ac:dyDescent="0.3">
      <c r="A38" s="53"/>
      <c r="B38" s="299" t="s">
        <v>205</v>
      </c>
      <c r="C38" s="300"/>
      <c r="D38" s="299" t="s">
        <v>205</v>
      </c>
      <c r="E38" s="300"/>
      <c r="F38" s="299" t="s">
        <v>205</v>
      </c>
      <c r="G38" s="300"/>
      <c r="H38" s="299" t="s">
        <v>205</v>
      </c>
      <c r="I38" s="300"/>
      <c r="J38" s="53"/>
      <c r="K38" s="42"/>
      <c r="L38" s="42"/>
      <c r="M38" s="42"/>
      <c r="N38" s="42"/>
      <c r="O38" s="42"/>
      <c r="P38" s="42"/>
      <c r="Q38" s="42"/>
      <c r="R38" s="42"/>
      <c r="S38" s="42"/>
      <c r="T38" s="42"/>
      <c r="U38" s="42"/>
      <c r="V38" s="42"/>
    </row>
    <row r="39" spans="1:26" ht="15.75" thickTop="1" x14ac:dyDescent="0.25">
      <c r="A39" s="45"/>
      <c r="B39" s="297"/>
      <c r="C39" s="298"/>
      <c r="D39" s="297"/>
      <c r="E39" s="298"/>
      <c r="F39" s="297"/>
      <c r="G39" s="298"/>
      <c r="H39" s="297"/>
      <c r="I39" s="29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79"/>
      <c r="B41" s="81" t="s">
        <v>235</v>
      </c>
      <c r="C41" s="80"/>
      <c r="D41" s="80"/>
      <c r="E41" s="80"/>
      <c r="F41" s="80"/>
      <c r="G41" s="80"/>
      <c r="H41" s="80"/>
      <c r="I41" s="80"/>
      <c r="J41" s="80"/>
      <c r="K41" s="79"/>
      <c r="L41" s="79"/>
      <c r="M41" s="79"/>
      <c r="N41" s="79"/>
      <c r="O41" s="79"/>
      <c r="P41" s="79"/>
      <c r="Q41" s="79"/>
      <c r="R41" s="79"/>
      <c r="S41" s="79"/>
      <c r="T41" s="79"/>
      <c r="U41" s="79"/>
      <c r="V41" s="79"/>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6"/>
      <c r="B43" s="227"/>
      <c r="C43" s="227"/>
      <c r="D43" s="227"/>
      <c r="E43" s="227"/>
      <c r="F43" s="227"/>
      <c r="G43" s="227"/>
      <c r="H43" s="227"/>
      <c r="I43" s="227"/>
      <c r="J43" s="227"/>
      <c r="K43" s="226"/>
      <c r="L43" s="226"/>
      <c r="M43" s="226"/>
      <c r="N43" s="226"/>
      <c r="O43" s="226"/>
      <c r="P43" s="226"/>
      <c r="Q43" s="226"/>
      <c r="R43" s="226"/>
      <c r="S43" s="226"/>
      <c r="T43" s="226"/>
      <c r="U43" s="226"/>
      <c r="V43" s="226"/>
    </row>
    <row r="44" spans="1:26" s="42" customFormat="1" ht="18" customHeight="1" outlineLevel="1" thickBot="1" x14ac:dyDescent="0.45">
      <c r="A44" s="226"/>
      <c r="B44" s="224" t="s">
        <v>358</v>
      </c>
      <c r="C44" s="225"/>
      <c r="D44" s="228">
        <f>IF('FY19 Project Request '!H105&gt;0,ROUND('FY19 Project Request '!H105,),"N/A")</f>
        <v>37203</v>
      </c>
      <c r="E44" s="227"/>
      <c r="F44" s="227"/>
      <c r="G44" s="227"/>
      <c r="H44" s="227"/>
      <c r="I44" s="227"/>
      <c r="J44" s="227"/>
      <c r="K44" s="226"/>
      <c r="L44" s="226"/>
      <c r="M44" s="226"/>
      <c r="N44" s="226"/>
      <c r="O44" s="226"/>
      <c r="P44" s="226"/>
      <c r="Q44" s="226"/>
      <c r="R44" s="226"/>
      <c r="S44" s="226"/>
      <c r="T44" s="226"/>
      <c r="U44" s="226"/>
      <c r="V44" s="226"/>
    </row>
    <row r="45" spans="1:26" ht="15.75" customHeight="1" thickTop="1" x14ac:dyDescent="0.4">
      <c r="A45" s="42"/>
      <c r="B45" s="171"/>
      <c r="C45" s="171"/>
      <c r="D45" s="171"/>
      <c r="E45" s="171"/>
      <c r="F45" s="171"/>
      <c r="G45" s="171"/>
      <c r="H45" s="171"/>
      <c r="I45" s="171"/>
      <c r="J45" s="171"/>
      <c r="K45" s="171"/>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4" t="str">
        <f>$I$2&amp;"-"&amp;$I$3</f>
        <v>FY 2019-Quarter 1</v>
      </c>
      <c r="C48" s="155"/>
      <c r="D48" s="150" t="s">
        <v>213</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8" t="s">
        <v>323</v>
      </c>
      <c r="C49" s="149"/>
      <c r="D49" s="234"/>
      <c r="E49" s="172">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8" t="s">
        <v>322</v>
      </c>
      <c r="C50" s="149"/>
      <c r="D50" s="235">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8" t="s">
        <v>274</v>
      </c>
      <c r="C51" s="169"/>
      <c r="D51" s="151">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4" t="str">
        <f>$I$2&amp;"-"&amp;$I$3</f>
        <v>FY 2019-Quarter 1</v>
      </c>
      <c r="C58" s="155"/>
      <c r="D58" s="150" t="s">
        <v>213</v>
      </c>
      <c r="E58" s="172"/>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295" t="s">
        <v>320</v>
      </c>
      <c r="C59" s="296"/>
      <c r="D59" s="234"/>
      <c r="E59" s="172">
        <f>D60-D59</f>
        <v>37203</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1" t="s">
        <v>321</v>
      </c>
      <c r="C60" s="292"/>
      <c r="D60" s="235">
        <f>'FY19 Project Request '!J14</f>
        <v>37203</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1" t="s">
        <v>274</v>
      </c>
      <c r="C61" s="292"/>
      <c r="D61" s="151">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BFA54485-1420-441C-83C0-A00C3280B0FB}"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1" t="s">
        <v>192</v>
      </c>
      <c r="C1" s="262"/>
      <c r="D1" s="303" t="s">
        <v>163</v>
      </c>
      <c r="E1" s="304"/>
      <c r="F1" s="304"/>
      <c r="G1" s="304"/>
      <c r="H1" s="305"/>
      <c r="I1" s="96" t="s">
        <v>114</v>
      </c>
      <c r="J1" s="97">
        <v>43282</v>
      </c>
      <c r="K1" s="42"/>
      <c r="L1" s="42"/>
      <c r="M1" s="42"/>
      <c r="N1" s="42"/>
      <c r="O1" s="42"/>
      <c r="P1" s="42"/>
      <c r="Q1" s="42"/>
      <c r="R1" s="42"/>
      <c r="S1" s="42"/>
      <c r="T1" s="42"/>
      <c r="U1" s="42"/>
      <c r="V1" s="42"/>
    </row>
    <row r="2" spans="1:29" ht="18.75" customHeight="1" thickTop="1" thickBot="1" x14ac:dyDescent="0.35">
      <c r="A2" s="45"/>
      <c r="B2" s="306" t="str">
        <f>'FY19 Project Request '!B2:C2</f>
        <v>18TOC_CD3</v>
      </c>
      <c r="C2" s="307"/>
      <c r="D2" s="250" t="s">
        <v>116</v>
      </c>
      <c r="E2" s="251"/>
      <c r="F2" s="251"/>
      <c r="G2" s="251"/>
      <c r="H2" s="251"/>
      <c r="I2" s="351" t="str">
        <f>'FY19 Project Request '!I2:J2</f>
        <v>FY 2019</v>
      </c>
      <c r="J2" s="352"/>
      <c r="K2" s="42"/>
      <c r="L2" s="42"/>
      <c r="M2" s="42"/>
      <c r="N2" s="42"/>
      <c r="O2" s="42"/>
      <c r="P2" s="42"/>
      <c r="Q2" s="42"/>
      <c r="R2" s="42"/>
      <c r="S2" s="42"/>
      <c r="T2" s="42"/>
      <c r="U2" s="42"/>
      <c r="V2" s="42"/>
      <c r="AC2" s="190" t="s">
        <v>102</v>
      </c>
    </row>
    <row r="3" spans="1:29" ht="17.25" customHeight="1" x14ac:dyDescent="0.3">
      <c r="A3" s="45"/>
      <c r="B3" s="308" t="s">
        <v>229</v>
      </c>
      <c r="C3" s="309"/>
      <c r="D3" s="250" t="s">
        <v>341</v>
      </c>
      <c r="E3" s="250"/>
      <c r="F3" s="250"/>
      <c r="G3" s="250"/>
      <c r="H3" s="250"/>
      <c r="I3" s="43">
        <v>43281</v>
      </c>
      <c r="J3" s="52"/>
      <c r="K3" s="42"/>
      <c r="L3" s="42"/>
      <c r="M3" s="42"/>
      <c r="N3" s="42"/>
      <c r="O3" s="42"/>
      <c r="P3" s="42"/>
      <c r="Q3" s="42"/>
      <c r="R3" s="42"/>
      <c r="S3" s="42"/>
      <c r="T3" s="42"/>
      <c r="U3" s="42"/>
      <c r="V3" s="42"/>
      <c r="AC3" s="190" t="s">
        <v>275</v>
      </c>
    </row>
    <row r="4" spans="1:29" ht="17.25" x14ac:dyDescent="0.3">
      <c r="A4" s="45"/>
      <c r="B4" s="310"/>
      <c r="C4" s="311"/>
      <c r="D4" s="255"/>
      <c r="E4" s="250"/>
      <c r="F4" s="250"/>
      <c r="G4" s="250"/>
      <c r="H4" s="250"/>
      <c r="I4" s="52"/>
      <c r="J4" s="52"/>
      <c r="K4" s="42"/>
      <c r="L4" s="42"/>
      <c r="M4" s="42"/>
      <c r="N4" s="42"/>
      <c r="O4" s="42"/>
      <c r="P4" s="42"/>
      <c r="Q4" s="42"/>
      <c r="R4" s="42"/>
      <c r="S4" s="42"/>
      <c r="T4" s="42"/>
      <c r="U4" s="42"/>
      <c r="V4" s="42"/>
      <c r="AC4" s="190" t="s">
        <v>276</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0" t="s">
        <v>277</v>
      </c>
    </row>
    <row r="6" spans="1:29" ht="20.25" customHeight="1" x14ac:dyDescent="0.25">
      <c r="A6" s="167"/>
      <c r="B6" s="166" t="s">
        <v>228</v>
      </c>
      <c r="C6" s="165"/>
      <c r="D6" s="165"/>
      <c r="E6" s="165"/>
      <c r="F6" s="165"/>
      <c r="G6" s="165"/>
      <c r="H6" s="165"/>
      <c r="I6" s="165"/>
      <c r="J6" s="165"/>
      <c r="K6" s="146"/>
      <c r="L6" s="42"/>
      <c r="M6" s="42"/>
      <c r="N6" s="42"/>
      <c r="O6" s="42"/>
      <c r="P6" s="42"/>
      <c r="Q6" s="42"/>
      <c r="R6" s="42"/>
      <c r="S6" s="42"/>
      <c r="T6" s="42"/>
      <c r="U6" s="42"/>
      <c r="V6" s="42"/>
      <c r="X6" s="158"/>
      <c r="Y6" s="158"/>
      <c r="AC6" s="190" t="s">
        <v>278</v>
      </c>
    </row>
    <row r="7" spans="1:29" ht="30.6" customHeight="1" x14ac:dyDescent="0.4">
      <c r="A7" s="79"/>
      <c r="B7" s="81" t="s">
        <v>197</v>
      </c>
      <c r="C7" s="80"/>
      <c r="D7" s="80"/>
      <c r="E7" s="80"/>
      <c r="F7" s="80"/>
      <c r="G7" s="80"/>
      <c r="H7" s="80"/>
      <c r="I7" s="80"/>
      <c r="J7" s="80"/>
      <c r="K7" s="79"/>
      <c r="L7" s="79"/>
      <c r="M7" s="79"/>
      <c r="N7" s="79"/>
      <c r="O7" s="79"/>
      <c r="P7" s="79"/>
      <c r="Q7" s="79"/>
      <c r="R7" s="79"/>
      <c r="S7" s="79"/>
      <c r="T7" s="79"/>
      <c r="U7" s="79"/>
      <c r="V7" s="79"/>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1" t="s">
        <v>34</v>
      </c>
      <c r="C9" s="302"/>
      <c r="D9" s="212" t="s">
        <v>35</v>
      </c>
      <c r="E9" s="191" t="s">
        <v>299</v>
      </c>
      <c r="F9" s="154" t="s">
        <v>36</v>
      </c>
      <c r="G9" s="155"/>
      <c r="H9" s="191"/>
      <c r="I9" s="301" t="s">
        <v>111</v>
      </c>
      <c r="J9" s="302"/>
      <c r="K9" s="42"/>
      <c r="L9" s="42"/>
      <c r="M9" s="42"/>
      <c r="N9" s="42"/>
      <c r="O9" s="42"/>
      <c r="P9" s="42"/>
      <c r="Q9" s="42"/>
      <c r="R9" s="42"/>
      <c r="S9" s="42"/>
      <c r="T9" s="42"/>
      <c r="U9" s="42"/>
      <c r="V9" s="42"/>
    </row>
    <row r="10" spans="1:29" ht="18" customHeight="1" x14ac:dyDescent="0.25">
      <c r="A10" s="45"/>
      <c r="B10" s="327" t="str">
        <f>Project_Name</f>
        <v>Estes Drive Bike-Ped Improvements</v>
      </c>
      <c r="C10" s="328"/>
      <c r="D10" s="353" t="str">
        <f>Requesting_Agency</f>
        <v>Town of Carrboro</v>
      </c>
      <c r="E10" s="355"/>
      <c r="F10" s="348" t="str">
        <f>'FY19 Project Request '!F11:H11</f>
        <v>Tina Moon</v>
      </c>
      <c r="G10" s="349"/>
      <c r="H10" s="350"/>
      <c r="I10" s="138" t="s">
        <v>280</v>
      </c>
      <c r="J10" s="139">
        <f>'FY19 Project Request '!J11</f>
        <v>0</v>
      </c>
      <c r="K10" s="42"/>
      <c r="L10" s="42"/>
      <c r="M10" s="42"/>
      <c r="N10" s="42"/>
      <c r="O10" s="42"/>
      <c r="P10" s="42"/>
      <c r="Q10" s="42"/>
      <c r="R10" s="42"/>
      <c r="S10" s="42"/>
      <c r="T10" s="42"/>
      <c r="U10" s="42"/>
      <c r="V10" s="42"/>
    </row>
    <row r="11" spans="1:29" ht="18" customHeight="1" x14ac:dyDescent="0.25">
      <c r="A11" s="45"/>
      <c r="B11" s="329"/>
      <c r="C11" s="330"/>
      <c r="D11" s="354"/>
      <c r="E11" s="356"/>
      <c r="F11" s="348" t="str">
        <f>'FY19 Project Request '!F12:H12</f>
        <v>cmoon@townofcarrboro.org</v>
      </c>
      <c r="G11" s="349"/>
      <c r="H11" s="350"/>
      <c r="I11" s="138" t="s">
        <v>281</v>
      </c>
      <c r="J11" s="139">
        <f>'FY19 Project Request '!J12</f>
        <v>0</v>
      </c>
      <c r="K11" s="42"/>
      <c r="L11" s="42"/>
      <c r="M11" s="42"/>
      <c r="N11" s="42"/>
      <c r="O11" s="42"/>
      <c r="P11" s="42"/>
      <c r="Q11" s="42"/>
      <c r="R11" s="42"/>
      <c r="S11" s="42"/>
      <c r="T11" s="42"/>
      <c r="U11" s="42"/>
      <c r="V11" s="42"/>
    </row>
    <row r="12" spans="1:29" x14ac:dyDescent="0.25">
      <c r="A12" s="45"/>
      <c r="B12" s="301" t="s">
        <v>39</v>
      </c>
      <c r="C12" s="302"/>
      <c r="D12" s="301" t="s">
        <v>40</v>
      </c>
      <c r="E12" s="302"/>
      <c r="F12" s="154" t="s">
        <v>96</v>
      </c>
      <c r="G12" s="155"/>
      <c r="H12" s="191"/>
      <c r="I12" s="301" t="s">
        <v>112</v>
      </c>
      <c r="J12" s="302"/>
      <c r="K12" s="42"/>
      <c r="L12" s="42"/>
      <c r="M12" s="42"/>
      <c r="N12" s="42"/>
      <c r="O12" s="42"/>
      <c r="P12" s="42"/>
      <c r="Q12" s="42"/>
      <c r="R12" s="42"/>
      <c r="S12" s="42"/>
      <c r="T12" s="42"/>
      <c r="U12" s="42"/>
      <c r="V12" s="42"/>
    </row>
    <row r="13" spans="1:29" ht="15.75" customHeight="1" x14ac:dyDescent="0.25">
      <c r="A13" s="45"/>
      <c r="B13" s="312" t="str">
        <f>Start_Date</f>
        <v>FY 2018</v>
      </c>
      <c r="C13" s="313"/>
      <c r="D13" s="312" t="str">
        <f>End_Date</f>
        <v>FY 2023</v>
      </c>
      <c r="E13" s="313"/>
      <c r="F13" s="316" t="str">
        <f>Added_notes_as_appropriate</f>
        <v>The Town anticipates intitiating the muncipal agreement process in FY 2018, depending on the schedule for the corridor study (18TOC_CO2).</v>
      </c>
      <c r="G13" s="317"/>
      <c r="H13" s="318"/>
      <c r="I13" s="138" t="s">
        <v>280</v>
      </c>
      <c r="J13" s="139">
        <f>'FY19 Project Request '!J14</f>
        <v>37203</v>
      </c>
      <c r="K13" s="42"/>
      <c r="L13" s="42"/>
      <c r="M13" s="42"/>
      <c r="N13" s="42"/>
      <c r="O13" s="42"/>
      <c r="P13" s="42"/>
      <c r="Q13" s="42"/>
      <c r="R13" s="42"/>
      <c r="S13" s="42"/>
      <c r="T13" s="42"/>
      <c r="U13" s="42"/>
      <c r="V13" s="42"/>
      <c r="W13" s="37" t="b">
        <v>0</v>
      </c>
    </row>
    <row r="14" spans="1:29" ht="15.75" customHeight="1" x14ac:dyDescent="0.25">
      <c r="A14" s="45"/>
      <c r="B14" s="314"/>
      <c r="C14" s="315"/>
      <c r="D14" s="314"/>
      <c r="E14" s="315"/>
      <c r="F14" s="319"/>
      <c r="G14" s="320"/>
      <c r="H14" s="321"/>
      <c r="I14" s="138" t="s">
        <v>281</v>
      </c>
      <c r="J14" s="139">
        <f>'FY19 Project Request '!J15</f>
        <v>250010</v>
      </c>
      <c r="K14" s="42"/>
      <c r="L14" s="42"/>
      <c r="M14" s="42"/>
      <c r="N14" s="42"/>
      <c r="O14" s="42"/>
      <c r="P14" s="42"/>
      <c r="Q14" s="42"/>
      <c r="R14" s="42"/>
      <c r="S14" s="42"/>
      <c r="T14" s="42"/>
      <c r="U14" s="42"/>
      <c r="V14" s="42"/>
      <c r="W14" s="37" t="b">
        <v>1</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35" t="str">
        <f>'FY19 Project Request '!B17:J17</f>
        <v>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$37,203 of Transit Tax revenue funds have been earmarked for FY 2018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v>
      </c>
      <c r="C16" s="336"/>
      <c r="D16" s="336"/>
      <c r="E16" s="336"/>
      <c r="F16" s="336"/>
      <c r="G16" s="336"/>
      <c r="H16" s="337"/>
      <c r="I16" s="337"/>
      <c r="J16" s="338"/>
      <c r="K16" s="42"/>
      <c r="L16" s="42"/>
      <c r="M16" s="42"/>
      <c r="N16" s="42"/>
      <c r="O16" s="42"/>
      <c r="P16" s="42"/>
      <c r="Q16" s="42"/>
      <c r="R16" s="42"/>
      <c r="S16" s="42"/>
      <c r="T16" s="42"/>
      <c r="U16" s="42"/>
      <c r="V16" s="42"/>
      <c r="X16" s="158"/>
      <c r="Y16" s="158" t="b">
        <v>1</v>
      </c>
    </row>
    <row r="17" spans="1:28" ht="20.25" customHeight="1" x14ac:dyDescent="0.25">
      <c r="A17" s="45"/>
      <c r="B17" s="340" t="s">
        <v>227</v>
      </c>
      <c r="C17" s="340"/>
      <c r="D17" s="340"/>
      <c r="E17" s="145" t="str">
        <f>IF('FY19 Project Request '!X35,"YES",IF('FY19 Project Request '!X36,"NO",))</f>
        <v>YES</v>
      </c>
      <c r="F17" s="344"/>
      <c r="G17" s="345"/>
      <c r="H17" s="341"/>
      <c r="I17" s="342"/>
      <c r="J17" s="343"/>
      <c r="K17" s="42"/>
      <c r="L17" s="42"/>
      <c r="M17" s="42"/>
      <c r="N17" s="42"/>
      <c r="O17" s="42"/>
      <c r="P17" s="42"/>
      <c r="Q17" s="42"/>
      <c r="R17" s="42"/>
      <c r="S17" s="42"/>
      <c r="T17" s="42"/>
      <c r="U17" s="42"/>
      <c r="V17" s="42"/>
      <c r="X17" s="158" t="str">
        <f>'FY19 Project Request '!W19</f>
        <v>Operating</v>
      </c>
      <c r="Y17" s="158" t="b">
        <f>'FY19 Project Request '!X19</f>
        <v>0</v>
      </c>
    </row>
    <row r="18" spans="1:28" x14ac:dyDescent="0.25">
      <c r="A18" s="45"/>
      <c r="B18" s="82"/>
      <c r="C18" s="82"/>
      <c r="D18" s="82"/>
      <c r="E18" s="82"/>
      <c r="F18" s="82"/>
      <c r="G18" s="82"/>
      <c r="H18" s="82"/>
      <c r="I18" s="82"/>
      <c r="J18" s="82"/>
      <c r="K18" s="42"/>
      <c r="L18" s="42"/>
      <c r="M18" s="42"/>
      <c r="N18" s="42"/>
      <c r="O18" s="42"/>
      <c r="P18" s="42"/>
      <c r="Q18" s="42"/>
      <c r="R18" s="42"/>
      <c r="S18" s="42"/>
      <c r="T18" s="42"/>
      <c r="U18" s="42"/>
      <c r="V18" s="42"/>
      <c r="X18" s="158" t="str">
        <f>'FY19 Project Request '!W25</f>
        <v>Capital Development</v>
      </c>
      <c r="Y18" s="158" t="b">
        <f>'FY19 Project Request '!X25</f>
        <v>1</v>
      </c>
    </row>
    <row r="19" spans="1:28" s="40" customFormat="1" ht="17.25" customHeight="1" x14ac:dyDescent="0.25">
      <c r="A19" s="74"/>
      <c r="B19" s="140" t="s">
        <v>270</v>
      </c>
      <c r="C19" s="76"/>
      <c r="D19" s="76"/>
      <c r="E19" s="76"/>
      <c r="F19" s="76"/>
      <c r="G19" s="76"/>
      <c r="H19" s="76"/>
      <c r="I19" s="76"/>
      <c r="J19" s="76"/>
      <c r="K19" s="47"/>
      <c r="L19" s="47"/>
      <c r="M19" s="47"/>
      <c r="N19" s="47"/>
      <c r="O19" s="47"/>
      <c r="P19" s="47"/>
      <c r="Q19" s="47"/>
      <c r="R19" s="47"/>
      <c r="S19" s="47"/>
      <c r="T19" s="47"/>
      <c r="U19" s="47"/>
      <c r="V19" s="47"/>
      <c r="X19" s="158" t="str">
        <f>'FY19 Project Request '!W26</f>
        <v>Capital Vehicle Acquisition</v>
      </c>
      <c r="Y19" s="158" t="b">
        <f>'FY19 Project Request '!X26</f>
        <v>0</v>
      </c>
      <c r="AB19" s="37"/>
    </row>
    <row r="20" spans="1:28" ht="16.7" customHeight="1" x14ac:dyDescent="0.25">
      <c r="A20" s="71"/>
      <c r="B20" s="53" t="s">
        <v>139</v>
      </c>
      <c r="C20" s="53"/>
      <c r="D20" s="53" t="s">
        <v>140</v>
      </c>
      <c r="E20" s="53"/>
      <c r="F20" s="53"/>
      <c r="G20" s="53" t="s">
        <v>141</v>
      </c>
      <c r="I20" s="53"/>
      <c r="J20" s="53"/>
      <c r="K20" s="42"/>
      <c r="L20" s="42"/>
      <c r="M20" s="42"/>
      <c r="N20" s="42"/>
      <c r="O20" s="42"/>
      <c r="P20" s="42"/>
      <c r="Q20" s="42"/>
      <c r="R20" s="42"/>
      <c r="S20" s="42"/>
      <c r="T20" s="42"/>
      <c r="U20" s="42"/>
      <c r="V20" s="42"/>
      <c r="X20" s="158" t="str">
        <f>'FY19 Project Request '!W21</f>
        <v>Both</v>
      </c>
      <c r="Y20" s="158" t="b">
        <f>'FY19 Project Request '!X21</f>
        <v>0</v>
      </c>
    </row>
    <row r="21" spans="1:28" ht="47.25" customHeight="1" x14ac:dyDescent="0.25">
      <c r="A21" s="71"/>
      <c r="B21" s="339" t="str">
        <f>'FY19 Project Request '!B22:C22</f>
        <v>Town of Carrboro &amp; Town of Chapel Hill, Estes Drive (SR 1780)</v>
      </c>
      <c r="C21" s="339"/>
      <c r="D21" s="339" t="str">
        <f>'FY19 Project Request '!D22:F22</f>
        <v>More than 1,279 residents live within 1/2 mile (the walking service area) of the corridor, including lower income residents in apartments.  Carrboro Elementary School is within the 1/2 mile walk area.</v>
      </c>
      <c r="E21" s="339"/>
      <c r="F21" s="339"/>
      <c r="G21" s="339" t="str">
        <f>'FY19 Project Request '!G22:J22</f>
        <v>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v>
      </c>
      <c r="H21" s="339"/>
      <c r="I21" s="339"/>
      <c r="J21" s="339"/>
      <c r="K21" s="42"/>
      <c r="L21" s="42"/>
      <c r="M21" s="42"/>
      <c r="N21" s="42"/>
      <c r="O21" s="42"/>
      <c r="P21" s="42"/>
      <c r="Q21" s="42"/>
      <c r="R21" s="42"/>
      <c r="S21" s="42"/>
      <c r="T21" s="42"/>
      <c r="U21" s="42"/>
      <c r="V21" s="42"/>
      <c r="X21" s="158" t="str">
        <f>'FY19 Project Request '!W22</f>
        <v>Operating - Administration</v>
      </c>
      <c r="Y21" s="158" t="b">
        <f>'FY19 Project Request '!X22</f>
        <v>0</v>
      </c>
    </row>
    <row r="22" spans="1:28" ht="15" customHeight="1" x14ac:dyDescent="0.25">
      <c r="A22" s="71"/>
      <c r="B22" s="78"/>
      <c r="C22" s="78"/>
      <c r="D22" s="78"/>
      <c r="E22" s="78"/>
      <c r="F22" s="78"/>
      <c r="G22" s="78"/>
      <c r="H22" s="78"/>
      <c r="I22" s="78"/>
      <c r="J22" s="78"/>
      <c r="K22" s="42"/>
      <c r="L22" s="42"/>
      <c r="M22" s="42"/>
      <c r="N22" s="42"/>
      <c r="O22" s="42"/>
      <c r="P22" s="42"/>
      <c r="Q22" s="42"/>
      <c r="R22" s="42"/>
      <c r="S22" s="42"/>
      <c r="T22" s="42"/>
      <c r="U22" s="42"/>
      <c r="V22" s="42"/>
      <c r="X22" s="158"/>
      <c r="Y22" s="158"/>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8"/>
      <c r="Y23" s="158"/>
    </row>
    <row r="24" spans="1:28" ht="26.25" x14ac:dyDescent="0.4">
      <c r="A24" s="79"/>
      <c r="B24" s="81" t="s">
        <v>330</v>
      </c>
      <c r="C24" s="80"/>
      <c r="D24" s="80"/>
      <c r="E24" s="80"/>
      <c r="F24" s="80"/>
      <c r="G24" s="80"/>
      <c r="H24" s="80"/>
      <c r="I24" s="80"/>
      <c r="J24" s="80"/>
      <c r="K24" s="79"/>
      <c r="L24" s="79"/>
      <c r="M24" s="79"/>
      <c r="N24" s="79"/>
      <c r="O24" s="79"/>
      <c r="P24" s="79"/>
      <c r="Q24" s="79"/>
      <c r="R24" s="79"/>
      <c r="S24" s="79"/>
      <c r="T24" s="79"/>
      <c r="U24" s="79"/>
      <c r="V24" s="79"/>
      <c r="X24" s="158"/>
      <c r="Y24" s="158"/>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1"/>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5"/>
      <c r="B27" s="241" t="s">
        <v>198</v>
      </c>
      <c r="C27" s="241"/>
      <c r="D27" s="241"/>
      <c r="E27" s="241"/>
      <c r="F27" s="241"/>
      <c r="G27" s="241"/>
      <c r="H27" s="241"/>
      <c r="I27" s="241"/>
      <c r="J27" s="241"/>
      <c r="K27" s="42"/>
      <c r="L27" s="42"/>
      <c r="M27" s="42"/>
      <c r="N27" s="42"/>
      <c r="O27" s="42"/>
      <c r="P27" s="42"/>
      <c r="Q27" s="42"/>
      <c r="R27" s="42"/>
      <c r="S27" s="42"/>
      <c r="T27" s="42"/>
      <c r="U27" s="42"/>
      <c r="V27" s="42"/>
    </row>
    <row r="28" spans="1:28" s="40" customFormat="1" x14ac:dyDescent="0.25">
      <c r="A28" s="75"/>
      <c r="C28" s="301" t="s">
        <v>199</v>
      </c>
      <c r="D28" s="334"/>
      <c r="E28" s="302"/>
      <c r="F28" s="189" t="s">
        <v>200</v>
      </c>
      <c r="G28" s="189" t="s">
        <v>201</v>
      </c>
      <c r="H28" s="189" t="s">
        <v>202</v>
      </c>
      <c r="I28" s="189" t="s">
        <v>203</v>
      </c>
      <c r="J28" s="44"/>
      <c r="K28" s="44"/>
      <c r="L28" s="44"/>
      <c r="M28" s="44"/>
      <c r="N28" s="44"/>
      <c r="O28" s="44"/>
      <c r="P28" s="44"/>
      <c r="Q28" s="44"/>
      <c r="R28" s="44"/>
      <c r="S28" s="44"/>
      <c r="T28" s="44"/>
      <c r="U28" s="44"/>
      <c r="V28" s="44"/>
    </row>
    <row r="29" spans="1:28" ht="21" customHeight="1" x14ac:dyDescent="0.25">
      <c r="A29" s="73"/>
      <c r="B29" s="59" t="s">
        <v>92</v>
      </c>
      <c r="C29" s="332" t="str">
        <f>KPI_a</f>
        <v>CD-Project DevelopmentInitiation and completion of preliminary design (construction authorization)</v>
      </c>
      <c r="D29" s="333"/>
      <c r="E29" s="333"/>
      <c r="F29" s="220"/>
      <c r="G29" s="220"/>
      <c r="H29" s="220"/>
      <c r="I29" s="220"/>
      <c r="J29" s="44"/>
      <c r="K29" s="42"/>
      <c r="L29" s="42"/>
      <c r="M29" s="42"/>
      <c r="N29" s="42"/>
      <c r="O29" s="42"/>
      <c r="P29" s="42"/>
      <c r="Q29" s="42"/>
      <c r="R29" s="42"/>
      <c r="S29" s="42"/>
      <c r="T29" s="42"/>
      <c r="U29" s="42"/>
      <c r="V29" s="42"/>
    </row>
    <row r="30" spans="1:28" ht="21" customHeight="1" x14ac:dyDescent="0.25">
      <c r="A30" s="73"/>
      <c r="B30" s="59" t="s">
        <v>93</v>
      </c>
      <c r="C30" s="332" t="str">
        <f>KPI_b</f>
        <v>CD-Construction StartAdvertisement of bid and selection of contractor</v>
      </c>
      <c r="D30" s="333"/>
      <c r="E30" s="333"/>
      <c r="F30" s="221"/>
      <c r="G30" s="221"/>
      <c r="H30" s="221"/>
      <c r="I30" s="221"/>
      <c r="J30" s="44"/>
      <c r="K30" s="42"/>
      <c r="L30" s="42"/>
      <c r="M30" s="42"/>
      <c r="N30" s="42"/>
      <c r="O30" s="42"/>
      <c r="P30" s="42"/>
      <c r="Q30" s="42"/>
      <c r="R30" s="42"/>
      <c r="S30" s="42"/>
      <c r="T30" s="42"/>
      <c r="U30" s="42"/>
      <c r="V30" s="42"/>
    </row>
    <row r="31" spans="1:28" ht="21" customHeight="1" x14ac:dyDescent="0.25">
      <c r="A31" s="73"/>
      <c r="B31" s="59" t="s">
        <v>94</v>
      </c>
      <c r="C31" s="332" t="str">
        <f>KPI_c</f>
        <v>CD-Construction CompletionProject completion</v>
      </c>
      <c r="D31" s="333"/>
      <c r="E31" s="333"/>
      <c r="F31" s="221"/>
      <c r="G31" s="221"/>
      <c r="H31" s="221"/>
      <c r="I31" s="221"/>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79"/>
      <c r="B33" s="81" t="s">
        <v>331</v>
      </c>
      <c r="C33" s="80"/>
      <c r="D33" s="80"/>
      <c r="E33" s="80"/>
      <c r="F33" s="80"/>
      <c r="G33" s="80"/>
      <c r="H33" s="80"/>
      <c r="I33" s="80"/>
      <c r="J33" s="80"/>
      <c r="K33" s="79"/>
      <c r="L33" s="79"/>
      <c r="M33" s="79"/>
      <c r="N33" s="79"/>
      <c r="O33" s="79"/>
      <c r="P33" s="79"/>
      <c r="Q33" s="79"/>
      <c r="R33" s="79"/>
      <c r="S33" s="79"/>
      <c r="T33" s="79"/>
      <c r="U33" s="79"/>
      <c r="V33" s="79"/>
    </row>
    <row r="34" spans="1:22" ht="26.25" x14ac:dyDescent="0.4">
      <c r="A34" s="73"/>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3"/>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3"/>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3"/>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3"/>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3"/>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3"/>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3"/>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3"/>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3"/>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BFA54485-1420-441C-83C0-A00C3280B0FB}"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4" customWidth="1"/>
    <col min="2" max="2" width="88.25" customWidth="1"/>
    <col min="3" max="3" width="2.75" customWidth="1"/>
  </cols>
  <sheetData>
    <row r="1" spans="2:7" ht="23.25" x14ac:dyDescent="0.25">
      <c r="B1" s="193" t="s">
        <v>301</v>
      </c>
      <c r="C1" s="194"/>
      <c r="D1" s="194"/>
      <c r="E1" s="194"/>
      <c r="F1" s="194"/>
      <c r="G1" s="194"/>
    </row>
    <row r="2" spans="2:7" ht="23.25" x14ac:dyDescent="0.25">
      <c r="B2" s="193" t="s">
        <v>302</v>
      </c>
      <c r="C2" s="194"/>
      <c r="D2" s="194"/>
      <c r="E2" s="194"/>
      <c r="F2" s="194"/>
      <c r="G2" s="194"/>
    </row>
    <row r="3" spans="2:7" x14ac:dyDescent="0.25">
      <c r="B3" s="195"/>
      <c r="C3" s="194"/>
      <c r="D3" s="194"/>
      <c r="E3" s="194"/>
      <c r="F3" s="194"/>
      <c r="G3" s="194"/>
    </row>
    <row r="4" spans="2:7" x14ac:dyDescent="0.25">
      <c r="B4" s="195"/>
      <c r="C4" s="194"/>
      <c r="D4" s="194"/>
      <c r="E4" s="194"/>
      <c r="F4" s="194"/>
      <c r="G4" s="194"/>
    </row>
    <row r="5" spans="2:7" ht="18" x14ac:dyDescent="0.25">
      <c r="B5" s="196" t="s">
        <v>303</v>
      </c>
      <c r="C5" s="194"/>
      <c r="D5" s="194"/>
      <c r="E5" s="194"/>
      <c r="F5" s="194"/>
      <c r="G5" s="194"/>
    </row>
    <row r="6" spans="2:7" x14ac:dyDescent="0.25">
      <c r="B6" s="197"/>
      <c r="C6" s="194"/>
      <c r="D6" s="194"/>
      <c r="E6" s="194"/>
      <c r="F6" s="194"/>
      <c r="G6" s="194"/>
    </row>
    <row r="7" spans="2:7" ht="94.5" x14ac:dyDescent="0.25">
      <c r="B7" s="198" t="s">
        <v>304</v>
      </c>
      <c r="C7" s="194"/>
      <c r="D7" s="194"/>
      <c r="E7" s="194"/>
      <c r="F7" s="194"/>
      <c r="G7" s="194"/>
    </row>
    <row r="8" spans="2:7" x14ac:dyDescent="0.25">
      <c r="B8" s="199"/>
      <c r="C8" s="194"/>
      <c r="D8" s="194"/>
      <c r="E8" s="194"/>
      <c r="F8" s="194"/>
      <c r="G8" s="194"/>
    </row>
    <row r="9" spans="2:7" ht="141.75" x14ac:dyDescent="0.25">
      <c r="B9" s="198" t="s">
        <v>305</v>
      </c>
      <c r="C9" s="194"/>
      <c r="D9" s="194"/>
      <c r="E9" s="194"/>
      <c r="F9" s="194"/>
      <c r="G9" s="194"/>
    </row>
    <row r="10" spans="2:7" x14ac:dyDescent="0.25">
      <c r="B10" s="198" t="s">
        <v>306</v>
      </c>
      <c r="C10" s="194"/>
      <c r="D10" s="194"/>
      <c r="E10" s="194"/>
      <c r="F10" s="194"/>
      <c r="G10" s="194"/>
    </row>
    <row r="11" spans="2:7" ht="31.5" x14ac:dyDescent="0.25">
      <c r="B11" s="200" t="s">
        <v>318</v>
      </c>
      <c r="C11" s="194"/>
      <c r="D11" s="194"/>
      <c r="E11" s="194"/>
      <c r="F11" s="194"/>
      <c r="G11" s="194"/>
    </row>
    <row r="12" spans="2:7" x14ac:dyDescent="0.25">
      <c r="B12" s="198"/>
      <c r="C12" s="194"/>
      <c r="D12" s="194"/>
      <c r="E12" s="194"/>
      <c r="F12" s="194"/>
      <c r="G12" s="194"/>
    </row>
    <row r="13" spans="2:7" ht="18" x14ac:dyDescent="0.25">
      <c r="B13" s="201" t="s">
        <v>307</v>
      </c>
      <c r="C13" s="194"/>
      <c r="D13" s="194"/>
      <c r="E13" s="194"/>
      <c r="F13" s="194"/>
      <c r="G13" s="194"/>
    </row>
    <row r="14" spans="2:7" x14ac:dyDescent="0.25">
      <c r="B14" s="202"/>
      <c r="C14" s="194"/>
      <c r="D14" s="194"/>
      <c r="E14" s="194"/>
      <c r="F14" s="194"/>
      <c r="G14" s="194"/>
    </row>
    <row r="15" spans="2:7" ht="41.25" customHeight="1" x14ac:dyDescent="0.25">
      <c r="B15" s="230" t="s">
        <v>359</v>
      </c>
      <c r="C15" s="194"/>
      <c r="D15" s="194"/>
      <c r="E15" s="194"/>
      <c r="F15" s="194"/>
      <c r="G15" s="194"/>
    </row>
    <row r="16" spans="2:7" x14ac:dyDescent="0.25">
      <c r="B16" s="198"/>
      <c r="C16" s="194"/>
      <c r="D16" s="194"/>
      <c r="E16" s="194"/>
      <c r="F16" s="194"/>
      <c r="G16" s="194"/>
    </row>
    <row r="17" spans="2:7" ht="18" x14ac:dyDescent="0.25">
      <c r="B17" s="201" t="s">
        <v>308</v>
      </c>
      <c r="C17" s="194"/>
      <c r="D17" s="194"/>
      <c r="E17" s="194"/>
      <c r="F17" s="194"/>
      <c r="G17" s="194"/>
    </row>
    <row r="18" spans="2:7" x14ac:dyDescent="0.25">
      <c r="B18" s="203"/>
      <c r="C18" s="194"/>
      <c r="D18" s="194"/>
      <c r="E18" s="194"/>
      <c r="F18" s="194"/>
      <c r="G18" s="194"/>
    </row>
    <row r="19" spans="2:7" x14ac:dyDescent="0.25">
      <c r="B19" s="204" t="s">
        <v>309</v>
      </c>
      <c r="C19" s="194"/>
      <c r="D19" s="194"/>
      <c r="E19" s="194"/>
      <c r="F19" s="194"/>
      <c r="G19" s="194"/>
    </row>
    <row r="20" spans="2:7" ht="63" x14ac:dyDescent="0.25">
      <c r="B20" s="198" t="s">
        <v>310</v>
      </c>
      <c r="C20" s="194"/>
      <c r="D20" s="194"/>
      <c r="E20" s="194"/>
      <c r="F20" s="194"/>
      <c r="G20" s="194"/>
    </row>
    <row r="21" spans="2:7" x14ac:dyDescent="0.25">
      <c r="B21" s="205"/>
      <c r="C21" s="194"/>
      <c r="D21" s="194"/>
      <c r="E21" s="194"/>
      <c r="F21" s="194"/>
      <c r="G21" s="194"/>
    </row>
    <row r="22" spans="2:7" x14ac:dyDescent="0.25">
      <c r="B22" s="206"/>
      <c r="C22" s="194"/>
      <c r="D22" s="194"/>
      <c r="E22" s="194"/>
      <c r="F22" s="194"/>
      <c r="G22" s="194"/>
    </row>
    <row r="23" spans="2:7" x14ac:dyDescent="0.25">
      <c r="B23" s="206"/>
      <c r="C23" s="194"/>
      <c r="D23" s="194"/>
      <c r="E23" s="194"/>
      <c r="F23" s="194"/>
      <c r="G23" s="194"/>
    </row>
    <row r="24" spans="2:7" x14ac:dyDescent="0.25">
      <c r="B24" s="206"/>
      <c r="C24" s="194"/>
      <c r="D24" s="194"/>
      <c r="E24" s="194"/>
      <c r="F24" s="194"/>
      <c r="G24" s="194"/>
    </row>
    <row r="25" spans="2:7" x14ac:dyDescent="0.25">
      <c r="B25" s="206"/>
      <c r="C25" s="194"/>
      <c r="D25" s="194"/>
      <c r="E25" s="194"/>
      <c r="F25" s="194"/>
      <c r="G25" s="194"/>
    </row>
    <row r="26" spans="2:7" x14ac:dyDescent="0.25">
      <c r="B26" s="206"/>
      <c r="C26" s="194"/>
      <c r="D26" s="194"/>
      <c r="E26" s="194"/>
      <c r="F26" s="194"/>
      <c r="G26" s="194"/>
    </row>
    <row r="27" spans="2:7" x14ac:dyDescent="0.25">
      <c r="B27" s="206"/>
      <c r="C27" s="194"/>
      <c r="D27" s="194"/>
      <c r="E27" s="194"/>
      <c r="F27" s="194"/>
      <c r="G27" s="194"/>
    </row>
    <row r="28" spans="2:7" x14ac:dyDescent="0.25">
      <c r="B28" s="206"/>
      <c r="C28" s="194"/>
      <c r="D28" s="194"/>
      <c r="E28" s="194"/>
      <c r="F28" s="194"/>
      <c r="G28" s="194"/>
    </row>
    <row r="29" spans="2:7" x14ac:dyDescent="0.25">
      <c r="B29" s="206"/>
      <c r="C29" s="194"/>
      <c r="D29" s="194"/>
      <c r="E29" s="194"/>
      <c r="F29" s="194"/>
      <c r="G29" s="194"/>
    </row>
    <row r="30" spans="2:7" x14ac:dyDescent="0.25">
      <c r="B30" s="206"/>
      <c r="C30" s="194"/>
      <c r="D30" s="194"/>
      <c r="E30" s="194"/>
      <c r="F30" s="194"/>
      <c r="G30" s="194"/>
    </row>
    <row r="31" spans="2:7" x14ac:dyDescent="0.25">
      <c r="B31" s="206"/>
      <c r="C31" s="194"/>
      <c r="D31" s="194"/>
      <c r="E31" s="194"/>
      <c r="F31" s="194"/>
      <c r="G31" s="194"/>
    </row>
    <row r="32" spans="2:7" x14ac:dyDescent="0.25">
      <c r="B32" s="206"/>
      <c r="C32" s="194"/>
      <c r="D32" s="194"/>
      <c r="E32" s="194"/>
      <c r="F32" s="194"/>
      <c r="G32" s="194"/>
    </row>
    <row r="33" spans="2:7" x14ac:dyDescent="0.25">
      <c r="B33" s="206"/>
      <c r="C33" s="194"/>
      <c r="D33" s="194"/>
      <c r="E33" s="194"/>
      <c r="F33" s="194"/>
      <c r="G33" s="194"/>
    </row>
    <row r="34" spans="2:7" x14ac:dyDescent="0.25">
      <c r="B34" s="206"/>
      <c r="C34" s="194"/>
      <c r="D34" s="194"/>
      <c r="E34" s="194"/>
      <c r="F34" s="194"/>
      <c r="G34" s="194"/>
    </row>
    <row r="35" spans="2:7" x14ac:dyDescent="0.25">
      <c r="B35" s="206"/>
      <c r="C35" s="194"/>
      <c r="D35" s="194"/>
      <c r="E35" s="194"/>
      <c r="F35" s="194"/>
      <c r="G35" s="194"/>
    </row>
    <row r="36" spans="2:7" x14ac:dyDescent="0.25">
      <c r="B36" s="206"/>
      <c r="C36" s="194"/>
      <c r="D36" s="194"/>
      <c r="E36" s="194"/>
      <c r="F36" s="194"/>
      <c r="G36" s="194"/>
    </row>
    <row r="37" spans="2:7" x14ac:dyDescent="0.25">
      <c r="B37" s="206"/>
      <c r="C37" s="194"/>
      <c r="D37" s="194"/>
      <c r="E37" s="194"/>
      <c r="F37" s="194"/>
      <c r="G37" s="194"/>
    </row>
    <row r="38" spans="2:7" x14ac:dyDescent="0.25">
      <c r="B38" s="202"/>
      <c r="C38" s="194"/>
      <c r="D38" s="194"/>
      <c r="E38" s="194"/>
      <c r="F38" s="194"/>
      <c r="G38" s="194"/>
    </row>
    <row r="39" spans="2:7" x14ac:dyDescent="0.25">
      <c r="B39" s="204" t="s">
        <v>311</v>
      </c>
      <c r="C39" s="194"/>
      <c r="D39" s="194"/>
      <c r="E39" s="194"/>
      <c r="F39" s="194"/>
      <c r="G39" s="194"/>
    </row>
    <row r="40" spans="2:7" x14ac:dyDescent="0.25">
      <c r="B40" s="203"/>
      <c r="C40" s="194"/>
      <c r="D40" s="194"/>
      <c r="E40" s="194"/>
      <c r="F40" s="194"/>
      <c r="G40" s="194"/>
    </row>
    <row r="41" spans="2:7" x14ac:dyDescent="0.25">
      <c r="B41" s="198" t="s">
        <v>312</v>
      </c>
      <c r="C41" s="194"/>
      <c r="D41" s="194"/>
      <c r="E41" s="194"/>
      <c r="F41" s="194"/>
      <c r="G41" s="194"/>
    </row>
    <row r="42" spans="2:7" ht="176.25" customHeight="1" x14ac:dyDescent="0.25">
      <c r="B42" s="194"/>
      <c r="C42" s="194"/>
      <c r="D42" s="194"/>
      <c r="E42" s="194"/>
      <c r="F42" s="194"/>
      <c r="G42" s="194"/>
    </row>
    <row r="43" spans="2:7" x14ac:dyDescent="0.25">
      <c r="B43" s="202"/>
      <c r="C43" s="194"/>
      <c r="D43" s="194"/>
      <c r="E43" s="194"/>
      <c r="F43" s="194"/>
      <c r="G43" s="194"/>
    </row>
    <row r="44" spans="2:7" x14ac:dyDescent="0.25">
      <c r="B44" s="204" t="s">
        <v>270</v>
      </c>
      <c r="C44" s="194"/>
      <c r="D44" s="194"/>
      <c r="E44" s="194"/>
      <c r="F44" s="194"/>
      <c r="G44" s="194"/>
    </row>
    <row r="45" spans="2:7" x14ac:dyDescent="0.25">
      <c r="B45" s="202"/>
      <c r="C45" s="194"/>
      <c r="D45" s="194"/>
      <c r="E45" s="194"/>
      <c r="F45" s="194"/>
      <c r="G45" s="194"/>
    </row>
    <row r="46" spans="2:7" x14ac:dyDescent="0.25">
      <c r="B46" s="198" t="s">
        <v>313</v>
      </c>
      <c r="C46" s="194"/>
      <c r="D46" s="194"/>
      <c r="E46" s="194"/>
      <c r="F46" s="194"/>
      <c r="G46" s="194"/>
    </row>
    <row r="47" spans="2:7" ht="30.75" customHeight="1" x14ac:dyDescent="0.25">
      <c r="B47" s="194"/>
      <c r="C47" s="194"/>
      <c r="D47" s="194"/>
      <c r="E47" s="194"/>
      <c r="F47" s="194"/>
      <c r="G47" s="194"/>
    </row>
    <row r="48" spans="2:7" x14ac:dyDescent="0.25">
      <c r="B48" s="200"/>
      <c r="C48" s="194"/>
      <c r="D48" s="194"/>
      <c r="E48" s="194"/>
      <c r="F48" s="194"/>
      <c r="G48" s="194"/>
    </row>
    <row r="49" spans="2:7" x14ac:dyDescent="0.25">
      <c r="B49" s="200"/>
      <c r="C49" s="194"/>
      <c r="D49" s="194"/>
      <c r="E49" s="194"/>
      <c r="F49" s="194"/>
      <c r="G49" s="194"/>
    </row>
    <row r="50" spans="2:7" ht="66" customHeight="1" x14ac:dyDescent="0.25">
      <c r="B50" s="200"/>
      <c r="C50" s="194"/>
      <c r="D50" s="194"/>
      <c r="E50" s="194"/>
      <c r="F50" s="194"/>
      <c r="G50" s="194"/>
    </row>
    <row r="51" spans="2:7" x14ac:dyDescent="0.25">
      <c r="B51" s="200"/>
      <c r="C51" s="194"/>
      <c r="D51" s="194"/>
      <c r="E51" s="194"/>
      <c r="F51" s="194"/>
      <c r="G51" s="194"/>
    </row>
    <row r="52" spans="2:7" x14ac:dyDescent="0.25">
      <c r="B52" s="209" t="s">
        <v>314</v>
      </c>
      <c r="C52" s="194"/>
      <c r="D52" s="194"/>
      <c r="E52" s="194"/>
      <c r="F52" s="194"/>
      <c r="G52" s="194"/>
    </row>
    <row r="53" spans="2:7" x14ac:dyDescent="0.25">
      <c r="B53" s="200"/>
      <c r="C53" s="194"/>
      <c r="D53" s="194"/>
      <c r="E53" s="194"/>
      <c r="F53" s="194"/>
      <c r="G53" s="194"/>
    </row>
    <row r="54" spans="2:7" x14ac:dyDescent="0.25">
      <c r="B54" s="198" t="s">
        <v>315</v>
      </c>
      <c r="C54" s="194"/>
      <c r="D54" s="194"/>
      <c r="E54" s="194"/>
      <c r="F54" s="194"/>
      <c r="G54" s="194"/>
    </row>
    <row r="55" spans="2:7" x14ac:dyDescent="0.25">
      <c r="B55" s="198"/>
      <c r="C55" s="194"/>
      <c r="D55" s="194"/>
      <c r="E55" s="194"/>
      <c r="F55" s="194"/>
      <c r="G55" s="194"/>
    </row>
    <row r="56" spans="2:7" x14ac:dyDescent="0.25">
      <c r="B56" s="198"/>
      <c r="C56" s="194"/>
      <c r="D56" s="194"/>
      <c r="E56" s="194"/>
      <c r="F56" s="194"/>
      <c r="G56" s="194"/>
    </row>
    <row r="57" spans="2:7" x14ac:dyDescent="0.25">
      <c r="B57" s="198"/>
      <c r="C57" s="194"/>
      <c r="D57" s="194"/>
      <c r="E57" s="194"/>
      <c r="F57" s="194"/>
      <c r="G57" s="194"/>
    </row>
    <row r="58" spans="2:7" x14ac:dyDescent="0.25">
      <c r="B58" s="198"/>
      <c r="C58" s="194"/>
      <c r="D58" s="194"/>
      <c r="E58" s="194"/>
      <c r="F58" s="194"/>
      <c r="G58" s="194"/>
    </row>
    <row r="59" spans="2:7" x14ac:dyDescent="0.25">
      <c r="B59" s="198"/>
      <c r="C59" s="194"/>
      <c r="D59" s="194"/>
      <c r="E59" s="194"/>
      <c r="F59" s="194"/>
      <c r="G59" s="194"/>
    </row>
    <row r="60" spans="2:7" x14ac:dyDescent="0.25">
      <c r="B60" s="198"/>
      <c r="C60" s="194"/>
      <c r="D60" s="194"/>
      <c r="E60" s="194"/>
      <c r="F60" s="194"/>
      <c r="G60" s="194"/>
    </row>
    <row r="61" spans="2:7" x14ac:dyDescent="0.25">
      <c r="B61" s="198"/>
      <c r="C61" s="194"/>
      <c r="D61" s="194"/>
      <c r="E61" s="194"/>
      <c r="F61" s="194"/>
      <c r="G61" s="194"/>
    </row>
    <row r="62" spans="2:7" x14ac:dyDescent="0.25">
      <c r="B62" s="198"/>
      <c r="C62" s="194"/>
      <c r="D62" s="194"/>
      <c r="E62" s="194"/>
      <c r="F62" s="194"/>
      <c r="G62" s="194"/>
    </row>
    <row r="63" spans="2:7" x14ac:dyDescent="0.25">
      <c r="B63" s="198"/>
      <c r="C63" s="194"/>
      <c r="D63" s="194"/>
      <c r="E63" s="194"/>
      <c r="F63" s="194"/>
      <c r="G63" s="194"/>
    </row>
    <row r="64" spans="2:7" x14ac:dyDescent="0.25">
      <c r="B64" s="198"/>
      <c r="C64" s="194"/>
      <c r="D64" s="194"/>
      <c r="E64" s="194"/>
      <c r="F64" s="194"/>
      <c r="G64" s="194"/>
    </row>
    <row r="65" spans="2:7" x14ac:dyDescent="0.25">
      <c r="B65" s="198"/>
      <c r="C65" s="194"/>
      <c r="D65" s="194"/>
      <c r="E65" s="194"/>
      <c r="F65" s="194"/>
      <c r="G65" s="194"/>
    </row>
    <row r="66" spans="2:7" x14ac:dyDescent="0.25">
      <c r="B66" s="198"/>
      <c r="C66" s="194"/>
      <c r="D66" s="194"/>
      <c r="E66" s="194"/>
      <c r="F66" s="194"/>
      <c r="G66" s="194"/>
    </row>
    <row r="67" spans="2:7" x14ac:dyDescent="0.25">
      <c r="B67" s="198"/>
      <c r="C67" s="194"/>
      <c r="D67" s="194"/>
      <c r="E67" s="194"/>
      <c r="F67" s="194"/>
      <c r="G67" s="194"/>
    </row>
    <row r="68" spans="2:7" x14ac:dyDescent="0.25">
      <c r="B68" s="198"/>
      <c r="C68" s="194"/>
      <c r="D68" s="194"/>
      <c r="E68" s="194"/>
      <c r="F68" s="194"/>
      <c r="G68" s="194"/>
    </row>
    <row r="69" spans="2:7" x14ac:dyDescent="0.25">
      <c r="B69" s="198"/>
      <c r="C69" s="194"/>
      <c r="D69" s="194"/>
      <c r="E69" s="194"/>
      <c r="F69" s="194"/>
      <c r="G69" s="194"/>
    </row>
    <row r="70" spans="2:7" x14ac:dyDescent="0.25">
      <c r="B70" s="198"/>
      <c r="C70" s="194"/>
      <c r="D70" s="194"/>
      <c r="E70" s="194"/>
      <c r="F70" s="194"/>
      <c r="G70" s="194"/>
    </row>
    <row r="71" spans="2:7" x14ac:dyDescent="0.25">
      <c r="B71" s="198"/>
      <c r="C71" s="194"/>
      <c r="D71" s="194"/>
      <c r="E71" s="194"/>
      <c r="F71" s="194"/>
      <c r="G71" s="194"/>
    </row>
    <row r="72" spans="2:7" x14ac:dyDescent="0.25">
      <c r="B72" s="198"/>
      <c r="C72" s="194"/>
      <c r="D72" s="194"/>
      <c r="E72" s="194"/>
      <c r="F72" s="194"/>
      <c r="G72" s="194"/>
    </row>
    <row r="73" spans="2:7" x14ac:dyDescent="0.25">
      <c r="B73" s="198" t="s">
        <v>345</v>
      </c>
      <c r="C73" s="194"/>
      <c r="D73" s="194"/>
      <c r="E73" s="194"/>
      <c r="F73" s="194"/>
      <c r="G73" s="194"/>
    </row>
    <row r="74" spans="2:7" x14ac:dyDescent="0.25">
      <c r="B74" s="198"/>
      <c r="C74" s="194"/>
      <c r="D74" s="194"/>
      <c r="E74" s="194"/>
      <c r="F74" s="194"/>
      <c r="G74" s="194"/>
    </row>
    <row r="75" spans="2:7" x14ac:dyDescent="0.25">
      <c r="B75" s="198"/>
      <c r="C75" s="194"/>
      <c r="D75" s="194"/>
      <c r="E75" s="194"/>
      <c r="F75" s="194"/>
      <c r="G75" s="194"/>
    </row>
    <row r="76" spans="2:7" x14ac:dyDescent="0.25">
      <c r="B76" s="198"/>
      <c r="C76" s="194"/>
      <c r="D76" s="194"/>
      <c r="E76" s="194"/>
      <c r="F76" s="194"/>
      <c r="G76" s="194"/>
    </row>
    <row r="77" spans="2:7" x14ac:dyDescent="0.25">
      <c r="B77" s="198"/>
      <c r="C77" s="194"/>
      <c r="D77" s="194"/>
      <c r="E77" s="194"/>
      <c r="F77" s="194"/>
      <c r="G77" s="194"/>
    </row>
    <row r="78" spans="2:7" x14ac:dyDescent="0.25">
      <c r="B78" s="198"/>
      <c r="C78" s="194"/>
      <c r="D78" s="194"/>
      <c r="E78" s="194"/>
      <c r="F78" s="194"/>
      <c r="G78" s="194"/>
    </row>
    <row r="79" spans="2:7" ht="47.25" x14ac:dyDescent="0.25">
      <c r="B79" s="198" t="s">
        <v>346</v>
      </c>
      <c r="C79" s="194"/>
      <c r="D79" s="194"/>
      <c r="E79" s="194"/>
      <c r="F79" s="194"/>
      <c r="G79" s="194"/>
    </row>
    <row r="80" spans="2:7" x14ac:dyDescent="0.25">
      <c r="B80" s="198"/>
      <c r="C80" s="194"/>
      <c r="D80" s="194"/>
      <c r="E80" s="194"/>
      <c r="F80" s="194"/>
      <c r="G80" s="194"/>
    </row>
    <row r="81" spans="2:7" x14ac:dyDescent="0.25">
      <c r="B81" s="198"/>
      <c r="C81" s="194"/>
      <c r="D81" s="194"/>
      <c r="E81" s="194"/>
      <c r="F81" s="194"/>
      <c r="G81" s="194"/>
    </row>
    <row r="82" spans="2:7" x14ac:dyDescent="0.25">
      <c r="B82" s="198"/>
      <c r="C82" s="194"/>
      <c r="D82" s="194"/>
      <c r="E82" s="194"/>
      <c r="F82" s="194"/>
      <c r="G82" s="194"/>
    </row>
    <row r="83" spans="2:7" x14ac:dyDescent="0.25">
      <c r="B83" s="198"/>
      <c r="C83" s="194"/>
      <c r="D83" s="194"/>
      <c r="E83" s="194"/>
      <c r="F83" s="194"/>
      <c r="G83" s="194"/>
    </row>
    <row r="84" spans="2:7" x14ac:dyDescent="0.25">
      <c r="B84" s="198"/>
      <c r="C84" s="194"/>
      <c r="D84" s="194"/>
      <c r="E84" s="194"/>
      <c r="F84" s="194"/>
      <c r="G84" s="194"/>
    </row>
    <row r="85" spans="2:7" x14ac:dyDescent="0.25">
      <c r="B85" s="198"/>
      <c r="C85" s="194"/>
      <c r="D85" s="194"/>
      <c r="E85" s="194"/>
      <c r="F85" s="194"/>
      <c r="G85" s="194"/>
    </row>
    <row r="86" spans="2:7" x14ac:dyDescent="0.25">
      <c r="B86" s="198"/>
      <c r="C86" s="194"/>
      <c r="D86" s="194"/>
      <c r="E86" s="194"/>
      <c r="F86" s="194"/>
      <c r="G86" s="194"/>
    </row>
    <row r="87" spans="2:7" x14ac:dyDescent="0.25">
      <c r="B87" s="198"/>
      <c r="C87" s="194"/>
      <c r="D87" s="194"/>
      <c r="E87" s="194"/>
      <c r="F87" s="194"/>
      <c r="G87" s="194"/>
    </row>
    <row r="88" spans="2:7" x14ac:dyDescent="0.25">
      <c r="B88" s="198"/>
      <c r="C88" s="194"/>
      <c r="D88" s="194"/>
      <c r="E88" s="194"/>
      <c r="F88" s="194"/>
      <c r="G88" s="194"/>
    </row>
    <row r="89" spans="2:7" x14ac:dyDescent="0.25">
      <c r="B89" s="198"/>
      <c r="C89" s="194"/>
      <c r="D89" s="194"/>
      <c r="E89" s="194"/>
      <c r="F89" s="194"/>
      <c r="G89" s="194"/>
    </row>
    <row r="90" spans="2:7" x14ac:dyDescent="0.25">
      <c r="B90" s="204" t="s">
        <v>145</v>
      </c>
      <c r="C90" s="194"/>
      <c r="D90" s="194"/>
      <c r="E90" s="194"/>
      <c r="F90" s="194"/>
      <c r="G90" s="194"/>
    </row>
    <row r="91" spans="2:7" ht="47.25" x14ac:dyDescent="0.25">
      <c r="B91" s="198" t="s">
        <v>316</v>
      </c>
      <c r="C91" s="194"/>
      <c r="D91" s="194"/>
      <c r="E91" s="194"/>
      <c r="F91" s="194"/>
      <c r="G91" s="194"/>
    </row>
    <row r="92" spans="2:7" x14ac:dyDescent="0.25">
      <c r="B92" s="198"/>
      <c r="C92" s="194"/>
      <c r="D92" s="194"/>
      <c r="E92" s="194"/>
      <c r="F92" s="194"/>
      <c r="G92" s="194"/>
    </row>
    <row r="93" spans="2:7" ht="47.25" x14ac:dyDescent="0.25">
      <c r="B93" s="198" t="s">
        <v>317</v>
      </c>
      <c r="C93" s="194"/>
      <c r="D93" s="194"/>
      <c r="E93" s="194"/>
      <c r="F93" s="194"/>
      <c r="G93" s="194"/>
    </row>
    <row r="94" spans="2:7" x14ac:dyDescent="0.25">
      <c r="B94" s="200"/>
      <c r="C94" s="194"/>
      <c r="D94" s="194"/>
      <c r="E94" s="194"/>
      <c r="F94" s="194"/>
      <c r="G94" s="194"/>
    </row>
    <row r="95" spans="2:7" x14ac:dyDescent="0.25">
      <c r="B95" s="200"/>
      <c r="C95" s="194"/>
      <c r="D95" s="194"/>
      <c r="E95" s="194"/>
      <c r="F95" s="194"/>
      <c r="G95" s="194"/>
    </row>
    <row r="96" spans="2:7" x14ac:dyDescent="0.25">
      <c r="B96" s="200" t="s">
        <v>324</v>
      </c>
      <c r="C96" s="194"/>
      <c r="D96" s="194"/>
      <c r="E96" s="194"/>
      <c r="F96" s="194"/>
      <c r="G96" s="194"/>
    </row>
    <row r="97" spans="2:7" x14ac:dyDescent="0.25">
      <c r="B97" s="194"/>
      <c r="C97" s="194"/>
      <c r="D97" s="194"/>
      <c r="E97" s="194"/>
      <c r="F97" s="194"/>
      <c r="G97" s="194"/>
    </row>
    <row r="98" spans="2:7" ht="16.5" x14ac:dyDescent="0.25">
      <c r="B98" s="207"/>
      <c r="C98" s="194"/>
      <c r="D98" s="194"/>
      <c r="E98" s="194"/>
      <c r="F98" s="194"/>
      <c r="G98" s="194"/>
    </row>
    <row r="99" spans="2:7" x14ac:dyDescent="0.25">
      <c r="B99" s="194"/>
      <c r="C99" s="194"/>
      <c r="D99" s="194"/>
      <c r="E99" s="194"/>
      <c r="F99" s="194"/>
      <c r="G99" s="194"/>
    </row>
    <row r="100" spans="2:7" x14ac:dyDescent="0.25">
      <c r="B100" s="194"/>
      <c r="C100" s="194"/>
      <c r="D100" s="194"/>
      <c r="E100" s="194"/>
      <c r="F100" s="194"/>
      <c r="G100" s="194"/>
    </row>
    <row r="101" spans="2:7" x14ac:dyDescent="0.25">
      <c r="B101" s="194"/>
      <c r="C101" s="194"/>
      <c r="D101" s="194"/>
      <c r="E101" s="194"/>
      <c r="F101" s="194"/>
      <c r="G101" s="194"/>
    </row>
    <row r="102" spans="2:7" x14ac:dyDescent="0.25">
      <c r="B102" s="194"/>
      <c r="C102" s="194"/>
      <c r="D102" s="194"/>
      <c r="E102" s="194"/>
      <c r="F102" s="194"/>
      <c r="G102" s="194"/>
    </row>
    <row r="103" spans="2:7" x14ac:dyDescent="0.25">
      <c r="B103" s="194"/>
      <c r="C103" s="194"/>
      <c r="D103" s="194"/>
      <c r="E103" s="194"/>
      <c r="F103" s="194"/>
      <c r="G103" s="194"/>
    </row>
    <row r="104" spans="2:7" x14ac:dyDescent="0.25">
      <c r="B104" s="194"/>
      <c r="C104" s="194"/>
      <c r="D104" s="194"/>
      <c r="E104" s="194"/>
      <c r="F104" s="194"/>
      <c r="G104" s="194"/>
    </row>
    <row r="105" spans="2:7" x14ac:dyDescent="0.25">
      <c r="B105" s="194"/>
      <c r="C105" s="194"/>
      <c r="D105" s="194"/>
      <c r="E105" s="194"/>
      <c r="F105" s="194"/>
      <c r="G105" s="194"/>
    </row>
    <row r="106" spans="2:7" x14ac:dyDescent="0.25">
      <c r="B106" s="194"/>
      <c r="C106" s="194"/>
      <c r="D106" s="194"/>
      <c r="E106" s="194"/>
      <c r="F106" s="194"/>
      <c r="G106" s="194"/>
    </row>
    <row r="107" spans="2:7" ht="47.25" x14ac:dyDescent="0.25">
      <c r="B107" s="198" t="s">
        <v>325</v>
      </c>
      <c r="C107" s="194"/>
      <c r="D107" s="194"/>
      <c r="E107" s="194"/>
      <c r="F107" s="194"/>
      <c r="G107" s="194"/>
    </row>
    <row r="108" spans="2:7" x14ac:dyDescent="0.25">
      <c r="B108" s="210"/>
      <c r="C108" s="194"/>
      <c r="D108" s="194"/>
      <c r="E108" s="194"/>
      <c r="F108" s="194"/>
      <c r="G108" s="194"/>
    </row>
    <row r="109" spans="2:7" x14ac:dyDescent="0.25">
      <c r="B109" s="211" t="s">
        <v>326</v>
      </c>
      <c r="C109" s="194"/>
      <c r="D109" s="194"/>
      <c r="E109" s="194"/>
      <c r="F109" s="194"/>
      <c r="G109" s="194"/>
    </row>
    <row r="110" spans="2:7" x14ac:dyDescent="0.25">
      <c r="B110" s="194"/>
      <c r="C110" s="194"/>
      <c r="D110" s="194"/>
      <c r="E110" s="194"/>
      <c r="F110" s="194"/>
      <c r="G110" s="194"/>
    </row>
    <row r="111" spans="2:7" x14ac:dyDescent="0.25">
      <c r="B111" s="194"/>
      <c r="C111" s="194"/>
      <c r="D111" s="194"/>
      <c r="E111" s="194"/>
      <c r="F111" s="194"/>
      <c r="G111" s="194"/>
    </row>
    <row r="112" spans="2:7" x14ac:dyDescent="0.25">
      <c r="B112" s="194"/>
      <c r="C112" s="194"/>
      <c r="D112" s="194"/>
      <c r="E112" s="194"/>
      <c r="F112" s="194"/>
      <c r="G112" s="194"/>
    </row>
    <row r="113" spans="2:7" x14ac:dyDescent="0.25">
      <c r="B113" s="194"/>
      <c r="C113" s="194"/>
      <c r="D113" s="194"/>
      <c r="E113" s="194"/>
      <c r="F113" s="194"/>
      <c r="G113" s="194"/>
    </row>
    <row r="114" spans="2:7" x14ac:dyDescent="0.25">
      <c r="B114" s="194"/>
      <c r="C114" s="194"/>
      <c r="D114" s="194"/>
      <c r="E114" s="194"/>
      <c r="F114" s="194"/>
      <c r="G114" s="194"/>
    </row>
    <row r="115" spans="2:7" x14ac:dyDescent="0.25">
      <c r="B115" s="194"/>
      <c r="C115" s="194"/>
      <c r="D115" s="194"/>
      <c r="E115" s="194"/>
      <c r="F115" s="194"/>
      <c r="G115" s="194"/>
    </row>
    <row r="116" spans="2:7" x14ac:dyDescent="0.25">
      <c r="B116" s="194"/>
      <c r="C116" s="194"/>
      <c r="D116" s="194"/>
      <c r="E116" s="194"/>
      <c r="F116" s="194"/>
      <c r="G116" s="194"/>
    </row>
    <row r="117" spans="2:7" x14ac:dyDescent="0.25">
      <c r="B117" s="194"/>
      <c r="C117" s="194"/>
      <c r="D117" s="194"/>
      <c r="E117" s="194"/>
      <c r="F117" s="194"/>
      <c r="G117" s="194"/>
    </row>
    <row r="118" spans="2:7" x14ac:dyDescent="0.25">
      <c r="B118" s="194"/>
      <c r="C118" s="194"/>
      <c r="D118" s="194"/>
      <c r="E118" s="194"/>
      <c r="F118" s="194"/>
      <c r="G118" s="194"/>
    </row>
    <row r="119" spans="2:7" x14ac:dyDescent="0.25">
      <c r="B119" s="194"/>
      <c r="C119" s="194"/>
      <c r="D119" s="194"/>
      <c r="E119" s="194"/>
      <c r="F119" s="194"/>
      <c r="G119" s="194"/>
    </row>
    <row r="120" spans="2:7" x14ac:dyDescent="0.25">
      <c r="B120" s="194"/>
      <c r="C120" s="194"/>
      <c r="D120" s="194"/>
      <c r="E120" s="194"/>
      <c r="F120" s="194"/>
      <c r="G120" s="194"/>
    </row>
    <row r="121" spans="2:7" x14ac:dyDescent="0.25">
      <c r="B121" s="194"/>
      <c r="C121" s="194"/>
      <c r="D121" s="194"/>
      <c r="E121" s="194"/>
      <c r="F121" s="194"/>
      <c r="G121" s="194"/>
    </row>
    <row r="122" spans="2:7" x14ac:dyDescent="0.25">
      <c r="B122" s="194"/>
      <c r="C122" s="194"/>
      <c r="D122" s="194"/>
      <c r="E122" s="194"/>
      <c r="F122" s="194"/>
      <c r="G122" s="194"/>
    </row>
    <row r="123" spans="2:7" x14ac:dyDescent="0.25">
      <c r="B123" s="194"/>
      <c r="C123" s="194"/>
      <c r="D123" s="194"/>
      <c r="E123" s="194"/>
      <c r="F123" s="194"/>
      <c r="G123" s="194"/>
    </row>
    <row r="124" spans="2:7" x14ac:dyDescent="0.25">
      <c r="B124" s="194"/>
      <c r="C124" s="194"/>
      <c r="D124" s="194"/>
      <c r="E124" s="194"/>
      <c r="F124" s="194"/>
      <c r="G124" s="194"/>
    </row>
    <row r="125" spans="2:7" x14ac:dyDescent="0.25">
      <c r="B125" s="194"/>
      <c r="C125" s="194"/>
      <c r="D125" s="194"/>
      <c r="E125" s="194"/>
      <c r="F125" s="194"/>
      <c r="G125" s="194"/>
    </row>
    <row r="126" spans="2:7" x14ac:dyDescent="0.25">
      <c r="B126" s="194"/>
      <c r="C126" s="194"/>
      <c r="D126" s="194"/>
      <c r="E126" s="194"/>
      <c r="F126" s="194"/>
      <c r="G126" s="194"/>
    </row>
    <row r="127" spans="2:7" x14ac:dyDescent="0.25">
      <c r="B127" s="194"/>
      <c r="C127" s="194"/>
      <c r="D127" s="194"/>
      <c r="E127" s="194"/>
      <c r="F127" s="194"/>
      <c r="G127" s="194"/>
    </row>
    <row r="128" spans="2:7" x14ac:dyDescent="0.25">
      <c r="B128" s="194"/>
      <c r="C128" s="194"/>
      <c r="D128" s="194"/>
      <c r="E128" s="194"/>
      <c r="F128" s="194"/>
      <c r="G128" s="194"/>
    </row>
    <row r="129" spans="2:7" x14ac:dyDescent="0.25">
      <c r="B129" s="194"/>
      <c r="C129" s="194"/>
      <c r="D129" s="194"/>
      <c r="E129" s="194"/>
      <c r="F129" s="194"/>
      <c r="G129" s="194"/>
    </row>
    <row r="130" spans="2:7" ht="31.5" x14ac:dyDescent="0.25">
      <c r="B130" s="198" t="s">
        <v>327</v>
      </c>
      <c r="C130" s="194"/>
      <c r="D130" s="194"/>
      <c r="E130" s="194"/>
      <c r="F130" s="194"/>
      <c r="G130" s="194"/>
    </row>
    <row r="131" spans="2:7" x14ac:dyDescent="0.25">
      <c r="B131" s="203"/>
      <c r="C131" s="194"/>
      <c r="D131" s="194"/>
      <c r="E131" s="194"/>
      <c r="F131" s="194"/>
      <c r="G131" s="194"/>
    </row>
    <row r="132" spans="2:7" x14ac:dyDescent="0.25">
      <c r="B132" s="200" t="s">
        <v>328</v>
      </c>
      <c r="C132" s="194"/>
      <c r="D132" s="194"/>
      <c r="E132" s="194"/>
      <c r="F132" s="194"/>
      <c r="G132" s="194"/>
    </row>
    <row r="133" spans="2:7" x14ac:dyDescent="0.25">
      <c r="B133" s="194"/>
      <c r="C133" s="194"/>
      <c r="D133" s="194"/>
      <c r="E133" s="194"/>
      <c r="F133" s="194"/>
      <c r="G133" s="194"/>
    </row>
    <row r="134" spans="2:7" x14ac:dyDescent="0.25">
      <c r="B134" s="194"/>
      <c r="C134" s="194"/>
      <c r="D134" s="194"/>
      <c r="E134" s="194"/>
      <c r="F134" s="194"/>
      <c r="G134" s="194"/>
    </row>
    <row r="135" spans="2:7" x14ac:dyDescent="0.25">
      <c r="B135" s="194"/>
      <c r="C135" s="194"/>
      <c r="D135" s="194"/>
      <c r="E135" s="194"/>
      <c r="F135" s="194"/>
      <c r="G135" s="194"/>
    </row>
    <row r="136" spans="2:7" x14ac:dyDescent="0.25">
      <c r="B136" s="194"/>
      <c r="C136" s="194"/>
      <c r="D136" s="194"/>
      <c r="E136" s="194"/>
      <c r="F136" s="194"/>
      <c r="G136" s="194"/>
    </row>
    <row r="137" spans="2:7" x14ac:dyDescent="0.25">
      <c r="B137" s="194"/>
      <c r="C137" s="194"/>
      <c r="D137" s="194"/>
      <c r="E137" s="194"/>
      <c r="F137" s="194"/>
      <c r="G137" s="194"/>
    </row>
    <row r="138" spans="2:7" x14ac:dyDescent="0.25">
      <c r="B138" s="194"/>
      <c r="C138" s="194"/>
      <c r="D138" s="194"/>
      <c r="E138" s="194"/>
      <c r="F138" s="194"/>
      <c r="G138" s="194"/>
    </row>
    <row r="139" spans="2:7" x14ac:dyDescent="0.25">
      <c r="B139" s="194"/>
      <c r="C139" s="194"/>
      <c r="D139" s="194"/>
      <c r="E139" s="194"/>
      <c r="F139" s="194"/>
      <c r="G139" s="194"/>
    </row>
    <row r="140" spans="2:7" x14ac:dyDescent="0.25">
      <c r="B140" s="194"/>
      <c r="C140" s="194"/>
      <c r="D140" s="194"/>
      <c r="E140" s="194"/>
      <c r="F140" s="194"/>
      <c r="G140" s="194"/>
    </row>
    <row r="141" spans="2:7" x14ac:dyDescent="0.25">
      <c r="B141" s="194"/>
      <c r="C141" s="194"/>
      <c r="D141" s="194"/>
      <c r="E141" s="194"/>
      <c r="F141" s="194"/>
      <c r="G141" s="194"/>
    </row>
    <row r="142" spans="2:7" x14ac:dyDescent="0.25">
      <c r="B142" s="194"/>
      <c r="C142" s="194"/>
      <c r="D142" s="194"/>
      <c r="E142" s="194"/>
      <c r="F142" s="194"/>
      <c r="G142" s="194"/>
    </row>
    <row r="143" spans="2:7" x14ac:dyDescent="0.25">
      <c r="B143" s="194"/>
      <c r="C143" s="194"/>
      <c r="D143" s="194"/>
      <c r="E143" s="194"/>
      <c r="F143" s="194"/>
      <c r="G143" s="194"/>
    </row>
    <row r="144" spans="2:7" x14ac:dyDescent="0.25">
      <c r="B144" s="204" t="s">
        <v>131</v>
      </c>
      <c r="C144" s="194"/>
      <c r="D144" s="194"/>
      <c r="E144" s="194"/>
      <c r="F144" s="194"/>
      <c r="G144" s="194"/>
    </row>
    <row r="145" spans="2:7" x14ac:dyDescent="0.25">
      <c r="B145" s="203"/>
      <c r="C145" s="194"/>
      <c r="D145" s="194"/>
      <c r="E145" s="194"/>
      <c r="F145" s="194"/>
      <c r="G145" s="194"/>
    </row>
    <row r="146" spans="2:7" ht="94.5" x14ac:dyDescent="0.25">
      <c r="B146" s="200" t="s">
        <v>329</v>
      </c>
      <c r="C146" s="194"/>
      <c r="D146" s="194"/>
      <c r="E146" s="194"/>
      <c r="F146" s="194"/>
      <c r="G146" s="194"/>
    </row>
    <row r="147" spans="2:7" ht="47.25" x14ac:dyDescent="0.25">
      <c r="B147" s="200" t="s">
        <v>355</v>
      </c>
      <c r="C147" s="194"/>
      <c r="D147" s="194"/>
      <c r="E147" s="194"/>
      <c r="F147" s="194"/>
      <c r="G147" s="194"/>
    </row>
    <row r="148" spans="2:7" x14ac:dyDescent="0.25">
      <c r="B148" s="200"/>
      <c r="C148" s="194"/>
      <c r="D148" s="194"/>
      <c r="E148" s="194"/>
      <c r="F148" s="194"/>
      <c r="G148" s="194"/>
    </row>
    <row r="149" spans="2:7" x14ac:dyDescent="0.25">
      <c r="B149" s="198"/>
      <c r="C149" s="194"/>
      <c r="D149" s="194"/>
      <c r="E149" s="194"/>
      <c r="F149" s="194"/>
      <c r="G149" s="194"/>
    </row>
    <row r="150" spans="2:7" ht="63" x14ac:dyDescent="0.25">
      <c r="B150" s="200" t="s">
        <v>352</v>
      </c>
      <c r="C150" s="194"/>
      <c r="D150" s="194"/>
      <c r="E150" s="194"/>
      <c r="F150" s="194"/>
      <c r="G150" s="194"/>
    </row>
    <row r="151" spans="2:7" x14ac:dyDescent="0.25">
      <c r="B151" s="198"/>
      <c r="C151" s="194"/>
      <c r="D151" s="194"/>
      <c r="E151" s="194"/>
      <c r="F151" s="194"/>
      <c r="G151" s="194"/>
    </row>
    <row r="152" spans="2:7" ht="31.5" x14ac:dyDescent="0.25">
      <c r="B152" s="200" t="s">
        <v>353</v>
      </c>
      <c r="C152" s="194"/>
      <c r="D152" s="194"/>
      <c r="E152" s="194"/>
      <c r="F152" s="194"/>
      <c r="G152" s="194"/>
    </row>
    <row r="153" spans="2:7" x14ac:dyDescent="0.25">
      <c r="B153" s="198"/>
      <c r="C153" s="194"/>
      <c r="D153" s="194"/>
      <c r="E153" s="194"/>
      <c r="F153" s="194"/>
      <c r="G153" s="194"/>
    </row>
    <row r="154" spans="2:7" ht="31.5" x14ac:dyDescent="0.25">
      <c r="B154" s="200" t="s">
        <v>354</v>
      </c>
      <c r="C154" s="194"/>
      <c r="D154" s="194"/>
      <c r="E154" s="194"/>
      <c r="F154" s="194"/>
      <c r="G154" s="194"/>
    </row>
    <row r="155" spans="2:7" x14ac:dyDescent="0.25">
      <c r="B155" s="194"/>
      <c r="C155" s="194"/>
      <c r="D155" s="194"/>
      <c r="E155" s="194"/>
      <c r="F155" s="194"/>
      <c r="G155" s="194"/>
    </row>
    <row r="156" spans="2:7" x14ac:dyDescent="0.25">
      <c r="B156" s="194"/>
      <c r="C156" s="194"/>
      <c r="D156" s="194"/>
      <c r="E156" s="194"/>
      <c r="F156" s="194"/>
      <c r="G156" s="194"/>
    </row>
    <row r="157" spans="2:7" x14ac:dyDescent="0.25">
      <c r="B157" s="194"/>
      <c r="C157" s="194"/>
      <c r="D157" s="194"/>
      <c r="E157" s="194"/>
      <c r="F157" s="194"/>
      <c r="G157" s="194"/>
    </row>
    <row r="158" spans="2:7" x14ac:dyDescent="0.25">
      <c r="B158" s="194"/>
      <c r="C158" s="194"/>
      <c r="D158" s="194"/>
      <c r="E158" s="194"/>
      <c r="F158" s="194"/>
      <c r="G158" s="194"/>
    </row>
    <row r="159" spans="2:7" x14ac:dyDescent="0.25">
      <c r="B159" s="194"/>
      <c r="C159" s="194"/>
      <c r="D159" s="194"/>
      <c r="E159" s="194"/>
      <c r="F159" s="194"/>
      <c r="G159" s="194"/>
    </row>
    <row r="160" spans="2:7" x14ac:dyDescent="0.25">
      <c r="B160" s="194"/>
      <c r="C160" s="194"/>
      <c r="D160" s="194"/>
      <c r="E160" s="194"/>
      <c r="F160" s="194"/>
      <c r="G160" s="194"/>
    </row>
    <row r="161" spans="2:7" x14ac:dyDescent="0.25">
      <c r="B161" s="194"/>
      <c r="C161" s="194"/>
      <c r="D161" s="194"/>
      <c r="E161" s="194"/>
      <c r="F161" s="194"/>
      <c r="G161" s="194"/>
    </row>
    <row r="162" spans="2:7" x14ac:dyDescent="0.25">
      <c r="B162" s="194"/>
      <c r="C162" s="194"/>
      <c r="D162" s="194"/>
      <c r="E162" s="194"/>
      <c r="F162" s="194"/>
      <c r="G162" s="194"/>
    </row>
    <row r="163" spans="2:7" x14ac:dyDescent="0.25">
      <c r="B163" s="194"/>
      <c r="C163" s="194"/>
      <c r="D163" s="194"/>
      <c r="E163" s="194"/>
      <c r="F163" s="194"/>
      <c r="G163" s="194"/>
    </row>
    <row r="164" spans="2:7" x14ac:dyDescent="0.25">
      <c r="B164" s="194"/>
      <c r="C164" s="194"/>
      <c r="D164" s="194"/>
      <c r="E164" s="194"/>
      <c r="F164" s="194"/>
      <c r="G164" s="194"/>
    </row>
    <row r="165" spans="2:7" x14ac:dyDescent="0.25">
      <c r="B165" s="194"/>
      <c r="C165" s="194"/>
      <c r="D165" s="194"/>
      <c r="E165" s="194"/>
      <c r="F165" s="194"/>
      <c r="G165" s="194"/>
    </row>
    <row r="166" spans="2:7" x14ac:dyDescent="0.25">
      <c r="B166" s="194"/>
      <c r="C166" s="194"/>
      <c r="D166" s="194"/>
      <c r="E166" s="194"/>
      <c r="F166" s="194"/>
      <c r="G166" s="194"/>
    </row>
    <row r="167" spans="2:7" x14ac:dyDescent="0.25">
      <c r="B167" s="194"/>
      <c r="C167" s="194"/>
      <c r="D167" s="194"/>
      <c r="E167" s="194"/>
      <c r="F167" s="194"/>
      <c r="G167" s="194"/>
    </row>
    <row r="168" spans="2:7" x14ac:dyDescent="0.25">
      <c r="B168" s="194"/>
      <c r="C168" s="194"/>
      <c r="D168" s="194"/>
      <c r="E168" s="194"/>
      <c r="F168" s="194"/>
      <c r="G168" s="194"/>
    </row>
    <row r="169" spans="2:7" x14ac:dyDescent="0.25">
      <c r="B169" s="194"/>
      <c r="C169" s="194"/>
      <c r="D169" s="194"/>
      <c r="E169" s="194"/>
      <c r="F169" s="194"/>
      <c r="G169" s="194"/>
    </row>
    <row r="170" spans="2:7" x14ac:dyDescent="0.25">
      <c r="B170" s="194"/>
      <c r="C170" s="194"/>
      <c r="D170" s="194"/>
      <c r="E170" s="194"/>
      <c r="F170" s="194"/>
      <c r="G170" s="194"/>
    </row>
    <row r="171" spans="2:7" x14ac:dyDescent="0.25">
      <c r="B171" s="194"/>
      <c r="C171" s="194"/>
      <c r="D171" s="194"/>
      <c r="E171" s="194"/>
      <c r="F171" s="194"/>
      <c r="G171" s="194"/>
    </row>
    <row r="172" spans="2:7" x14ac:dyDescent="0.25">
      <c r="B172" s="194"/>
      <c r="C172" s="194"/>
      <c r="D172" s="194"/>
      <c r="E172" s="194"/>
      <c r="F172" s="194"/>
      <c r="G172" s="194"/>
    </row>
    <row r="173" spans="2:7" x14ac:dyDescent="0.25">
      <c r="B173" s="194"/>
      <c r="C173" s="194"/>
      <c r="D173" s="194"/>
      <c r="E173" s="194"/>
      <c r="F173" s="194"/>
      <c r="G173" s="194"/>
    </row>
    <row r="174" spans="2:7" x14ac:dyDescent="0.25">
      <c r="B174" s="194"/>
      <c r="C174" s="194"/>
      <c r="D174" s="194"/>
      <c r="E174" s="194"/>
      <c r="F174" s="194"/>
      <c r="G174" s="194"/>
    </row>
    <row r="175" spans="2:7" x14ac:dyDescent="0.25">
      <c r="B175" s="194"/>
      <c r="C175" s="194"/>
      <c r="D175" s="194"/>
      <c r="E175" s="194"/>
      <c r="F175" s="194"/>
      <c r="G175" s="194"/>
    </row>
    <row r="176" spans="2:7" x14ac:dyDescent="0.25">
      <c r="B176" s="194"/>
      <c r="C176" s="194"/>
      <c r="D176" s="194"/>
      <c r="E176" s="194"/>
      <c r="F176" s="194"/>
      <c r="G176" s="194"/>
    </row>
    <row r="177" spans="2:7" x14ac:dyDescent="0.25">
      <c r="B177" s="194"/>
      <c r="C177" s="194"/>
      <c r="D177" s="194"/>
      <c r="E177" s="194"/>
      <c r="F177" s="194"/>
      <c r="G177" s="194"/>
    </row>
    <row r="178" spans="2:7" x14ac:dyDescent="0.25">
      <c r="B178" s="194"/>
      <c r="C178" s="194"/>
      <c r="D178" s="194"/>
      <c r="E178" s="194"/>
      <c r="F178" s="194"/>
      <c r="G178" s="194"/>
    </row>
    <row r="179" spans="2:7" x14ac:dyDescent="0.25">
      <c r="B179" s="194"/>
      <c r="C179" s="194"/>
      <c r="D179" s="194"/>
      <c r="E179" s="194"/>
      <c r="F179" s="194"/>
      <c r="G179" s="194"/>
    </row>
    <row r="180" spans="2:7" x14ac:dyDescent="0.25">
      <c r="B180" s="194"/>
      <c r="C180" s="194"/>
      <c r="D180" s="194"/>
      <c r="E180" s="194"/>
      <c r="F180" s="194"/>
      <c r="G180" s="194"/>
    </row>
    <row r="181" spans="2:7" x14ac:dyDescent="0.25">
      <c r="B181" s="194"/>
      <c r="C181" s="194"/>
      <c r="D181" s="194"/>
      <c r="E181" s="194"/>
      <c r="F181" s="194"/>
      <c r="G181" s="194"/>
    </row>
    <row r="182" spans="2:7" x14ac:dyDescent="0.25">
      <c r="B182" s="194"/>
      <c r="C182" s="194"/>
      <c r="D182" s="194"/>
      <c r="E182" s="194"/>
      <c r="F182" s="194"/>
      <c r="G182" s="194"/>
    </row>
    <row r="183" spans="2:7" x14ac:dyDescent="0.25">
      <c r="B183" s="194"/>
      <c r="C183" s="194"/>
      <c r="D183" s="194"/>
      <c r="E183" s="194"/>
      <c r="F183" s="194"/>
      <c r="G183" s="194"/>
    </row>
    <row r="184" spans="2:7" x14ac:dyDescent="0.25">
      <c r="B184" s="194"/>
      <c r="C184" s="194"/>
      <c r="D184" s="194"/>
      <c r="E184" s="194"/>
      <c r="F184" s="194"/>
      <c r="G184" s="194"/>
    </row>
    <row r="185" spans="2:7" x14ac:dyDescent="0.25">
      <c r="B185" s="194"/>
      <c r="C185" s="194"/>
      <c r="D185" s="194"/>
      <c r="E185" s="194"/>
      <c r="F185" s="194"/>
      <c r="G185" s="194"/>
    </row>
    <row r="186" spans="2:7" x14ac:dyDescent="0.25">
      <c r="B186" s="194"/>
      <c r="C186" s="194"/>
      <c r="D186" s="194"/>
      <c r="E186" s="194"/>
      <c r="F186" s="194"/>
      <c r="G186" s="194"/>
    </row>
    <row r="187" spans="2:7" x14ac:dyDescent="0.25">
      <c r="B187" s="194"/>
      <c r="C187" s="194"/>
      <c r="D187" s="194"/>
      <c r="E187" s="194"/>
      <c r="F187" s="194"/>
      <c r="G187" s="194"/>
    </row>
    <row r="188" spans="2:7" x14ac:dyDescent="0.25">
      <c r="B188" s="194"/>
      <c r="C188" s="194"/>
      <c r="D188" s="194"/>
      <c r="E188" s="194"/>
      <c r="F188" s="194"/>
      <c r="G188" s="194"/>
    </row>
    <row r="189" spans="2:7" x14ac:dyDescent="0.25">
      <c r="B189" s="194"/>
      <c r="C189" s="194"/>
      <c r="D189" s="194"/>
      <c r="E189" s="194"/>
      <c r="F189" s="194"/>
      <c r="G189" s="194"/>
    </row>
    <row r="190" spans="2:7" x14ac:dyDescent="0.25">
      <c r="B190" s="194"/>
      <c r="C190" s="194"/>
      <c r="D190" s="194"/>
      <c r="E190" s="194"/>
      <c r="F190" s="194"/>
      <c r="G190" s="194"/>
    </row>
    <row r="191" spans="2:7" x14ac:dyDescent="0.25">
      <c r="B191" s="194"/>
      <c r="C191" s="194"/>
      <c r="D191" s="194"/>
      <c r="E191" s="194"/>
      <c r="F191" s="194"/>
      <c r="G191" s="194"/>
    </row>
    <row r="192" spans="2:7" x14ac:dyDescent="0.25">
      <c r="B192" s="194"/>
      <c r="C192" s="194"/>
      <c r="D192" s="194"/>
      <c r="E192" s="194"/>
      <c r="F192" s="194"/>
      <c r="G192" s="194"/>
    </row>
    <row r="193" spans="2:7" x14ac:dyDescent="0.25">
      <c r="B193" s="194"/>
      <c r="C193" s="194"/>
      <c r="D193" s="194"/>
      <c r="E193" s="194"/>
      <c r="F193" s="194"/>
      <c r="G193" s="194"/>
    </row>
    <row r="194" spans="2:7" x14ac:dyDescent="0.25">
      <c r="B194" s="194"/>
      <c r="C194" s="194"/>
      <c r="D194" s="194"/>
      <c r="E194" s="194"/>
      <c r="F194" s="194"/>
      <c r="G194" s="194"/>
    </row>
    <row r="195" spans="2:7" x14ac:dyDescent="0.25">
      <c r="B195" s="194"/>
      <c r="C195" s="194"/>
      <c r="D195" s="194"/>
      <c r="E195" s="194"/>
      <c r="F195" s="194"/>
      <c r="G195" s="194"/>
    </row>
    <row r="196" spans="2:7" x14ac:dyDescent="0.25">
      <c r="B196" s="194"/>
      <c r="C196" s="194"/>
      <c r="D196" s="194"/>
      <c r="E196" s="194"/>
      <c r="F196" s="194"/>
      <c r="G196" s="194"/>
    </row>
    <row r="197" spans="2:7" x14ac:dyDescent="0.25">
      <c r="B197" s="194"/>
      <c r="C197" s="194"/>
      <c r="D197" s="194"/>
      <c r="E197" s="194"/>
      <c r="F197" s="194"/>
      <c r="G197" s="194"/>
    </row>
    <row r="198" spans="2:7" x14ac:dyDescent="0.25">
      <c r="B198" s="194"/>
      <c r="C198" s="194"/>
      <c r="D198" s="194"/>
      <c r="E198" s="194"/>
      <c r="F198" s="194"/>
      <c r="G198" s="194"/>
    </row>
    <row r="199" spans="2:7" x14ac:dyDescent="0.25">
      <c r="B199" s="194"/>
      <c r="C199" s="194"/>
      <c r="D199" s="194"/>
      <c r="E199" s="194"/>
      <c r="F199" s="194"/>
      <c r="G199" s="194"/>
    </row>
    <row r="200" spans="2:7" x14ac:dyDescent="0.25">
      <c r="B200" s="194"/>
      <c r="C200" s="194"/>
      <c r="D200" s="194"/>
      <c r="E200" s="194"/>
      <c r="F200" s="194"/>
      <c r="G200" s="194"/>
    </row>
    <row r="201" spans="2:7" x14ac:dyDescent="0.25">
      <c r="B201" s="194"/>
      <c r="C201" s="194"/>
      <c r="D201" s="194"/>
      <c r="E201" s="194"/>
      <c r="F201" s="194"/>
      <c r="G201" s="194"/>
    </row>
    <row r="202" spans="2:7" x14ac:dyDescent="0.25">
      <c r="B202" s="194"/>
      <c r="C202" s="194"/>
      <c r="D202" s="194"/>
      <c r="E202" s="194"/>
      <c r="F202" s="194"/>
      <c r="G202" s="194"/>
    </row>
    <row r="203" spans="2:7" x14ac:dyDescent="0.25">
      <c r="B203" s="194"/>
      <c r="C203" s="194"/>
      <c r="D203" s="194"/>
      <c r="E203" s="194"/>
      <c r="F203" s="194"/>
      <c r="G203" s="194"/>
    </row>
    <row r="204" spans="2:7" x14ac:dyDescent="0.25">
      <c r="B204" s="194"/>
      <c r="C204" s="194"/>
      <c r="D204" s="194"/>
      <c r="E204" s="194"/>
      <c r="F204" s="194"/>
      <c r="G204" s="194"/>
    </row>
    <row r="205" spans="2:7" x14ac:dyDescent="0.25">
      <c r="B205" s="194"/>
      <c r="C205" s="194"/>
      <c r="D205" s="194"/>
      <c r="E205" s="194"/>
      <c r="F205" s="194"/>
      <c r="G205" s="194"/>
    </row>
    <row r="206" spans="2:7" x14ac:dyDescent="0.25">
      <c r="B206" s="194"/>
      <c r="C206" s="194"/>
      <c r="D206" s="194"/>
      <c r="E206" s="194"/>
      <c r="F206" s="194"/>
      <c r="G206" s="194"/>
    </row>
    <row r="207" spans="2:7" x14ac:dyDescent="0.25">
      <c r="B207" s="194"/>
      <c r="C207" s="194"/>
      <c r="D207" s="194"/>
      <c r="E207" s="194"/>
      <c r="F207" s="194"/>
      <c r="G207" s="194"/>
    </row>
    <row r="208" spans="2:7" x14ac:dyDescent="0.25">
      <c r="B208" s="194"/>
      <c r="C208" s="194"/>
      <c r="D208" s="194"/>
      <c r="E208" s="194"/>
      <c r="F208" s="194"/>
      <c r="G208" s="194"/>
    </row>
    <row r="209" spans="2:7" x14ac:dyDescent="0.25">
      <c r="B209" s="194"/>
      <c r="C209" s="194"/>
      <c r="D209" s="194"/>
      <c r="E209" s="194"/>
      <c r="F209" s="194"/>
      <c r="G209" s="194"/>
    </row>
    <row r="210" spans="2:7" x14ac:dyDescent="0.25">
      <c r="B210" s="194"/>
      <c r="C210" s="194"/>
      <c r="D210" s="194"/>
      <c r="E210" s="194"/>
      <c r="F210" s="194"/>
      <c r="G210" s="194"/>
    </row>
    <row r="211" spans="2:7" x14ac:dyDescent="0.25">
      <c r="B211" s="194"/>
      <c r="C211" s="194"/>
      <c r="D211" s="194"/>
      <c r="E211" s="194"/>
      <c r="F211" s="194"/>
      <c r="G211" s="194"/>
    </row>
    <row r="212" spans="2:7" x14ac:dyDescent="0.25">
      <c r="B212" s="194"/>
      <c r="C212" s="194"/>
      <c r="D212" s="194"/>
      <c r="E212" s="194"/>
      <c r="F212" s="194"/>
      <c r="G212" s="194"/>
    </row>
    <row r="213" spans="2:7" x14ac:dyDescent="0.25">
      <c r="B213" s="194"/>
      <c r="C213" s="194"/>
      <c r="D213" s="194"/>
      <c r="E213" s="194"/>
      <c r="F213" s="194"/>
      <c r="G213" s="194"/>
    </row>
    <row r="214" spans="2:7" x14ac:dyDescent="0.25">
      <c r="B214" s="194"/>
      <c r="C214" s="194"/>
      <c r="D214" s="194"/>
      <c r="E214" s="194"/>
      <c r="F214" s="194"/>
      <c r="G214" s="194"/>
    </row>
    <row r="215" spans="2:7" x14ac:dyDescent="0.25">
      <c r="B215" s="194"/>
      <c r="C215" s="194"/>
      <c r="D215" s="194"/>
      <c r="E215" s="194"/>
      <c r="F215" s="194"/>
      <c r="G215" s="194"/>
    </row>
    <row r="216" spans="2:7" x14ac:dyDescent="0.25">
      <c r="B216" s="194"/>
      <c r="C216" s="194"/>
      <c r="D216" s="194"/>
      <c r="E216" s="194"/>
      <c r="F216" s="194"/>
      <c r="G216" s="194"/>
    </row>
    <row r="217" spans="2:7" x14ac:dyDescent="0.25">
      <c r="B217" s="194"/>
      <c r="C217" s="194"/>
      <c r="D217" s="194"/>
      <c r="E217" s="194"/>
      <c r="F217" s="194"/>
      <c r="G217" s="194"/>
    </row>
    <row r="218" spans="2:7" x14ac:dyDescent="0.25">
      <c r="B218" s="194"/>
      <c r="C218" s="194"/>
      <c r="D218" s="194"/>
      <c r="E218" s="194"/>
      <c r="F218" s="194"/>
      <c r="G218" s="194"/>
    </row>
    <row r="219" spans="2:7" x14ac:dyDescent="0.25">
      <c r="B219" s="194"/>
      <c r="C219" s="194"/>
      <c r="D219" s="194"/>
      <c r="E219" s="194"/>
      <c r="F219" s="194"/>
      <c r="G219" s="194"/>
    </row>
    <row r="220" spans="2:7" x14ac:dyDescent="0.25">
      <c r="B220" s="194"/>
      <c r="C220" s="194"/>
      <c r="D220" s="194"/>
      <c r="E220" s="194"/>
      <c r="F220" s="194"/>
      <c r="G220" s="194"/>
    </row>
  </sheetData>
  <customSheetViews>
    <customSheetView guid="{BFA54485-1420-441C-83C0-A00C3280B0FB}"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4"/>
      <c r="B1" s="213" t="s">
        <v>301</v>
      </c>
      <c r="C1" s="194"/>
      <c r="D1" s="194"/>
      <c r="E1" s="194"/>
      <c r="F1" s="194"/>
    </row>
    <row r="2" spans="1:6" ht="23.25" x14ac:dyDescent="0.25">
      <c r="A2" s="194"/>
      <c r="B2" s="213" t="s">
        <v>332</v>
      </c>
      <c r="C2" s="194"/>
      <c r="D2" s="194"/>
      <c r="E2" s="194"/>
      <c r="F2" s="194"/>
    </row>
    <row r="3" spans="1:6" x14ac:dyDescent="0.25">
      <c r="A3" s="194"/>
      <c r="B3" s="197"/>
      <c r="C3" s="194"/>
      <c r="D3" s="194"/>
      <c r="E3" s="194"/>
      <c r="F3" s="194"/>
    </row>
    <row r="4" spans="1:6" ht="18" x14ac:dyDescent="0.25">
      <c r="A4" s="194"/>
      <c r="B4" s="196" t="s">
        <v>333</v>
      </c>
      <c r="C4" s="194"/>
      <c r="D4" s="194"/>
      <c r="E4" s="194"/>
      <c r="F4" s="194"/>
    </row>
    <row r="5" spans="1:6" x14ac:dyDescent="0.25">
      <c r="A5" s="194"/>
      <c r="B5" s="197"/>
      <c r="C5" s="194"/>
      <c r="D5" s="194"/>
      <c r="E5" s="194"/>
      <c r="F5" s="194"/>
    </row>
    <row r="6" spans="1:6" ht="63" x14ac:dyDescent="0.25">
      <c r="A6" s="194"/>
      <c r="B6" s="198" t="s">
        <v>334</v>
      </c>
      <c r="C6" s="194"/>
      <c r="D6" s="194"/>
      <c r="E6" s="194"/>
      <c r="F6" s="194"/>
    </row>
    <row r="7" spans="1:6" x14ac:dyDescent="0.25">
      <c r="A7" s="194"/>
      <c r="B7" s="198"/>
      <c r="C7" s="194"/>
      <c r="D7" s="194"/>
      <c r="E7" s="194"/>
      <c r="F7" s="194"/>
    </row>
    <row r="8" spans="1:6" ht="31.5" x14ac:dyDescent="0.25">
      <c r="A8" s="194"/>
      <c r="B8" s="198" t="s">
        <v>335</v>
      </c>
      <c r="C8" s="194"/>
      <c r="D8" s="194"/>
      <c r="E8" s="194"/>
      <c r="F8" s="194"/>
    </row>
    <row r="9" spans="1:6" x14ac:dyDescent="0.25">
      <c r="A9" s="194"/>
      <c r="B9" s="198" t="s">
        <v>306</v>
      </c>
      <c r="C9" s="194"/>
      <c r="D9" s="194"/>
      <c r="E9" s="194"/>
      <c r="F9" s="194"/>
    </row>
    <row r="10" spans="1:6" x14ac:dyDescent="0.25">
      <c r="A10" s="194"/>
      <c r="B10" s="200" t="s">
        <v>336</v>
      </c>
      <c r="C10" s="194"/>
      <c r="D10" s="194"/>
      <c r="E10" s="194"/>
      <c r="F10" s="194"/>
    </row>
    <row r="11" spans="1:6" x14ac:dyDescent="0.25">
      <c r="A11" s="194"/>
      <c r="B11" s="198"/>
      <c r="C11" s="194"/>
      <c r="D11" s="194"/>
      <c r="E11" s="194"/>
      <c r="F11" s="194"/>
    </row>
    <row r="12" spans="1:6" ht="18" x14ac:dyDescent="0.25">
      <c r="A12" s="194"/>
      <c r="B12" s="201" t="s">
        <v>307</v>
      </c>
      <c r="C12" s="194"/>
      <c r="D12" s="194"/>
      <c r="E12" s="194"/>
      <c r="F12" s="194"/>
    </row>
    <row r="13" spans="1:6" x14ac:dyDescent="0.25">
      <c r="A13" s="194"/>
      <c r="B13" s="202"/>
      <c r="C13" s="194"/>
      <c r="D13" s="194"/>
      <c r="E13" s="194"/>
      <c r="F13" s="194"/>
    </row>
    <row r="14" spans="1:6" ht="37.5" customHeight="1" x14ac:dyDescent="0.25">
      <c r="A14" s="194"/>
      <c r="B14" s="230" t="s">
        <v>359</v>
      </c>
      <c r="C14" s="194"/>
      <c r="D14" s="194"/>
      <c r="E14" s="194"/>
      <c r="F14" s="194"/>
    </row>
    <row r="15" spans="1:6" x14ac:dyDescent="0.25">
      <c r="A15" s="194"/>
      <c r="B15" s="202"/>
      <c r="C15" s="194"/>
      <c r="D15" s="194"/>
      <c r="E15" s="194"/>
      <c r="F15" s="194"/>
    </row>
    <row r="16" spans="1:6" ht="18" x14ac:dyDescent="0.25">
      <c r="A16" s="194"/>
      <c r="B16" s="201" t="s">
        <v>308</v>
      </c>
      <c r="C16" s="194"/>
      <c r="D16" s="194"/>
      <c r="E16" s="194"/>
      <c r="F16" s="194"/>
    </row>
    <row r="17" spans="1:6" x14ac:dyDescent="0.25">
      <c r="A17" s="194"/>
      <c r="B17" s="203"/>
      <c r="C17" s="194"/>
      <c r="D17" s="194"/>
      <c r="E17" s="194"/>
      <c r="F17" s="194"/>
    </row>
    <row r="18" spans="1:6" x14ac:dyDescent="0.25">
      <c r="A18" s="194"/>
      <c r="B18" s="204" t="s">
        <v>194</v>
      </c>
      <c r="C18" s="194"/>
      <c r="D18" s="194"/>
      <c r="E18" s="194"/>
      <c r="F18" s="194"/>
    </row>
    <row r="19" spans="1:6" x14ac:dyDescent="0.25">
      <c r="A19" s="194"/>
      <c r="B19" s="203"/>
      <c r="C19" s="194"/>
      <c r="D19" s="194"/>
      <c r="E19" s="194"/>
      <c r="F19" s="194"/>
    </row>
    <row r="20" spans="1:6" x14ac:dyDescent="0.25">
      <c r="A20" s="194"/>
      <c r="B20" s="198" t="s">
        <v>312</v>
      </c>
      <c r="C20" s="194"/>
      <c r="D20" s="194"/>
      <c r="E20" s="194"/>
      <c r="F20" s="194"/>
    </row>
    <row r="21" spans="1:6" x14ac:dyDescent="0.25">
      <c r="A21" s="194"/>
      <c r="B21" s="198"/>
      <c r="C21" s="194"/>
      <c r="D21" s="194"/>
      <c r="E21" s="194"/>
      <c r="F21" s="194"/>
    </row>
    <row r="22" spans="1:6" x14ac:dyDescent="0.25">
      <c r="A22" s="194"/>
      <c r="B22" s="198"/>
      <c r="C22" s="194"/>
      <c r="D22" s="194"/>
      <c r="E22" s="194"/>
      <c r="F22" s="194"/>
    </row>
    <row r="23" spans="1:6" x14ac:dyDescent="0.25">
      <c r="A23" s="194"/>
      <c r="B23" s="198"/>
      <c r="C23" s="194"/>
      <c r="D23" s="194"/>
      <c r="E23" s="194"/>
      <c r="F23" s="194"/>
    </row>
    <row r="24" spans="1:6" x14ac:dyDescent="0.25">
      <c r="A24" s="194"/>
      <c r="B24" s="198"/>
      <c r="C24" s="194"/>
      <c r="D24" s="194"/>
      <c r="E24" s="194"/>
      <c r="F24" s="194"/>
    </row>
    <row r="25" spans="1:6" x14ac:dyDescent="0.25">
      <c r="A25" s="194"/>
      <c r="B25" s="198"/>
      <c r="C25" s="194"/>
      <c r="D25" s="194"/>
      <c r="E25" s="194"/>
      <c r="F25" s="194"/>
    </row>
    <row r="26" spans="1:6" x14ac:dyDescent="0.25">
      <c r="A26" s="194"/>
      <c r="B26" s="203"/>
      <c r="C26" s="194"/>
      <c r="D26" s="194"/>
      <c r="E26" s="194"/>
      <c r="F26" s="194"/>
    </row>
    <row r="27" spans="1:6" x14ac:dyDescent="0.25">
      <c r="A27" s="194"/>
      <c r="B27" s="194"/>
      <c r="C27" s="194"/>
      <c r="D27" s="194"/>
      <c r="E27" s="194"/>
      <c r="F27" s="194"/>
    </row>
    <row r="28" spans="1:6" ht="31.5" x14ac:dyDescent="0.25">
      <c r="A28" s="194"/>
      <c r="B28" s="198" t="s">
        <v>337</v>
      </c>
      <c r="C28" s="194"/>
      <c r="D28" s="194"/>
      <c r="E28" s="194"/>
      <c r="F28" s="194"/>
    </row>
    <row r="29" spans="1:6" x14ac:dyDescent="0.25">
      <c r="A29" s="194"/>
      <c r="B29" s="200"/>
      <c r="C29" s="194"/>
      <c r="D29" s="194"/>
      <c r="E29" s="194"/>
      <c r="F29" s="194"/>
    </row>
    <row r="30" spans="1:6" x14ac:dyDescent="0.25">
      <c r="A30" s="194"/>
      <c r="B30" s="204" t="s">
        <v>204</v>
      </c>
      <c r="C30" s="194"/>
      <c r="D30" s="194"/>
      <c r="E30" s="194"/>
      <c r="F30" s="194"/>
    </row>
    <row r="31" spans="1:6" x14ac:dyDescent="0.25">
      <c r="A31" s="194"/>
      <c r="B31" s="203"/>
      <c r="C31" s="194"/>
      <c r="D31" s="194"/>
      <c r="E31" s="194"/>
      <c r="F31" s="194"/>
    </row>
    <row r="32" spans="1:6" ht="31.5" x14ac:dyDescent="0.25">
      <c r="A32" s="194"/>
      <c r="B32" s="198" t="s">
        <v>338</v>
      </c>
      <c r="C32" s="194"/>
      <c r="D32" s="194"/>
      <c r="E32" s="194"/>
      <c r="F32" s="194"/>
    </row>
    <row r="33" spans="1:6" x14ac:dyDescent="0.25">
      <c r="A33" s="194"/>
      <c r="B33" s="198"/>
      <c r="C33" s="194"/>
      <c r="D33" s="194"/>
      <c r="E33" s="194"/>
      <c r="F33" s="194"/>
    </row>
    <row r="34" spans="1:6" x14ac:dyDescent="0.25">
      <c r="A34" s="194"/>
      <c r="B34" s="198"/>
      <c r="C34" s="194"/>
      <c r="D34" s="194"/>
      <c r="E34" s="194"/>
      <c r="F34" s="194"/>
    </row>
    <row r="35" spans="1:6" x14ac:dyDescent="0.25">
      <c r="A35" s="194"/>
      <c r="B35" s="198"/>
      <c r="C35" s="194"/>
      <c r="D35" s="194"/>
      <c r="E35" s="194"/>
      <c r="F35" s="194"/>
    </row>
    <row r="36" spans="1:6" x14ac:dyDescent="0.25">
      <c r="A36" s="194"/>
      <c r="B36" s="198"/>
      <c r="C36" s="194"/>
      <c r="D36" s="194"/>
      <c r="E36" s="194"/>
      <c r="F36" s="194"/>
    </row>
    <row r="37" spans="1:6" x14ac:dyDescent="0.25">
      <c r="A37" s="194"/>
      <c r="B37" s="198"/>
      <c r="C37" s="194"/>
      <c r="D37" s="194"/>
      <c r="E37" s="194"/>
      <c r="F37" s="194"/>
    </row>
    <row r="38" spans="1:6" x14ac:dyDescent="0.25">
      <c r="A38" s="194"/>
      <c r="B38" s="198"/>
      <c r="C38" s="194"/>
      <c r="D38" s="194"/>
      <c r="E38" s="194"/>
      <c r="F38" s="194"/>
    </row>
    <row r="39" spans="1:6" x14ac:dyDescent="0.25">
      <c r="A39" s="194"/>
      <c r="B39" s="198"/>
      <c r="C39" s="194"/>
      <c r="D39" s="194"/>
      <c r="E39" s="194"/>
      <c r="F39" s="194"/>
    </row>
    <row r="40" spans="1:6" x14ac:dyDescent="0.25">
      <c r="A40" s="194"/>
      <c r="B40" s="198"/>
      <c r="C40" s="194"/>
      <c r="D40" s="194"/>
      <c r="E40" s="194"/>
      <c r="F40" s="194"/>
    </row>
    <row r="41" spans="1:6" x14ac:dyDescent="0.25">
      <c r="A41" s="194"/>
      <c r="B41" s="202"/>
      <c r="C41" s="194"/>
      <c r="D41" s="194"/>
      <c r="E41" s="194"/>
      <c r="F41" s="194"/>
    </row>
    <row r="42" spans="1:6" x14ac:dyDescent="0.25">
      <c r="A42" s="194"/>
      <c r="B42" s="194"/>
      <c r="C42" s="194"/>
      <c r="D42" s="194"/>
      <c r="E42" s="194"/>
      <c r="F42" s="194"/>
    </row>
    <row r="43" spans="1:6" x14ac:dyDescent="0.25">
      <c r="A43" s="194"/>
      <c r="B43" s="214"/>
      <c r="C43" s="194"/>
      <c r="D43" s="194"/>
      <c r="E43" s="194"/>
      <c r="F43" s="194"/>
    </row>
    <row r="44" spans="1:6" x14ac:dyDescent="0.25">
      <c r="A44" s="194"/>
      <c r="B44" s="215"/>
      <c r="C44" s="194"/>
      <c r="D44" s="194"/>
      <c r="E44" s="194"/>
      <c r="F44" s="194"/>
    </row>
    <row r="45" spans="1:6" x14ac:dyDescent="0.25">
      <c r="A45" s="194"/>
      <c r="B45" s="204" t="s">
        <v>339</v>
      </c>
      <c r="C45" s="194"/>
      <c r="D45" s="194"/>
      <c r="E45" s="194"/>
      <c r="F45" s="194"/>
    </row>
    <row r="46" spans="1:6" x14ac:dyDescent="0.25">
      <c r="A46" s="194"/>
      <c r="B46" s="203"/>
      <c r="C46" s="194"/>
      <c r="D46" s="194"/>
      <c r="E46" s="194"/>
      <c r="F46" s="194"/>
    </row>
    <row r="47" spans="1:6" ht="31.5" x14ac:dyDescent="0.25">
      <c r="A47" s="194"/>
      <c r="B47" s="198" t="s">
        <v>340</v>
      </c>
      <c r="C47" s="194"/>
      <c r="D47" s="194"/>
      <c r="E47" s="194"/>
      <c r="F47" s="194"/>
    </row>
    <row r="48" spans="1:6" x14ac:dyDescent="0.25">
      <c r="A48" s="194"/>
      <c r="B48" s="198"/>
      <c r="C48" s="194"/>
      <c r="D48" s="194"/>
      <c r="E48" s="194"/>
      <c r="F48" s="194"/>
    </row>
    <row r="49" spans="1:6" x14ac:dyDescent="0.25">
      <c r="A49" s="194"/>
      <c r="B49" s="194"/>
      <c r="C49" s="194"/>
      <c r="D49" s="194"/>
      <c r="E49" s="194"/>
      <c r="F49" s="194"/>
    </row>
    <row r="50" spans="1:6" x14ac:dyDescent="0.25">
      <c r="A50" s="194"/>
      <c r="B50" s="194"/>
      <c r="C50" s="194"/>
      <c r="D50" s="194"/>
      <c r="E50" s="194"/>
      <c r="F50" s="194"/>
    </row>
    <row r="51" spans="1:6" x14ac:dyDescent="0.25">
      <c r="A51" s="194"/>
      <c r="B51" s="194"/>
      <c r="C51" s="194"/>
      <c r="D51" s="194"/>
      <c r="E51" s="194"/>
      <c r="F51" s="194"/>
    </row>
    <row r="52" spans="1:6" x14ac:dyDescent="0.25">
      <c r="A52" s="194"/>
      <c r="B52" s="194"/>
      <c r="C52" s="194"/>
      <c r="D52" s="194"/>
      <c r="E52" s="194"/>
      <c r="F52" s="194"/>
    </row>
    <row r="53" spans="1:6" x14ac:dyDescent="0.25">
      <c r="A53" s="194"/>
      <c r="B53" s="194"/>
      <c r="C53" s="194"/>
      <c r="D53" s="194"/>
      <c r="E53" s="194"/>
      <c r="F53" s="194"/>
    </row>
    <row r="54" spans="1:6" x14ac:dyDescent="0.25">
      <c r="A54" s="194"/>
      <c r="B54" s="194"/>
      <c r="C54" s="194"/>
      <c r="D54" s="194"/>
      <c r="E54" s="194"/>
      <c r="F54" s="194"/>
    </row>
    <row r="55" spans="1:6" x14ac:dyDescent="0.25">
      <c r="A55" s="194"/>
      <c r="B55" s="194"/>
      <c r="C55" s="194"/>
      <c r="D55" s="194"/>
      <c r="E55" s="194"/>
      <c r="F55" s="194"/>
    </row>
    <row r="56" spans="1:6" x14ac:dyDescent="0.25">
      <c r="A56" s="194"/>
      <c r="B56" s="194"/>
      <c r="C56" s="194"/>
      <c r="D56" s="194"/>
      <c r="E56" s="194"/>
      <c r="F56" s="194"/>
    </row>
    <row r="57" spans="1:6" x14ac:dyDescent="0.25">
      <c r="A57" s="194"/>
      <c r="B57" s="194"/>
      <c r="C57" s="194"/>
      <c r="D57" s="194"/>
      <c r="E57" s="194"/>
      <c r="F57" s="194"/>
    </row>
    <row r="58" spans="1:6" x14ac:dyDescent="0.25">
      <c r="A58" s="194"/>
      <c r="B58" s="194"/>
      <c r="C58" s="194"/>
      <c r="D58" s="194"/>
      <c r="E58" s="194"/>
      <c r="F58" s="194"/>
    </row>
    <row r="59" spans="1:6" x14ac:dyDescent="0.25">
      <c r="A59" s="194"/>
      <c r="B59" s="194"/>
      <c r="C59" s="194"/>
      <c r="D59" s="194"/>
      <c r="E59" s="194"/>
      <c r="F59" s="194"/>
    </row>
    <row r="60" spans="1:6" x14ac:dyDescent="0.25">
      <c r="A60" s="194"/>
      <c r="B60" s="194"/>
      <c r="C60" s="194"/>
      <c r="D60" s="194"/>
    </row>
    <row r="61" spans="1:6" x14ac:dyDescent="0.25">
      <c r="A61" s="194"/>
      <c r="B61" s="194"/>
      <c r="C61" s="194"/>
      <c r="D61" s="194"/>
    </row>
    <row r="62" spans="1:6" x14ac:dyDescent="0.25">
      <c r="A62" s="194"/>
      <c r="B62" s="194"/>
      <c r="C62" s="194"/>
      <c r="D62" s="194"/>
    </row>
  </sheetData>
  <customSheetViews>
    <customSheetView guid="{BFA54485-1420-441C-83C0-A00C3280B0FB}"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DD8B0582-F4C5-4735-BE31-C00FB856E242}" scale="80" showPageBreaks="1" printArea="1" view="pageBreakPreview">
      <selection activeCell="G20" sqref="G20"/>
      <pageMargins left="0.7" right="0.7" top="0.75" bottom="0.75" header="0.3" footer="0.3"/>
      <pageSetup scale="62" orientation="portrait"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1" t="s">
        <v>192</v>
      </c>
      <c r="C1" s="262"/>
      <c r="D1" s="303" t="s">
        <v>163</v>
      </c>
      <c r="E1" s="304"/>
      <c r="F1" s="304"/>
      <c r="G1" s="304"/>
      <c r="H1" s="305"/>
      <c r="I1" s="96" t="s">
        <v>114</v>
      </c>
      <c r="J1" s="97">
        <v>43282</v>
      </c>
      <c r="K1" s="42"/>
      <c r="L1" s="42"/>
      <c r="M1" s="42"/>
      <c r="N1" s="42"/>
      <c r="O1" s="42"/>
      <c r="P1" s="42"/>
      <c r="Q1" s="42"/>
      <c r="R1" s="42"/>
      <c r="S1" s="42"/>
      <c r="T1" s="42"/>
      <c r="U1" s="42"/>
      <c r="V1" s="42"/>
    </row>
    <row r="2" spans="1:25" ht="18.75" customHeight="1" thickTop="1" thickBot="1" x14ac:dyDescent="0.35">
      <c r="A2" s="45"/>
      <c r="B2" s="306" t="str">
        <f>'FY19 Project Request '!B2:C2</f>
        <v>18TOC_CD3</v>
      </c>
      <c r="C2" s="307"/>
      <c r="D2" s="250" t="s">
        <v>116</v>
      </c>
      <c r="E2" s="251"/>
      <c r="F2" s="251"/>
      <c r="G2" s="251"/>
      <c r="H2" s="251"/>
      <c r="I2" s="351" t="s">
        <v>102</v>
      </c>
      <c r="J2" s="352"/>
      <c r="K2" s="42"/>
      <c r="L2" s="42"/>
      <c r="M2" s="42"/>
      <c r="N2" s="42"/>
      <c r="O2" s="42"/>
      <c r="P2" s="42"/>
      <c r="Q2" s="42"/>
      <c r="R2" s="42"/>
      <c r="S2" s="42"/>
      <c r="T2" s="42"/>
      <c r="U2" s="42"/>
      <c r="V2" s="42"/>
    </row>
    <row r="3" spans="1:25" ht="17.25" customHeight="1" x14ac:dyDescent="0.3">
      <c r="A3" s="45"/>
      <c r="B3" s="308" t="s">
        <v>229</v>
      </c>
      <c r="C3" s="309"/>
      <c r="D3" s="250" t="s">
        <v>193</v>
      </c>
      <c r="E3" s="250"/>
      <c r="F3" s="250"/>
      <c r="G3" s="250"/>
      <c r="H3" s="250"/>
      <c r="I3" s="43">
        <v>43281</v>
      </c>
      <c r="J3" s="52"/>
      <c r="K3" s="42"/>
      <c r="L3" s="42"/>
      <c r="M3" s="42"/>
      <c r="N3" s="42"/>
      <c r="O3" s="42"/>
      <c r="P3" s="42"/>
      <c r="Q3" s="42"/>
      <c r="R3" s="42"/>
      <c r="S3" s="42"/>
      <c r="T3" s="42"/>
      <c r="U3" s="42"/>
      <c r="V3" s="42"/>
    </row>
    <row r="4" spans="1:25" ht="17.25" x14ac:dyDescent="0.3">
      <c r="A4" s="45"/>
      <c r="B4" s="310"/>
      <c r="C4" s="311"/>
      <c r="D4" s="255"/>
      <c r="E4" s="250"/>
      <c r="F4" s="250"/>
      <c r="G4" s="250"/>
      <c r="H4" s="25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7"/>
      <c r="B6" s="166" t="s">
        <v>228</v>
      </c>
      <c r="C6" s="165"/>
      <c r="D6" s="165"/>
      <c r="E6" s="165"/>
      <c r="F6" s="165"/>
      <c r="G6" s="165"/>
      <c r="H6" s="165"/>
      <c r="I6" s="165"/>
      <c r="J6" s="165"/>
      <c r="K6" s="146"/>
      <c r="L6" s="42"/>
      <c r="M6" s="42"/>
      <c r="N6" s="42"/>
      <c r="O6" s="42"/>
      <c r="P6" s="42"/>
      <c r="Q6" s="42"/>
      <c r="R6" s="42"/>
      <c r="S6" s="42"/>
      <c r="T6" s="42"/>
      <c r="U6" s="42"/>
      <c r="V6" s="42"/>
      <c r="X6" s="158"/>
      <c r="Y6" s="158"/>
    </row>
    <row r="7" spans="1:25" ht="30.6" customHeight="1" x14ac:dyDescent="0.4">
      <c r="A7" s="79"/>
      <c r="B7" s="81" t="s">
        <v>197</v>
      </c>
      <c r="C7" s="80"/>
      <c r="D7" s="80"/>
      <c r="E7" s="80"/>
      <c r="F7" s="80"/>
      <c r="G7" s="80"/>
      <c r="H7" s="80"/>
      <c r="I7" s="80"/>
      <c r="J7" s="80"/>
      <c r="K7" s="79"/>
      <c r="L7" s="79"/>
      <c r="M7" s="79"/>
      <c r="N7" s="79"/>
      <c r="O7" s="79"/>
      <c r="P7" s="79"/>
      <c r="Q7" s="79"/>
      <c r="R7" s="79"/>
      <c r="S7" s="79"/>
      <c r="T7" s="79"/>
      <c r="U7" s="79"/>
      <c r="V7" s="79"/>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1" t="s">
        <v>34</v>
      </c>
      <c r="C9" s="302"/>
      <c r="D9" s="301" t="s">
        <v>35</v>
      </c>
      <c r="E9" s="302"/>
      <c r="F9" s="301" t="s">
        <v>36</v>
      </c>
      <c r="G9" s="334"/>
      <c r="H9" s="302"/>
      <c r="I9" s="301" t="s">
        <v>111</v>
      </c>
      <c r="J9" s="302"/>
      <c r="K9" s="42"/>
      <c r="L9" s="42"/>
      <c r="M9" s="42"/>
      <c r="N9" s="42"/>
      <c r="O9" s="42"/>
      <c r="P9" s="42"/>
      <c r="Q9" s="42"/>
      <c r="R9" s="42"/>
      <c r="S9" s="42"/>
      <c r="T9" s="42"/>
      <c r="U9" s="42"/>
      <c r="V9" s="42"/>
    </row>
    <row r="10" spans="1:25" ht="18" customHeight="1" x14ac:dyDescent="0.25">
      <c r="A10" s="45"/>
      <c r="B10" s="327" t="str">
        <f>Project_Name</f>
        <v>Estes Drive Bike-Ped Improvements</v>
      </c>
      <c r="C10" s="328"/>
      <c r="D10" s="327" t="str">
        <f>Requesting_Agency</f>
        <v>Town of Carrboro</v>
      </c>
      <c r="E10" s="328"/>
      <c r="F10" s="366" t="str">
        <f>'FY19 Project Request '!F11:H11</f>
        <v>Tina Moon</v>
      </c>
      <c r="G10" s="367"/>
      <c r="H10" s="368"/>
      <c r="I10" s="138" t="s">
        <v>87</v>
      </c>
      <c r="J10" s="139">
        <f>'FY19 Project Request '!J11</f>
        <v>0</v>
      </c>
      <c r="K10" s="42"/>
      <c r="L10" s="42"/>
      <c r="M10" s="42"/>
      <c r="N10" s="42"/>
      <c r="O10" s="42"/>
      <c r="P10" s="42"/>
      <c r="Q10" s="42"/>
      <c r="R10" s="42"/>
      <c r="S10" s="42"/>
      <c r="T10" s="42"/>
      <c r="U10" s="42"/>
      <c r="V10" s="42"/>
    </row>
    <row r="11" spans="1:25" ht="18" customHeight="1" x14ac:dyDescent="0.25">
      <c r="A11" s="45"/>
      <c r="B11" s="329"/>
      <c r="C11" s="330"/>
      <c r="D11" s="329"/>
      <c r="E11" s="330"/>
      <c r="F11" s="366" t="str">
        <f>'FY19 Project Request '!F12:H12</f>
        <v>cmoon@townofcarrboro.org</v>
      </c>
      <c r="G11" s="367"/>
      <c r="H11" s="368"/>
      <c r="I11" s="138" t="s">
        <v>95</v>
      </c>
      <c r="J11" s="139">
        <f>'FY19 Project Request '!J12</f>
        <v>0</v>
      </c>
      <c r="K11" s="42"/>
      <c r="L11" s="42"/>
      <c r="M11" s="42"/>
      <c r="N11" s="42"/>
      <c r="O11" s="42"/>
      <c r="P11" s="42"/>
      <c r="Q11" s="42"/>
      <c r="R11" s="42"/>
      <c r="S11" s="42"/>
      <c r="T11" s="42"/>
      <c r="U11" s="42"/>
      <c r="V11" s="42"/>
    </row>
    <row r="12" spans="1:25" x14ac:dyDescent="0.25">
      <c r="A12" s="45"/>
      <c r="B12" s="301" t="s">
        <v>39</v>
      </c>
      <c r="C12" s="302"/>
      <c r="D12" s="301" t="s">
        <v>40</v>
      </c>
      <c r="E12" s="302"/>
      <c r="F12" s="301" t="s">
        <v>96</v>
      </c>
      <c r="G12" s="334"/>
      <c r="H12" s="302"/>
      <c r="I12" s="301" t="s">
        <v>112</v>
      </c>
      <c r="J12" s="302"/>
      <c r="K12" s="42"/>
      <c r="L12" s="42"/>
      <c r="M12" s="42"/>
      <c r="N12" s="42"/>
      <c r="O12" s="42"/>
      <c r="P12" s="42"/>
      <c r="Q12" s="42"/>
      <c r="R12" s="42"/>
      <c r="S12" s="42"/>
      <c r="T12" s="42"/>
      <c r="U12" s="42"/>
      <c r="V12" s="42"/>
    </row>
    <row r="13" spans="1:25" ht="15.75" customHeight="1" x14ac:dyDescent="0.25">
      <c r="A13" s="45"/>
      <c r="B13" s="312" t="str">
        <f>Start_Date</f>
        <v>FY 2018</v>
      </c>
      <c r="C13" s="313"/>
      <c r="D13" s="312" t="str">
        <f>End_Date</f>
        <v>FY 2023</v>
      </c>
      <c r="E13" s="313"/>
      <c r="F13" s="316" t="str">
        <f>Added_notes_as_appropriate</f>
        <v>The Town anticipates intitiating the muncipal agreement process in FY 2018, depending on the schedule for the corridor study (18TOC_CO2).</v>
      </c>
      <c r="G13" s="317"/>
      <c r="H13" s="318"/>
      <c r="I13" s="185" t="s">
        <v>87</v>
      </c>
      <c r="J13" s="139">
        <f>'FY19 Project Request '!J14</f>
        <v>37203</v>
      </c>
      <c r="K13" s="42"/>
      <c r="L13" s="42"/>
      <c r="M13" s="42"/>
      <c r="N13" s="42"/>
      <c r="O13" s="42"/>
      <c r="P13" s="42"/>
      <c r="Q13" s="42"/>
      <c r="R13" s="42"/>
      <c r="S13" s="42"/>
      <c r="T13" s="42"/>
      <c r="U13" s="42"/>
      <c r="V13" s="42"/>
      <c r="W13" s="37" t="b">
        <v>0</v>
      </c>
    </row>
    <row r="14" spans="1:25" ht="15.75" customHeight="1" x14ac:dyDescent="0.25">
      <c r="A14" s="45"/>
      <c r="B14" s="314"/>
      <c r="C14" s="315"/>
      <c r="D14" s="314"/>
      <c r="E14" s="315"/>
      <c r="F14" s="319"/>
      <c r="G14" s="320"/>
      <c r="H14" s="321"/>
      <c r="I14" s="185" t="s">
        <v>95</v>
      </c>
      <c r="J14" s="139">
        <f>'FY19 Project Request '!J15</f>
        <v>250010</v>
      </c>
      <c r="K14" s="42"/>
      <c r="L14" s="42"/>
      <c r="M14" s="42"/>
      <c r="N14" s="42"/>
      <c r="O14" s="42"/>
      <c r="P14" s="42"/>
      <c r="Q14" s="42"/>
      <c r="R14" s="42"/>
      <c r="S14" s="42"/>
      <c r="T14" s="42"/>
      <c r="U14" s="42"/>
      <c r="V14" s="42"/>
      <c r="W14" s="37" t="b">
        <v>0</v>
      </c>
    </row>
    <row r="15" spans="1:25"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5" ht="102.75" customHeight="1" x14ac:dyDescent="0.25">
      <c r="A16" s="45"/>
      <c r="B16" s="359" t="str">
        <f>'FY19 Project Request '!B17:J17</f>
        <v>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$37,203 of Transit Tax revenue funds have been earmarked for FY 2018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v>
      </c>
      <c r="C16" s="360"/>
      <c r="D16" s="360"/>
      <c r="E16" s="360"/>
      <c r="F16" s="360"/>
      <c r="G16" s="360"/>
      <c r="H16" s="361"/>
      <c r="I16" s="361"/>
      <c r="J16" s="362"/>
      <c r="K16" s="42"/>
      <c r="L16" s="42"/>
      <c r="M16" s="42"/>
      <c r="N16" s="42"/>
      <c r="O16" s="42"/>
      <c r="P16" s="42"/>
      <c r="Q16" s="42"/>
      <c r="R16" s="42"/>
      <c r="S16" s="42"/>
      <c r="T16" s="42"/>
      <c r="U16" s="42"/>
      <c r="V16" s="42"/>
      <c r="X16" s="158"/>
      <c r="Y16" s="158" t="b">
        <v>1</v>
      </c>
    </row>
    <row r="17" spans="1:28" ht="20.25" customHeight="1" x14ac:dyDescent="0.25">
      <c r="A17" s="45"/>
      <c r="B17" s="340" t="s">
        <v>227</v>
      </c>
      <c r="C17" s="340"/>
      <c r="D17" s="340"/>
      <c r="E17" s="145" t="str">
        <f>IF('FY19 Project Request '!X35,"YES",IF('FY19 Project Request '!X36,"NO",))</f>
        <v>YES</v>
      </c>
      <c r="F17" s="344"/>
      <c r="G17" s="345"/>
      <c r="H17" s="341"/>
      <c r="I17" s="342"/>
      <c r="J17" s="343"/>
      <c r="K17" s="42"/>
      <c r="L17" s="42"/>
      <c r="M17" s="42"/>
      <c r="N17" s="42"/>
      <c r="O17" s="42"/>
      <c r="P17" s="42"/>
      <c r="Q17" s="42"/>
      <c r="R17" s="42"/>
      <c r="S17" s="42"/>
      <c r="T17" s="42"/>
      <c r="U17" s="42"/>
      <c r="V17" s="42"/>
      <c r="X17" s="158" t="str">
        <f>'FY19 Project Request '!W19</f>
        <v>Operating</v>
      </c>
      <c r="Y17" s="158" t="b">
        <f>'FY19 Project Request '!X19</f>
        <v>0</v>
      </c>
    </row>
    <row r="18" spans="1:28" x14ac:dyDescent="0.25">
      <c r="A18" s="45"/>
      <c r="B18" s="82"/>
      <c r="C18" s="82"/>
      <c r="D18" s="82"/>
      <c r="E18" s="82"/>
      <c r="F18" s="82"/>
      <c r="G18" s="82"/>
      <c r="H18" s="82"/>
      <c r="I18" s="82"/>
      <c r="J18" s="82"/>
      <c r="K18" s="42"/>
      <c r="L18" s="42"/>
      <c r="M18" s="42"/>
      <c r="N18" s="42"/>
      <c r="O18" s="42"/>
      <c r="P18" s="42"/>
      <c r="Q18" s="42"/>
      <c r="R18" s="42"/>
      <c r="S18" s="42"/>
      <c r="T18" s="42"/>
      <c r="U18" s="42"/>
      <c r="V18" s="42"/>
      <c r="X18" s="158" t="str">
        <f>'FY19 Project Request '!W25</f>
        <v>Capital Development</v>
      </c>
      <c r="Y18" s="158" t="b">
        <f>'FY19 Project Request '!X25</f>
        <v>1</v>
      </c>
    </row>
    <row r="19" spans="1:28" s="40" customFormat="1" ht="17.25" customHeight="1" x14ac:dyDescent="0.25">
      <c r="A19" s="74"/>
      <c r="B19" s="140" t="s">
        <v>270</v>
      </c>
      <c r="C19" s="76"/>
      <c r="D19" s="76"/>
      <c r="E19" s="76"/>
      <c r="F19" s="76"/>
      <c r="G19" s="76"/>
      <c r="H19" s="76"/>
      <c r="I19" s="76"/>
      <c r="J19" s="76"/>
      <c r="K19" s="47"/>
      <c r="L19" s="47"/>
      <c r="M19" s="47"/>
      <c r="N19" s="47"/>
      <c r="O19" s="47"/>
      <c r="P19" s="47"/>
      <c r="Q19" s="47"/>
      <c r="R19" s="47"/>
      <c r="S19" s="47"/>
      <c r="T19" s="47"/>
      <c r="U19" s="47"/>
      <c r="V19" s="47"/>
      <c r="X19" s="158" t="str">
        <f>'FY19 Project Request '!W26</f>
        <v>Capital Vehicle Acquisition</v>
      </c>
      <c r="Y19" s="158" t="b">
        <f>'FY19 Project Request '!X26</f>
        <v>0</v>
      </c>
      <c r="AB19" s="37"/>
    </row>
    <row r="20" spans="1:28" ht="16.7" customHeight="1" x14ac:dyDescent="0.25">
      <c r="A20" s="71"/>
      <c r="B20" s="53" t="s">
        <v>139</v>
      </c>
      <c r="C20" s="53"/>
      <c r="D20" s="53" t="s">
        <v>140</v>
      </c>
      <c r="E20" s="53"/>
      <c r="F20" s="53"/>
      <c r="G20" s="53" t="s">
        <v>141</v>
      </c>
      <c r="I20" s="53"/>
      <c r="J20" s="53"/>
      <c r="K20" s="42"/>
      <c r="L20" s="42"/>
      <c r="M20" s="42"/>
      <c r="N20" s="42"/>
      <c r="O20" s="42"/>
      <c r="P20" s="42"/>
      <c r="Q20" s="42"/>
      <c r="R20" s="42"/>
      <c r="S20" s="42"/>
      <c r="T20" s="42"/>
      <c r="U20" s="42"/>
      <c r="V20" s="42"/>
      <c r="X20" s="158" t="str">
        <f>'FY19 Project Request '!W21</f>
        <v>Both</v>
      </c>
      <c r="Y20" s="158" t="b">
        <f>'FY19 Project Request '!X21</f>
        <v>0</v>
      </c>
    </row>
    <row r="21" spans="1:28" ht="47.25" customHeight="1" x14ac:dyDescent="0.25">
      <c r="A21" s="71"/>
      <c r="B21" s="365" t="str">
        <f>'FY19 Project Request '!B22:C22</f>
        <v>Town of Carrboro &amp; Town of Chapel Hill, Estes Drive (SR 1780)</v>
      </c>
      <c r="C21" s="365"/>
      <c r="D21" s="365" t="str">
        <f>'FY19 Project Request '!D22:F22</f>
        <v>More than 1,279 residents live within 1/2 mile (the walking service area) of the corridor, including lower income residents in apartments.  Carrboro Elementary School is within the 1/2 mile walk area.</v>
      </c>
      <c r="E21" s="365"/>
      <c r="F21" s="365"/>
      <c r="G21" s="365" t="str">
        <f>'FY19 Project Request '!G22:J22</f>
        <v>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v>
      </c>
      <c r="H21" s="365"/>
      <c r="I21" s="365"/>
      <c r="J21" s="365"/>
      <c r="K21" s="42"/>
      <c r="L21" s="42"/>
      <c r="M21" s="42"/>
      <c r="N21" s="42"/>
      <c r="O21" s="42"/>
      <c r="P21" s="42"/>
      <c r="Q21" s="42"/>
      <c r="R21" s="42"/>
      <c r="S21" s="42"/>
      <c r="T21" s="42"/>
      <c r="U21" s="42"/>
      <c r="V21" s="42"/>
      <c r="X21" s="158" t="str">
        <f>'FY19 Project Request '!W22</f>
        <v>Operating - Administration</v>
      </c>
      <c r="Y21" s="158" t="b">
        <f>'FY19 Project Request '!X22</f>
        <v>0</v>
      </c>
    </row>
    <row r="22" spans="1:28" ht="15" customHeight="1" x14ac:dyDescent="0.25">
      <c r="A22" s="71"/>
      <c r="B22" s="78"/>
      <c r="C22" s="78"/>
      <c r="D22" s="78"/>
      <c r="E22" s="78"/>
      <c r="F22" s="78"/>
      <c r="G22" s="78"/>
      <c r="H22" s="78"/>
      <c r="I22" s="78"/>
      <c r="J22" s="78"/>
      <c r="K22" s="42"/>
      <c r="L22" s="42"/>
      <c r="M22" s="42"/>
      <c r="N22" s="42"/>
      <c r="O22" s="42"/>
      <c r="P22" s="42"/>
      <c r="Q22" s="42"/>
      <c r="R22" s="42"/>
      <c r="S22" s="42"/>
      <c r="T22" s="42"/>
      <c r="U22" s="42"/>
      <c r="V22" s="42"/>
      <c r="X22" s="158"/>
      <c r="Y22" s="158"/>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8"/>
      <c r="Y23" s="158"/>
    </row>
    <row r="24" spans="1:28" ht="26.25" x14ac:dyDescent="0.4">
      <c r="A24" s="79"/>
      <c r="B24" s="81" t="s">
        <v>194</v>
      </c>
      <c r="C24" s="80"/>
      <c r="D24" s="80"/>
      <c r="E24" s="80"/>
      <c r="F24" s="80"/>
      <c r="G24" s="80"/>
      <c r="H24" s="80"/>
      <c r="I24" s="80"/>
      <c r="J24" s="80"/>
      <c r="K24" s="79"/>
      <c r="L24" s="79"/>
      <c r="M24" s="79"/>
      <c r="N24" s="79"/>
      <c r="O24" s="79"/>
      <c r="P24" s="79"/>
      <c r="Q24" s="79"/>
      <c r="R24" s="79"/>
      <c r="S24" s="79"/>
      <c r="T24" s="79"/>
      <c r="U24" s="79"/>
      <c r="V24" s="79"/>
      <c r="X24" s="158"/>
      <c r="Y24" s="158"/>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1"/>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5"/>
      <c r="B27" s="241" t="s">
        <v>198</v>
      </c>
      <c r="C27" s="241"/>
      <c r="D27" s="241"/>
      <c r="E27" s="241"/>
      <c r="F27" s="241"/>
      <c r="G27" s="241"/>
      <c r="H27" s="241"/>
      <c r="I27" s="241"/>
      <c r="J27" s="241"/>
      <c r="K27" s="42"/>
      <c r="L27" s="42"/>
      <c r="M27" s="42"/>
      <c r="N27" s="42"/>
      <c r="O27" s="42"/>
      <c r="P27" s="42"/>
      <c r="Q27" s="42"/>
      <c r="R27" s="42"/>
      <c r="S27" s="42"/>
      <c r="T27" s="42"/>
      <c r="U27" s="42"/>
      <c r="V27" s="42"/>
    </row>
    <row r="28" spans="1:28" s="40" customFormat="1" x14ac:dyDescent="0.25">
      <c r="A28" s="75"/>
      <c r="C28" s="301" t="s">
        <v>199</v>
      </c>
      <c r="D28" s="334"/>
      <c r="E28" s="302"/>
      <c r="F28" s="184" t="s">
        <v>200</v>
      </c>
      <c r="G28" s="184" t="s">
        <v>201</v>
      </c>
      <c r="H28" s="184" t="s">
        <v>202</v>
      </c>
      <c r="I28" s="184" t="s">
        <v>203</v>
      </c>
      <c r="J28" s="44"/>
      <c r="K28" s="44"/>
      <c r="L28" s="44"/>
      <c r="M28" s="44"/>
      <c r="N28" s="44"/>
      <c r="O28" s="44"/>
      <c r="P28" s="44"/>
      <c r="Q28" s="44"/>
      <c r="R28" s="44"/>
      <c r="S28" s="44"/>
      <c r="T28" s="44"/>
      <c r="U28" s="44"/>
      <c r="V28" s="44"/>
    </row>
    <row r="29" spans="1:28" ht="21" customHeight="1" x14ac:dyDescent="0.25">
      <c r="A29" s="73"/>
      <c r="B29" s="59" t="s">
        <v>92</v>
      </c>
      <c r="C29" s="332" t="str">
        <f>KPI_a</f>
        <v>CD-Project DevelopmentInitiation and completion of preliminary design (construction authorization)</v>
      </c>
      <c r="D29" s="333"/>
      <c r="E29" s="333"/>
      <c r="F29" s="156"/>
      <c r="G29" s="156"/>
      <c r="H29" s="156"/>
      <c r="I29" s="156"/>
      <c r="J29" s="44"/>
      <c r="K29" s="42"/>
      <c r="L29" s="42"/>
      <c r="M29" s="42"/>
      <c r="N29" s="42"/>
      <c r="O29" s="42"/>
      <c r="P29" s="42"/>
      <c r="Q29" s="42"/>
      <c r="R29" s="42"/>
      <c r="S29" s="42"/>
      <c r="T29" s="42"/>
      <c r="U29" s="42"/>
      <c r="V29" s="42"/>
    </row>
    <row r="30" spans="1:28" ht="21" customHeight="1" x14ac:dyDescent="0.25">
      <c r="A30" s="73"/>
      <c r="B30" s="59" t="s">
        <v>93</v>
      </c>
      <c r="C30" s="332" t="str">
        <f>KPI_b</f>
        <v>CD-Construction StartAdvertisement of bid and selection of contractor</v>
      </c>
      <c r="D30" s="333"/>
      <c r="E30" s="333"/>
      <c r="F30" s="157"/>
      <c r="G30" s="157"/>
      <c r="H30" s="157"/>
      <c r="I30" s="157"/>
      <c r="J30" s="44"/>
      <c r="K30" s="42"/>
      <c r="L30" s="42"/>
      <c r="M30" s="42"/>
      <c r="N30" s="42"/>
      <c r="O30" s="42"/>
      <c r="P30" s="42"/>
      <c r="Q30" s="42"/>
      <c r="R30" s="42"/>
      <c r="S30" s="42"/>
      <c r="T30" s="42"/>
      <c r="U30" s="42"/>
      <c r="V30" s="42"/>
    </row>
    <row r="31" spans="1:28" ht="21" customHeight="1" x14ac:dyDescent="0.25">
      <c r="A31" s="73"/>
      <c r="B31" s="59" t="s">
        <v>94</v>
      </c>
      <c r="C31" s="332" t="str">
        <f>KPI_c</f>
        <v>CD-Construction CompletionProject completion</v>
      </c>
      <c r="D31" s="333"/>
      <c r="E31" s="333"/>
      <c r="F31" s="157"/>
      <c r="G31" s="157"/>
      <c r="H31" s="157"/>
      <c r="I31" s="157"/>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79"/>
      <c r="B33" s="81" t="s">
        <v>204</v>
      </c>
      <c r="C33" s="80"/>
      <c r="D33" s="80"/>
      <c r="E33" s="80"/>
      <c r="F33" s="80"/>
      <c r="G33" s="80"/>
      <c r="H33" s="80"/>
      <c r="I33" s="80"/>
      <c r="J33" s="80"/>
      <c r="K33" s="79"/>
      <c r="L33" s="79"/>
      <c r="M33" s="79"/>
      <c r="N33" s="79"/>
      <c r="O33" s="79"/>
      <c r="P33" s="79"/>
      <c r="Q33" s="79"/>
      <c r="R33" s="79"/>
      <c r="S33" s="79"/>
      <c r="T33" s="79"/>
      <c r="U33" s="79"/>
      <c r="V33" s="79"/>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3"/>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3" t="s">
        <v>200</v>
      </c>
      <c r="C36" s="364"/>
      <c r="D36" s="363" t="s">
        <v>201</v>
      </c>
      <c r="E36" s="364"/>
      <c r="F36" s="363" t="s">
        <v>202</v>
      </c>
      <c r="G36" s="364"/>
      <c r="H36" s="363" t="s">
        <v>203</v>
      </c>
      <c r="I36" s="364"/>
      <c r="J36" s="42"/>
      <c r="K36" s="42"/>
      <c r="L36" s="42"/>
      <c r="M36" s="42"/>
      <c r="N36" s="42"/>
      <c r="O36" s="42"/>
      <c r="P36" s="42"/>
      <c r="Q36" s="42"/>
      <c r="R36" s="42"/>
      <c r="S36" s="42"/>
      <c r="T36" s="42"/>
      <c r="U36" s="42"/>
      <c r="V36" s="42"/>
      <c r="W36" s="42"/>
      <c r="X36" s="42"/>
      <c r="Y36" s="42"/>
      <c r="Z36" s="146"/>
    </row>
    <row r="37" spans="1:26" ht="180.75" customHeight="1" thickTop="1" x14ac:dyDescent="0.25">
      <c r="A37" s="45"/>
      <c r="B37" s="357"/>
      <c r="C37" s="358"/>
      <c r="D37" s="357"/>
      <c r="E37" s="358"/>
      <c r="F37" s="357"/>
      <c r="G37" s="358"/>
      <c r="H37" s="357"/>
      <c r="I37" s="358"/>
      <c r="J37" s="42"/>
      <c r="K37" s="42"/>
      <c r="L37" s="42"/>
      <c r="M37" s="42"/>
      <c r="N37" s="42"/>
      <c r="O37" s="42"/>
      <c r="P37" s="42"/>
      <c r="Q37" s="42"/>
      <c r="R37" s="42"/>
      <c r="S37" s="42"/>
      <c r="T37" s="42"/>
      <c r="U37" s="42"/>
      <c r="V37" s="42"/>
      <c r="W37" s="42"/>
      <c r="X37" s="42"/>
      <c r="Y37" s="42"/>
      <c r="Z37" s="146"/>
    </row>
    <row r="38" spans="1:26" ht="15.75" thickBot="1" x14ac:dyDescent="0.3">
      <c r="A38" s="53"/>
      <c r="B38" s="299" t="s">
        <v>205</v>
      </c>
      <c r="C38" s="300"/>
      <c r="D38" s="299" t="s">
        <v>205</v>
      </c>
      <c r="E38" s="300"/>
      <c r="F38" s="299" t="s">
        <v>205</v>
      </c>
      <c r="G38" s="300"/>
      <c r="H38" s="299" t="s">
        <v>205</v>
      </c>
      <c r="I38" s="300"/>
      <c r="J38" s="53"/>
      <c r="K38" s="42"/>
      <c r="L38" s="42"/>
      <c r="M38" s="42"/>
      <c r="N38" s="42"/>
      <c r="O38" s="42"/>
      <c r="P38" s="42"/>
      <c r="Q38" s="42"/>
      <c r="R38" s="42"/>
      <c r="S38" s="42"/>
      <c r="T38" s="42"/>
      <c r="U38" s="42"/>
      <c r="V38" s="42"/>
    </row>
    <row r="39" spans="1:26" ht="15.75" thickTop="1" x14ac:dyDescent="0.25">
      <c r="A39" s="45"/>
      <c r="B39" s="357"/>
      <c r="C39" s="358"/>
      <c r="D39" s="357"/>
      <c r="E39" s="358"/>
      <c r="F39" s="357"/>
      <c r="G39" s="358"/>
      <c r="H39" s="357"/>
      <c r="I39" s="35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79"/>
      <c r="B41" s="81" t="s">
        <v>235</v>
      </c>
      <c r="C41" s="80"/>
      <c r="D41" s="80"/>
      <c r="E41" s="80"/>
      <c r="F41" s="80"/>
      <c r="G41" s="80"/>
      <c r="H41" s="80"/>
      <c r="I41" s="80"/>
      <c r="J41" s="80"/>
      <c r="K41" s="79"/>
      <c r="L41" s="79"/>
      <c r="M41" s="79"/>
      <c r="N41" s="79"/>
      <c r="O41" s="79"/>
      <c r="P41" s="79"/>
      <c r="Q41" s="79"/>
      <c r="R41" s="79"/>
      <c r="S41" s="79"/>
      <c r="T41" s="79"/>
      <c r="U41" s="79"/>
      <c r="V41" s="79"/>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1"/>
      <c r="C43" s="171"/>
      <c r="D43" s="171"/>
      <c r="E43" s="171"/>
      <c r="F43" s="171"/>
      <c r="G43" s="171"/>
      <c r="H43" s="171"/>
      <c r="I43" s="171"/>
      <c r="J43" s="171"/>
      <c r="K43" s="171"/>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4" t="s">
        <v>3</v>
      </c>
      <c r="C46" s="155"/>
      <c r="D46" s="186" t="s">
        <v>213</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3" t="s">
        <v>206</v>
      </c>
      <c r="C47" s="149"/>
      <c r="D47" s="152">
        <v>858348</v>
      </c>
      <c r="E47" s="172">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3" t="s">
        <v>258</v>
      </c>
      <c r="C48" s="149"/>
      <c r="D48" s="153">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8" t="s">
        <v>212</v>
      </c>
      <c r="C49" s="169"/>
      <c r="D49" s="151">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4" t="s">
        <v>3</v>
      </c>
      <c r="C55" s="155"/>
      <c r="D55" s="186" t="s">
        <v>213</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43" t="s">
        <v>207</v>
      </c>
      <c r="C56" s="243"/>
      <c r="D56" s="152"/>
      <c r="E56" s="172">
        <f>D57-D56</f>
        <v>192000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43" t="s">
        <v>257</v>
      </c>
      <c r="C57" s="243"/>
      <c r="D57" s="153">
        <f>'FY19 Project Request '!E139</f>
        <v>192000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8" t="s">
        <v>212</v>
      </c>
      <c r="C58" s="169"/>
      <c r="D58" s="151">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BFA54485-1420-441C-83C0-A00C3280B0FB}"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99"/>
    <col min="2" max="2" width="17.625" style="99" bestFit="1" customWidth="1"/>
    <col min="3" max="3" width="9.875" style="99" customWidth="1"/>
    <col min="4" max="4" width="45.75" style="99" customWidth="1"/>
    <col min="5" max="5" width="16.875" style="99" customWidth="1"/>
    <col min="6" max="6" width="10.625" style="99" customWidth="1"/>
    <col min="7" max="7" width="10.875" style="99" customWidth="1"/>
    <col min="8" max="10" width="13.75" style="99" customWidth="1"/>
    <col min="11" max="11" width="18.5" style="99" customWidth="1"/>
    <col min="12" max="16384" width="9" style="99"/>
  </cols>
  <sheetData>
    <row r="1" spans="2:16" ht="58.9" customHeight="1" x14ac:dyDescent="0.35">
      <c r="B1" s="384" t="s">
        <v>163</v>
      </c>
      <c r="C1" s="385"/>
      <c r="D1" s="385"/>
      <c r="E1" s="385"/>
      <c r="F1" s="385"/>
      <c r="G1" s="385"/>
      <c r="H1" s="385"/>
      <c r="I1" s="385"/>
      <c r="J1" s="385"/>
      <c r="K1" s="385"/>
      <c r="O1" s="100"/>
      <c r="P1" s="100"/>
    </row>
    <row r="2" spans="2:16" s="103" customFormat="1" ht="31.5" x14ac:dyDescent="0.3">
      <c r="B2" s="386" t="s">
        <v>116</v>
      </c>
      <c r="C2" s="386"/>
      <c r="D2" s="386"/>
      <c r="E2" s="386"/>
      <c r="F2" s="386"/>
      <c r="G2" s="386"/>
      <c r="H2" s="386"/>
      <c r="I2" s="386"/>
      <c r="J2" s="386"/>
      <c r="K2" s="386"/>
      <c r="O2" s="104"/>
      <c r="P2" s="104"/>
    </row>
    <row r="3" spans="2:16" s="103" customFormat="1" ht="21" customHeight="1" x14ac:dyDescent="0.2">
      <c r="D3" s="105"/>
      <c r="E3" s="105"/>
      <c r="G3" s="387"/>
      <c r="H3" s="387"/>
      <c r="I3" s="102"/>
      <c r="J3" s="102"/>
      <c r="O3" s="104"/>
      <c r="P3" s="104"/>
    </row>
    <row r="4" spans="2:16" ht="21" customHeight="1" x14ac:dyDescent="0.25">
      <c r="D4" s="105"/>
      <c r="E4" s="105"/>
      <c r="F4" s="101"/>
      <c r="G4" s="388"/>
      <c r="H4" s="388"/>
      <c r="I4" s="102"/>
      <c r="J4" s="102"/>
      <c r="K4" s="103"/>
      <c r="L4" s="103"/>
      <c r="M4" s="103"/>
      <c r="O4" s="100"/>
      <c r="P4" s="100"/>
    </row>
    <row r="5" spans="2:16" ht="21" customHeight="1" x14ac:dyDescent="0.2">
      <c r="D5" s="105"/>
      <c r="E5" s="105"/>
      <c r="F5" s="106"/>
      <c r="G5" s="107"/>
      <c r="H5" s="107"/>
      <c r="I5" s="102"/>
      <c r="J5" s="102"/>
      <c r="K5" s="103"/>
      <c r="L5" s="103"/>
      <c r="M5" s="103"/>
      <c r="O5" s="100"/>
      <c r="P5" s="100"/>
    </row>
    <row r="6" spans="2:16" ht="21" customHeight="1" x14ac:dyDescent="0.25">
      <c r="D6" s="98"/>
      <c r="E6" s="98"/>
      <c r="H6" s="98"/>
      <c r="I6" s="101" t="s">
        <v>164</v>
      </c>
      <c r="J6" s="98"/>
    </row>
    <row r="7" spans="2:16" ht="21" customHeight="1" x14ac:dyDescent="0.25">
      <c r="D7" s="141" t="s">
        <v>165</v>
      </c>
      <c r="E7" s="142"/>
      <c r="H7" s="133"/>
      <c r="I7" s="389" t="s">
        <v>166</v>
      </c>
      <c r="J7" s="389"/>
      <c r="K7" s="108"/>
      <c r="L7" s="108"/>
      <c r="M7" s="108"/>
      <c r="O7" s="108"/>
      <c r="P7" s="108"/>
    </row>
    <row r="8" spans="2:16" ht="21" customHeight="1" x14ac:dyDescent="0.2">
      <c r="D8" s="372" t="s">
        <v>191</v>
      </c>
      <c r="E8" s="372"/>
      <c r="H8" s="134"/>
      <c r="I8" s="369" t="s">
        <v>167</v>
      </c>
      <c r="J8" s="370"/>
      <c r="K8" s="108"/>
      <c r="L8" s="108"/>
      <c r="M8" s="108"/>
      <c r="O8" s="108"/>
      <c r="P8" s="108"/>
    </row>
    <row r="9" spans="2:16" ht="21" customHeight="1" x14ac:dyDescent="0.2">
      <c r="D9" s="381" t="s">
        <v>168</v>
      </c>
      <c r="E9" s="381"/>
      <c r="H9" s="134"/>
      <c r="I9" s="369" t="s">
        <v>169</v>
      </c>
      <c r="J9" s="370"/>
      <c r="K9" s="108"/>
      <c r="L9" s="108"/>
      <c r="M9" s="108"/>
      <c r="O9" s="109"/>
      <c r="P9" s="109"/>
    </row>
    <row r="10" spans="2:16" ht="21" customHeight="1" x14ac:dyDescent="0.2">
      <c r="D10" s="381" t="s">
        <v>170</v>
      </c>
      <c r="E10" s="381"/>
      <c r="H10" s="134"/>
      <c r="I10" s="369" t="s">
        <v>171</v>
      </c>
      <c r="J10" s="370"/>
      <c r="K10" s="108"/>
      <c r="L10" s="108"/>
      <c r="M10" s="108"/>
      <c r="O10" s="109"/>
      <c r="P10" s="109"/>
    </row>
    <row r="11" spans="2:16" ht="21" customHeight="1" x14ac:dyDescent="0.2">
      <c r="D11" s="381" t="s">
        <v>172</v>
      </c>
      <c r="E11" s="381"/>
      <c r="H11" s="134"/>
      <c r="I11" s="369" t="s">
        <v>173</v>
      </c>
      <c r="J11" s="370"/>
      <c r="K11" s="108"/>
      <c r="L11" s="108"/>
      <c r="M11" s="108"/>
      <c r="O11" s="109"/>
      <c r="P11" s="109"/>
    </row>
    <row r="12" spans="2:16" ht="21" customHeight="1" x14ac:dyDescent="0.2">
      <c r="D12" s="392" t="s">
        <v>174</v>
      </c>
      <c r="E12" s="393"/>
      <c r="H12" s="134"/>
      <c r="I12" s="369" t="s">
        <v>175</v>
      </c>
      <c r="J12" s="370"/>
      <c r="K12" s="108"/>
      <c r="L12" s="108"/>
      <c r="M12" s="108"/>
      <c r="O12" s="109"/>
      <c r="P12" s="109"/>
    </row>
    <row r="13" spans="2:16" ht="21" customHeight="1" x14ac:dyDescent="0.2">
      <c r="D13" s="143" t="s">
        <v>176</v>
      </c>
      <c r="E13" s="144"/>
      <c r="H13" s="135"/>
      <c r="I13" s="369" t="s">
        <v>177</v>
      </c>
      <c r="J13" s="370"/>
      <c r="K13" s="108"/>
      <c r="L13" s="108"/>
      <c r="M13" s="108"/>
      <c r="O13" s="110"/>
      <c r="P13" s="110"/>
    </row>
    <row r="14" spans="2:16" ht="21" customHeight="1" x14ac:dyDescent="0.2">
      <c r="D14" s="396" t="s">
        <v>178</v>
      </c>
      <c r="E14" s="396"/>
      <c r="H14" s="136"/>
      <c r="I14" s="369" t="s">
        <v>179</v>
      </c>
      <c r="J14" s="370"/>
    </row>
    <row r="15" spans="2:16" ht="33.6" customHeight="1" x14ac:dyDescent="0.2"/>
    <row r="16" spans="2:16" s="112" customFormat="1" ht="51" customHeight="1" thickBot="1" x14ac:dyDescent="0.3">
      <c r="B16" s="132" t="s">
        <v>196</v>
      </c>
      <c r="C16" s="394" t="s">
        <v>184</v>
      </c>
      <c r="D16" s="395"/>
      <c r="E16" s="132" t="s">
        <v>180</v>
      </c>
      <c r="F16" s="132" t="s">
        <v>181</v>
      </c>
      <c r="G16" s="132" t="s">
        <v>185</v>
      </c>
      <c r="H16" s="132" t="s">
        <v>182</v>
      </c>
      <c r="I16" s="132" t="s">
        <v>186</v>
      </c>
      <c r="J16" s="132" t="s">
        <v>187</v>
      </c>
      <c r="K16" s="137" t="s">
        <v>188</v>
      </c>
    </row>
    <row r="17" spans="2:11" s="114" customFormat="1" ht="25.15" customHeight="1" thickTop="1" x14ac:dyDescent="0.25">
      <c r="B17" s="86"/>
      <c r="C17" s="377"/>
      <c r="D17" s="378"/>
      <c r="E17" s="86"/>
      <c r="F17" s="86"/>
      <c r="G17" s="86"/>
      <c r="H17" s="86"/>
      <c r="I17" s="86"/>
      <c r="J17" s="86"/>
      <c r="K17" s="65">
        <f>J17*G17</f>
        <v>0</v>
      </c>
    </row>
    <row r="18" spans="2:11" s="114" customFormat="1" ht="25.15" customHeight="1" x14ac:dyDescent="0.25">
      <c r="B18" s="86"/>
      <c r="C18" s="377"/>
      <c r="D18" s="378"/>
      <c r="E18" s="86"/>
      <c r="F18" s="86"/>
      <c r="G18" s="86"/>
      <c r="H18" s="86"/>
      <c r="I18" s="86"/>
      <c r="J18" s="86"/>
      <c r="K18" s="65">
        <f t="shared" ref="K18:K21" si="0">J18*G18</f>
        <v>0</v>
      </c>
    </row>
    <row r="19" spans="2:11" s="114" customFormat="1" ht="25.15" customHeight="1" x14ac:dyDescent="0.25">
      <c r="B19" s="86"/>
      <c r="C19" s="377"/>
      <c r="D19" s="378"/>
      <c r="E19" s="86"/>
      <c r="F19" s="86"/>
      <c r="G19" s="86"/>
      <c r="H19" s="86"/>
      <c r="I19" s="86"/>
      <c r="J19" s="86"/>
      <c r="K19" s="65">
        <f t="shared" si="0"/>
        <v>0</v>
      </c>
    </row>
    <row r="20" spans="2:11" s="114" customFormat="1" ht="25.15" customHeight="1" x14ac:dyDescent="0.25">
      <c r="B20" s="86"/>
      <c r="C20" s="377"/>
      <c r="D20" s="378"/>
      <c r="E20" s="86"/>
      <c r="F20" s="86"/>
      <c r="G20" s="86"/>
      <c r="H20" s="86"/>
      <c r="I20" s="86"/>
      <c r="J20" s="86"/>
      <c r="K20" s="65">
        <f t="shared" si="0"/>
        <v>0</v>
      </c>
    </row>
    <row r="21" spans="2:11" s="114" customFormat="1" ht="25.15" customHeight="1" x14ac:dyDescent="0.25">
      <c r="B21" s="86"/>
      <c r="C21" s="377"/>
      <c r="D21" s="378"/>
      <c r="E21" s="86"/>
      <c r="F21" s="86"/>
      <c r="G21" s="86"/>
      <c r="H21" s="86"/>
      <c r="I21" s="86"/>
      <c r="J21" s="86"/>
      <c r="K21" s="65">
        <f t="shared" si="0"/>
        <v>0</v>
      </c>
    </row>
    <row r="22" spans="2:11" s="114" customFormat="1" ht="39.6" hidden="1" customHeight="1" x14ac:dyDescent="0.25">
      <c r="C22" s="379" t="s">
        <v>183</v>
      </c>
      <c r="D22" s="380"/>
      <c r="E22" s="111" t="s">
        <v>180</v>
      </c>
      <c r="F22" s="111" t="s">
        <v>181</v>
      </c>
      <c r="G22" s="115"/>
      <c r="H22" s="116"/>
      <c r="I22" s="116"/>
      <c r="J22" s="116"/>
      <c r="K22" s="65"/>
    </row>
    <row r="23" spans="2:11" s="114" customFormat="1" ht="25.15" hidden="1" customHeight="1" x14ac:dyDescent="0.25">
      <c r="C23" s="373" t="s">
        <v>189</v>
      </c>
      <c r="D23" s="374"/>
      <c r="E23" s="117">
        <v>41640</v>
      </c>
      <c r="F23" s="113">
        <v>41820</v>
      </c>
      <c r="G23" s="118"/>
      <c r="H23" s="119"/>
      <c r="I23" s="119"/>
      <c r="J23" s="119"/>
      <c r="K23" s="65">
        <v>0</v>
      </c>
    </row>
    <row r="24" spans="2:11" s="114" customFormat="1" ht="25.15" hidden="1" customHeight="1" x14ac:dyDescent="0.25">
      <c r="C24" s="373" t="s">
        <v>190</v>
      </c>
      <c r="D24" s="374"/>
      <c r="E24" s="120">
        <v>41640</v>
      </c>
      <c r="F24" s="113">
        <v>41820</v>
      </c>
      <c r="G24" s="121"/>
      <c r="H24" s="119"/>
      <c r="I24" s="119"/>
      <c r="J24" s="119"/>
      <c r="K24" s="65">
        <v>0</v>
      </c>
    </row>
    <row r="25" spans="2:11" s="114" customFormat="1" ht="25.15" hidden="1" customHeight="1" x14ac:dyDescent="0.25">
      <c r="C25" s="375"/>
      <c r="D25" s="376"/>
      <c r="E25" s="117"/>
      <c r="F25" s="117"/>
      <c r="G25" s="121"/>
      <c r="H25" s="119"/>
      <c r="I25" s="119"/>
      <c r="J25" s="119"/>
      <c r="K25" s="65">
        <v>0</v>
      </c>
    </row>
    <row r="26" spans="2:11" s="114" customFormat="1" ht="25.15" hidden="1" customHeight="1" x14ac:dyDescent="0.25">
      <c r="C26" s="375"/>
      <c r="D26" s="376"/>
      <c r="E26" s="117"/>
      <c r="F26" s="117"/>
      <c r="G26" s="122"/>
      <c r="H26" s="123"/>
      <c r="I26" s="123"/>
      <c r="J26" s="123"/>
      <c r="K26" s="65">
        <v>0</v>
      </c>
    </row>
    <row r="27" spans="2:11" s="114" customFormat="1" ht="25.15" hidden="1" customHeight="1" x14ac:dyDescent="0.25">
      <c r="C27" s="382"/>
      <c r="D27" s="383"/>
      <c r="E27" s="124"/>
      <c r="F27" s="124"/>
      <c r="G27" s="125"/>
      <c r="H27" s="126"/>
      <c r="I27" s="126"/>
      <c r="J27" s="126"/>
      <c r="K27" s="65">
        <v>0</v>
      </c>
    </row>
    <row r="28" spans="2:11" s="114" customFormat="1" ht="25.15" customHeight="1" x14ac:dyDescent="0.25">
      <c r="C28" s="390"/>
      <c r="D28" s="390"/>
      <c r="E28" s="129"/>
      <c r="F28" s="129"/>
      <c r="G28" s="129"/>
      <c r="H28" s="130"/>
      <c r="I28" s="130"/>
      <c r="J28" s="130" t="s">
        <v>20</v>
      </c>
      <c r="K28" s="65">
        <f>SUM(K17:K21,K23:K27)</f>
        <v>0</v>
      </c>
    </row>
    <row r="29" spans="2:11" s="127" customFormat="1" ht="25.15" customHeight="1" x14ac:dyDescent="0.2">
      <c r="C29" s="391"/>
      <c r="D29" s="391"/>
      <c r="E29" s="131"/>
      <c r="F29" s="131"/>
      <c r="G29" s="131"/>
      <c r="H29" s="131"/>
      <c r="I29" s="131"/>
      <c r="J29" s="131"/>
    </row>
    <row r="30" spans="2:11" s="127" customFormat="1" ht="25.15" customHeight="1" x14ac:dyDescent="0.2"/>
    <row r="31" spans="2:11" s="127" customFormat="1" ht="25.15" customHeight="1" x14ac:dyDescent="0.2"/>
    <row r="32" spans="2:11" s="128" customFormat="1" ht="46.15" customHeight="1" x14ac:dyDescent="0.2">
      <c r="B32" s="371" t="s">
        <v>195</v>
      </c>
      <c r="C32" s="371"/>
      <c r="D32" s="371"/>
      <c r="E32" s="371"/>
      <c r="F32" s="371"/>
      <c r="G32" s="371"/>
      <c r="H32" s="371"/>
      <c r="I32" s="371"/>
      <c r="J32" s="371"/>
      <c r="K32" s="371"/>
    </row>
    <row r="72" ht="12.75" customHeight="1" x14ac:dyDescent="0.2"/>
    <row r="73" ht="12.75" customHeight="1" x14ac:dyDescent="0.2"/>
  </sheetData>
  <customSheetViews>
    <customSheetView guid="{BFA54485-1420-441C-83C0-A00C3280B0FB}"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DD8B0582-F4C5-4735-BE31-C00FB856E242}"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BFA54485-1420-441C-83C0-A00C3280B0FB}" state="hidden">
      <pageMargins left="0.7" right="0.7" top="0.75" bottom="0.75" header="0.3" footer="0.3"/>
    </customSheetView>
    <customSheetView guid="{A57ED495-A8F1-41AA-920B-D492B709C260}" state="hidden">
      <pageMargins left="0.7" right="0.7" top="0.75" bottom="0.75" header="0.3" footer="0.3"/>
    </customSheetView>
    <customSheetView guid="{DD8B0582-F4C5-4735-BE31-C00FB856E242}"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18" t="s">
        <v>34</v>
      </c>
      <c r="B2" s="418"/>
      <c r="C2" s="418" t="s">
        <v>35</v>
      </c>
      <c r="D2" s="418"/>
      <c r="E2" s="423" t="s">
        <v>36</v>
      </c>
      <c r="F2" s="424"/>
      <c r="G2" s="424"/>
      <c r="H2" s="424" t="s">
        <v>37</v>
      </c>
      <c r="I2" s="424"/>
    </row>
    <row r="3" spans="1:9" x14ac:dyDescent="0.25">
      <c r="A3" s="421"/>
      <c r="B3" s="421"/>
      <c r="C3" s="421"/>
      <c r="D3" s="421"/>
      <c r="E3" s="425"/>
      <c r="F3" s="425"/>
      <c r="G3" s="425"/>
      <c r="H3" s="422">
        <f>I45</f>
        <v>0</v>
      </c>
      <c r="I3" s="422"/>
    </row>
    <row r="4" spans="1:9" x14ac:dyDescent="0.25">
      <c r="A4" s="421"/>
      <c r="B4" s="421"/>
      <c r="C4" s="421"/>
      <c r="D4" s="421"/>
      <c r="E4" s="426"/>
      <c r="F4" s="421"/>
      <c r="G4" s="421"/>
      <c r="H4" s="422"/>
      <c r="I4" s="422"/>
    </row>
    <row r="5" spans="1:9" x14ac:dyDescent="0.25">
      <c r="A5" s="418" t="s">
        <v>39</v>
      </c>
      <c r="B5" s="418"/>
      <c r="C5" s="418" t="s">
        <v>40</v>
      </c>
      <c r="D5" s="418"/>
      <c r="E5" s="418" t="s">
        <v>41</v>
      </c>
      <c r="F5" s="418"/>
      <c r="G5" s="418"/>
      <c r="H5" s="418"/>
      <c r="I5" s="418"/>
    </row>
    <row r="6" spans="1:9" x14ac:dyDescent="0.25">
      <c r="A6" s="419"/>
      <c r="B6" s="420"/>
      <c r="C6" s="419"/>
      <c r="D6" s="420"/>
      <c r="E6" s="421"/>
      <c r="F6" s="421"/>
      <c r="G6" s="421"/>
      <c r="H6" s="422">
        <f>I70</f>
        <v>0</v>
      </c>
      <c r="I6" s="422"/>
    </row>
    <row r="7" spans="1:9" x14ac:dyDescent="0.25">
      <c r="A7" s="405" t="s">
        <v>43</v>
      </c>
      <c r="B7" s="406"/>
      <c r="C7" s="26"/>
      <c r="D7" s="26"/>
      <c r="E7" s="26"/>
      <c r="F7" s="26"/>
      <c r="G7" s="26"/>
      <c r="H7" s="26"/>
      <c r="I7" s="27"/>
    </row>
    <row r="8" spans="1:9" ht="52.35" customHeight="1" x14ac:dyDescent="0.25">
      <c r="A8" s="407"/>
      <c r="B8" s="408"/>
      <c r="C8" s="408"/>
      <c r="D8" s="408"/>
      <c r="E8" s="408"/>
      <c r="F8" s="408"/>
      <c r="G8" s="408"/>
      <c r="H8" s="408"/>
      <c r="I8" s="409"/>
    </row>
    <row r="9" spans="1:9" x14ac:dyDescent="0.25">
      <c r="A9" s="410" t="s">
        <v>44</v>
      </c>
      <c r="B9" s="411"/>
      <c r="C9" s="411"/>
      <c r="D9" s="28"/>
      <c r="E9" s="29"/>
      <c r="F9" s="29"/>
      <c r="G9" s="29"/>
      <c r="H9" s="29"/>
      <c r="I9" s="30"/>
    </row>
    <row r="10" spans="1:9" x14ac:dyDescent="0.25">
      <c r="A10" s="412" t="s">
        <v>45</v>
      </c>
      <c r="B10" s="413"/>
      <c r="C10" s="413"/>
      <c r="D10" s="41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4"/>
      <c r="B14" s="415"/>
      <c r="C14" s="415"/>
      <c r="D14" s="415"/>
      <c r="E14" s="415"/>
      <c r="F14" s="415"/>
      <c r="G14" s="415"/>
      <c r="H14" s="415"/>
      <c r="I14" s="416"/>
    </row>
    <row r="15" spans="1:9" ht="16.5" x14ac:dyDescent="0.25">
      <c r="A15" s="34"/>
      <c r="B15" s="34"/>
      <c r="C15" s="34"/>
      <c r="D15" s="34"/>
      <c r="E15" s="34"/>
      <c r="F15" s="34"/>
      <c r="G15" s="34"/>
      <c r="H15" s="34"/>
      <c r="I15" s="34"/>
    </row>
    <row r="16" spans="1:9" ht="31.35" customHeight="1" x14ac:dyDescent="0.25">
      <c r="A16" s="404" t="s">
        <v>47</v>
      </c>
      <c r="B16" s="404"/>
      <c r="C16" s="404"/>
      <c r="D16" s="404"/>
      <c r="E16" s="404"/>
      <c r="F16" s="404"/>
      <c r="G16" s="404"/>
      <c r="H16" s="404"/>
      <c r="I16" s="404"/>
    </row>
    <row r="17" spans="1:9" ht="16.5" x14ac:dyDescent="0.25">
      <c r="A17" s="34"/>
      <c r="B17" s="34"/>
      <c r="C17" s="34"/>
      <c r="D17" s="34"/>
      <c r="E17" s="34"/>
      <c r="F17" s="34"/>
      <c r="G17" s="34"/>
      <c r="H17" s="34"/>
      <c r="I17" s="34"/>
    </row>
    <row r="18" spans="1:9" ht="39.75" customHeight="1" x14ac:dyDescent="0.25">
      <c r="A18" s="401"/>
      <c r="B18" s="402"/>
      <c r="C18" s="402"/>
      <c r="D18" s="402"/>
      <c r="E18" s="402"/>
      <c r="F18" s="402"/>
      <c r="G18" s="402"/>
      <c r="H18" s="402"/>
      <c r="I18" s="403"/>
    </row>
    <row r="19" spans="1:9" ht="8.1" customHeight="1" x14ac:dyDescent="0.25">
      <c r="A19" s="34"/>
      <c r="B19" s="34"/>
      <c r="C19" s="34"/>
      <c r="D19" s="34"/>
      <c r="E19" s="34"/>
      <c r="F19" s="34"/>
      <c r="G19" s="34"/>
      <c r="H19" s="34"/>
      <c r="I19" s="34"/>
    </row>
    <row r="20" spans="1:9" ht="15" customHeight="1" x14ac:dyDescent="0.25">
      <c r="A20" s="404" t="s">
        <v>48</v>
      </c>
      <c r="B20" s="404"/>
      <c r="C20" s="404"/>
      <c r="D20" s="404"/>
      <c r="E20" s="404"/>
      <c r="F20" s="404"/>
      <c r="G20" s="404"/>
      <c r="H20" s="404"/>
      <c r="I20" s="404"/>
    </row>
    <row r="21" spans="1:9" ht="16.5" x14ac:dyDescent="0.25">
      <c r="A21" s="34"/>
      <c r="B21" s="34"/>
      <c r="C21" s="34"/>
      <c r="D21" s="34"/>
      <c r="E21" s="34"/>
      <c r="F21" s="34"/>
      <c r="G21" s="34"/>
      <c r="H21" s="34"/>
      <c r="I21" s="34"/>
    </row>
    <row r="22" spans="1:9" ht="33" customHeight="1" x14ac:dyDescent="0.25">
      <c r="A22" s="401"/>
      <c r="B22" s="402"/>
      <c r="C22" s="402"/>
      <c r="D22" s="402"/>
      <c r="E22" s="402"/>
      <c r="F22" s="402"/>
      <c r="G22" s="402"/>
      <c r="H22" s="402"/>
      <c r="I22" s="403"/>
    </row>
    <row r="23" spans="1:9" x14ac:dyDescent="0.25">
      <c r="A23" s="417" t="s">
        <v>49</v>
      </c>
      <c r="B23" s="417"/>
      <c r="C23" s="417"/>
      <c r="D23" s="417"/>
      <c r="E23" s="417"/>
      <c r="F23" s="417"/>
      <c r="G23" s="417"/>
      <c r="H23" s="417"/>
      <c r="I23" s="417"/>
    </row>
    <row r="24" spans="1:9" x14ac:dyDescent="0.25">
      <c r="A24" s="404"/>
      <c r="B24" s="404"/>
      <c r="C24" s="404"/>
      <c r="D24" s="404"/>
      <c r="E24" s="404"/>
      <c r="F24" s="404"/>
      <c r="G24" s="404"/>
      <c r="H24" s="404"/>
      <c r="I24" s="404"/>
    </row>
    <row r="25" spans="1:9" ht="16.5" x14ac:dyDescent="0.25">
      <c r="A25" s="34"/>
      <c r="B25" s="34"/>
      <c r="C25" s="34"/>
      <c r="D25" s="34"/>
      <c r="E25" s="34"/>
      <c r="F25" s="34"/>
      <c r="G25" s="34"/>
      <c r="H25" s="34"/>
      <c r="I25" s="34"/>
    </row>
    <row r="26" spans="1:9" ht="31.35" customHeight="1" x14ac:dyDescent="0.25">
      <c r="A26" s="401"/>
      <c r="B26" s="402"/>
      <c r="C26" s="402"/>
      <c r="D26" s="402"/>
      <c r="E26" s="402"/>
      <c r="F26" s="402"/>
      <c r="G26" s="402"/>
      <c r="H26" s="402"/>
      <c r="I26" s="403"/>
    </row>
    <row r="27" spans="1:9" ht="16.5" x14ac:dyDescent="0.25">
      <c r="A27" s="34"/>
      <c r="B27" s="34"/>
      <c r="C27" s="34"/>
      <c r="D27" s="34"/>
      <c r="E27" s="34"/>
      <c r="F27" s="34"/>
      <c r="G27" s="34"/>
      <c r="H27" s="34"/>
      <c r="I27" s="34"/>
    </row>
    <row r="28" spans="1:9" ht="16.5" x14ac:dyDescent="0.25">
      <c r="A28" s="404" t="s">
        <v>50</v>
      </c>
      <c r="B28" s="404"/>
      <c r="C28" s="404"/>
      <c r="D28" s="404"/>
      <c r="E28" s="404"/>
      <c r="F28" s="404"/>
      <c r="G28" s="404"/>
      <c r="H28" s="404"/>
      <c r="I28" s="404"/>
    </row>
    <row r="29" spans="1:9" ht="16.5" x14ac:dyDescent="0.25">
      <c r="A29" s="34"/>
      <c r="B29" s="34"/>
      <c r="C29" s="34"/>
      <c r="D29" s="34"/>
      <c r="E29" s="34"/>
      <c r="F29" s="34"/>
      <c r="G29" s="34"/>
      <c r="H29" s="34"/>
      <c r="I29" s="34"/>
    </row>
    <row r="30" spans="1:9" ht="16.5" x14ac:dyDescent="0.25">
      <c r="A30" s="401"/>
      <c r="B30" s="402"/>
      <c r="C30" s="402"/>
      <c r="D30" s="402"/>
      <c r="E30" s="402"/>
      <c r="F30" s="402"/>
      <c r="G30" s="402"/>
      <c r="H30" s="402"/>
      <c r="I30" s="403"/>
    </row>
    <row r="31" spans="1:9" ht="16.5" x14ac:dyDescent="0.25">
      <c r="A31" s="34"/>
      <c r="B31" s="34"/>
      <c r="C31" s="34"/>
      <c r="D31" s="34"/>
      <c r="E31" s="34"/>
      <c r="F31" s="34"/>
      <c r="G31" s="34"/>
      <c r="H31" s="34"/>
      <c r="I31" s="34"/>
    </row>
    <row r="32" spans="1:9" ht="47.45" customHeight="1" x14ac:dyDescent="0.25">
      <c r="A32" s="404" t="s">
        <v>51</v>
      </c>
      <c r="B32" s="404"/>
      <c r="C32" s="404"/>
      <c r="D32" s="404"/>
      <c r="E32" s="404"/>
      <c r="F32" s="404"/>
      <c r="G32" s="404"/>
      <c r="H32" s="404"/>
      <c r="I32" s="404"/>
    </row>
    <row r="33" spans="1:9" ht="16.5" x14ac:dyDescent="0.25">
      <c r="A33" s="34"/>
      <c r="B33" s="34"/>
      <c r="C33" s="34"/>
      <c r="D33" s="34"/>
      <c r="E33" s="34"/>
      <c r="F33" s="34"/>
      <c r="G33" s="34"/>
      <c r="H33" s="34"/>
      <c r="I33" s="34"/>
    </row>
    <row r="34" spans="1:9" ht="33" customHeight="1" x14ac:dyDescent="0.25">
      <c r="A34" s="401"/>
      <c r="B34" s="402"/>
      <c r="C34" s="402"/>
      <c r="D34" s="402"/>
      <c r="E34" s="402"/>
      <c r="F34" s="402"/>
      <c r="G34" s="402"/>
      <c r="H34" s="402"/>
      <c r="I34" s="403"/>
    </row>
    <row r="37" spans="1:9" x14ac:dyDescent="0.25">
      <c r="A37" s="397" t="s">
        <v>12</v>
      </c>
      <c r="B37" s="397"/>
      <c r="C37" s="397"/>
      <c r="D37" s="397"/>
      <c r="E37" s="397"/>
      <c r="F37" s="397"/>
      <c r="G37" s="397"/>
      <c r="H37" s="397"/>
      <c r="I37" s="397"/>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97" t="s">
        <v>4</v>
      </c>
      <c r="B49" s="397"/>
      <c r="C49" s="397"/>
      <c r="D49" s="397"/>
      <c r="E49" s="397"/>
      <c r="F49" s="397"/>
      <c r="G49" s="397"/>
      <c r="H49" s="397"/>
      <c r="I49" s="397"/>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97" t="s">
        <v>42</v>
      </c>
      <c r="B62" s="397"/>
      <c r="C62" s="397"/>
      <c r="D62" s="397"/>
      <c r="E62" s="397"/>
      <c r="F62" s="397"/>
      <c r="G62" s="397"/>
      <c r="H62" s="397"/>
      <c r="I62" s="397"/>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97" t="s">
        <v>52</v>
      </c>
      <c r="B74" s="397"/>
      <c r="C74" s="397"/>
      <c r="D74" s="397"/>
      <c r="E74" s="397"/>
      <c r="F74" s="397"/>
      <c r="G74" s="397"/>
      <c r="H74" s="397"/>
      <c r="I74" s="397"/>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398"/>
      <c r="B91" s="399"/>
      <c r="C91" s="399"/>
      <c r="D91" s="399"/>
      <c r="E91" s="399"/>
      <c r="F91" s="399"/>
      <c r="G91" s="399"/>
      <c r="H91" s="400"/>
    </row>
    <row r="93" spans="1:9" ht="59.1" customHeight="1" x14ac:dyDescent="0.25">
      <c r="A93" s="398"/>
      <c r="B93" s="399"/>
      <c r="C93" s="399"/>
      <c r="D93" s="399"/>
      <c r="E93" s="399"/>
      <c r="F93" s="399"/>
      <c r="G93" s="399"/>
      <c r="H93" s="400"/>
    </row>
  </sheetData>
  <customSheetViews>
    <customSheetView guid="{BFA54485-1420-441C-83C0-A00C3280B0FB}"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www.w3.org/XML/1998/namespace"/>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2017-12-15T17:18:16Z</cp:lastPrinted>
  <dcterms:created xsi:type="dcterms:W3CDTF">2017-01-26T15:15:03Z</dcterms:created>
  <dcterms:modified xsi:type="dcterms:W3CDTF">2018-03-25T15:29:43Z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