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OC Transit Plan\OC Transit\FY 2019 Revised Form\TOC_Project Forms FY18-19\Final\"/>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customWorkbookViews>
    <customWorkbookView name="Christina Moon - Personal View" guid="{DD8B0582-F4C5-4735-BE31-C00FB856E242}" mergeInterval="0" personalView="1" maximized="1" xWindow="-8" yWindow="-8" windowWidth="1936" windowHeight="1056"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2" l="1"/>
  <c r="B16" i="3"/>
  <c r="B2" i="1" l="1"/>
  <c r="I139" i="1" l="1"/>
  <c r="H139" i="1"/>
  <c r="G139" i="1"/>
  <c r="F139" i="1"/>
  <c r="E139" i="1"/>
  <c r="D139" i="1"/>
  <c r="D44" i="2" l="1"/>
  <c r="C31" i="3" l="1"/>
  <c r="C30" i="3"/>
  <c r="C29" i="3"/>
  <c r="Y21" i="3"/>
  <c r="X21" i="3"/>
  <c r="G21" i="3"/>
  <c r="D21" i="3"/>
  <c r="B21" i="3"/>
  <c r="Y20" i="3"/>
  <c r="X20" i="3"/>
  <c r="Y19" i="3"/>
  <c r="X19" i="3"/>
  <c r="Y18" i="3"/>
  <c r="X18" i="3"/>
  <c r="Y17" i="3"/>
  <c r="X17" i="3"/>
  <c r="E17"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D21" i="2" l="1"/>
  <c r="B21" i="2"/>
  <c r="B2" i="2"/>
  <c r="K21" i="7" l="1"/>
  <c r="K20" i="7"/>
  <c r="K19" i="7"/>
  <c r="K18" i="7"/>
  <c r="K17" i="7"/>
  <c r="K28" i="7" l="1"/>
  <c r="D101" i="1" l="1"/>
  <c r="D118" i="1"/>
  <c r="D123" i="1" s="1"/>
  <c r="D127" i="1" s="1"/>
  <c r="D92" i="1" l="1"/>
  <c r="J14" i="1"/>
  <c r="F101" i="1"/>
  <c r="G101" i="1"/>
  <c r="H101" i="1"/>
  <c r="I101" i="1"/>
  <c r="E101" i="1"/>
  <c r="D102" i="1" l="1"/>
  <c r="J101" i="1"/>
  <c r="G116" i="1"/>
  <c r="H116" i="1" l="1"/>
  <c r="I116" i="1" s="1"/>
  <c r="E123" i="1"/>
  <c r="E127" i="1" s="1"/>
  <c r="E92"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F102" i="1" s="1"/>
  <c r="E102" i="1" l="1"/>
  <c r="D60" i="2"/>
  <c r="E59" i="2" s="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<sst xmlns="http://schemas.openxmlformats.org/spreadsheetml/2006/main" count="714" uniqueCount="379">
  <si>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</si>
  <si>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</si>
  <si>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</si>
  <si>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</si>
  <si>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</si>
  <si>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</si>
  <si>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</si>
  <si>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</si>
  <si>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</si>
  <si>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</si>
  <si>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</si>
  <si>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</si>
  <si>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</si>
  <si>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</si>
  <si>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</si>
  <si>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</si>
  <si>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</si>
  <si>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</si>
  <si>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</si>
  <si>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</si>
  <si>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</si>
  <si>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</si>
  <si>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</si>
  <si>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</si>
  <si>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</si>
  <si>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</si>
  <si>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</si>
  <si>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</si>
  <si>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</si>
  <si>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</si>
  <si>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</si>
  <si>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</si>
  <si>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</si>
  <si>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</si>
  <si>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</si>
  <si>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</si>
  <si>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</si>
  <si>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</si>
  <si>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</si>
  <si>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</si>
  <si>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</si>
  <si>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</si>
  <si>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</si>
  <si>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</si>
  <si>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</si>
  <si>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</si>
  <si>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</si>
  <si>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</si>
  <si>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</si>
  <si>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</si>
  <si>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</si>
  <si>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</si>
  <si>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</si>
  <si>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</si>
  <si>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</si>
  <si>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</si>
  <si>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</si>
  <si>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</si>
  <si>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</si>
  <si>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</si>
  <si>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</si>
  <si>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</si>
  <si>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</si>
  <si>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</si>
  <si>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</si>
  <si>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</si>
  <si>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</si>
  <si>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</si>
  <si>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</si>
  <si>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</si>
  <si>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</si>
  <si>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</si>
  <si>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</si>
  <si>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</si>
  <si>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</si>
  <si>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</si>
  <si>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</si>
  <si>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</si>
  <si>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</si>
  <si>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</si>
  <si>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</si>
  <si>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</si>
  <si>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</si>
  <si>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</si>
  <si>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</si>
  <si>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</si>
  <si>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</si>
  <si>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</si>
  <si>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</si>
  <si>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</si>
  <si>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</si>
  <si>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</si>
  <si>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</si>
  <si>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</si>
  <si>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</si>
  <si>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</si>
  <si>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</si>
  <si>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</si>
  <si>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</si>
  <si>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</si>
  <si>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</si>
  <si>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</si>
  <si>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</si>
  <si>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</si>
  <si>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</si>
  <si>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</si>
  <si>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</si>
  <si>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</si>
  <si>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</si>
  <si>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</si>
  <si>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</si>
  <si>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</si>
  <si>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</si>
  <si>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</si>
  <si>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</si>
  <si>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</si>
  <si>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</si>
  <si>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</si>
  <si>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</si>
  <si>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</si>
  <si>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</si>
  <si>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</si>
  <si>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</si>
  <si>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</si>
  <si>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</si>
  <si>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</si>
  <si>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</si>
  <si>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</si>
  <si>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</si>
  <si>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</si>
  <si>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</si>
  <si>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</si>
  <si>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</si>
  <si>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</si>
  <si>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</si>
  <si>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</si>
  <si>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</si>
  <si>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</si>
  <si>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</si>
  <si>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</si>
  <si>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</si>
  <si>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</si>
  <si>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</si>
  <si>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</si>
  <si>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</si>
  <si>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</si>
  <si>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</si>
  <si>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</si>
  <si>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</si>
  <si>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</si>
  <si>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</si>
  <si>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</si>
  <si>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</si>
  <si>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</si>
  <si>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</si>
  <si>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</si>
  <si>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</si>
  <si>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</si>
  <si>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</si>
  <si>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</si>
  <si>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</si>
  <si>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</si>
  <si>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</si>
  <si>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</si>
  <si>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</si>
  <si>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</si>
  <si>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</si>
  <si>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</si>
  <si>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</si>
  <si>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</si>
  <si>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</si>
  <si>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</si>
  <si>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</si>
  <si>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</si>
  <si>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</si>
  <si>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</si>
  <si>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</si>
  <si>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</si>
  <si>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</si>
  <si>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</si>
  <si>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</si>
  <si>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</si>
  <si>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</si>
  <si>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</si>
  <si>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</si>
  <si>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</si>
  <si>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</si>
  <si>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</si>
  <si>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</si>
  <si>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</si>
  <si>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</si>
  <si>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</si>
  <si>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</si>
  <si>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</si>
  <si>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</si>
  <si>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</si>
  <si>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</si>
  <si>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</si>
  <si>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</si>
  <si>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</si>
  <si>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</si>
  <si>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</si>
  <si>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</si>
  <si>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</si>
  <si>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</si>
  <si>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</si>
  <si>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</si>
  <si>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</si>
  <si>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</si>
  <si>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</si>
  <si>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</si>
  <si>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</si>
  <si>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</si>
  <si>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</si>
  <si>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</si>
  <si>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</si>
  <si>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</si>
  <si>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</si>
  <si>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</si>
  <si>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</si>
  <si>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</si>
  <si>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</si>
  <si>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</si>
  <si>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</si>
  <si>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</si>
  <si>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</si>
  <si>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</si>
  <si>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</si>
  <si>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</si>
  <si>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</si>
  <si>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</si>
  <si>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</si>
  <si>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</si>
  <si>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</si>
  <si>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</si>
  <si>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</si>
  <si>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</si>
  <si>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</si>
  <si>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</si>
  <si>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</si>
  <si>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</si>
  <si>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</si>
  <si>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</si>
  <si>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</si>
  <si>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</si>
  <si>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</si>
  <si>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</si>
  <si>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</si>
  <si>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</si>
  <si>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</si>
  <si>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</si>
  <si>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</si>
  <si>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</si>
  <si>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</si>
  <si>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</si>
  <si>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</si>
  <si>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</si>
  <si>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</si>
  <si>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</si>
  <si>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</si>
  <si>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</si>
  <si>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</si>
  <si>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</si>
  <si>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</si>
  <si>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</si>
  <si>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</si>
  <si>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</si>
  <si>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</si>
  <si>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</si>
  <si>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</si>
  <si>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</si>
  <si>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</si>
  <si>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</si>
  <si>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</si>
  <si>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</si>
  <si>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</si>
  <si>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</si>
  <si>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</si>
  <si>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</si>
  <si>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</si>
  <si>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</si>
  <si>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</si>
  <si>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</si>
  <si>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</si>
  <si>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</si>
  <si>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</si>
  <si>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</si>
  <si>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</si>
  <si>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</si>
  <si>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</si>
  <si>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</si>
  <si>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</si>
  <si>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</si>
  <si>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</si>
  <si>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</si>
  <si>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</si>
  <si>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</si>
  <si>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</si>
  <si>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</si>
  <si>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</si>
  <si>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</si>
  <si>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</si>
  <si>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</si>
  <si>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</si>
  <si>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</si>
  <si>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</si>
  <si>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</si>
  <si>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</si>
  <si>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</si>
  <si>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</si>
  <si>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</si>
  <si>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</si>
  <si>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</si>
  <si>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</si>
  <si>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</si>
  <si>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</si>
  <si>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</si>
  <si>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</si>
  <si>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</si>
  <si>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</si>
  <si>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</si>
  <si>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</si>
  <si>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</si>
  <si>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</si>
  <si>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</si>
  <si>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</si>
  <si>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</si>
  <si>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</si>
  <si>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</si>
  <si>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</si>
  <si>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</si>
  <si>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</si>
  <si>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</si>
  <si>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</si>
  <si>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</si>
  <si>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</si>
  <si>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</si>
  <si>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</si>
  <si>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</si>
  <si>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</si>
  <si>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</si>
  <si>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</si>
  <si>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</si>
  <si>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</si>
  <si>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</si>
  <si>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</si>
  <si>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</si>
  <si>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</si>
  <si>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</si>
  <si>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</si>
  <si>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</si>
  <si>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</si>
  <si>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</si>
  <si>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</si>
  <si>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</si>
  <si>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</si>
  <si>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</si>
  <si>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</si>
  <si>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</si>
  <si>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</si>
  <si>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</si>
  <si>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</si>
  <si>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</si>
  <si>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</si>
  <si>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</si>
  <si>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 xml:space="preserve">Improved safety and customer service may be reported from future Chapel Hill Transit user surveys. </t>
  </si>
  <si>
    <t>Town of Carrboro &amp; Town of Chapel Hill, Estes Drive (SR 1780)</t>
  </si>
  <si>
    <t>More than 1,279 residents live within 1/2 mile (the walking service area) of the corridor, including lower income residents in apartments.  Carrboro Elementary School is within the 1/2 mile walk area.</t>
  </si>
  <si>
    <t>Bike-ped improvements to Estes Drive is included in the Carrboro Safe Routes to School Plan, Sidewalk policy, 2014-2020 Local Priority List and SPOT 3.0 bicycle and pedestrian list.</t>
  </si>
  <si>
    <t xml:space="preserve">  Other (Describe) Required local match*</t>
  </si>
  <si>
    <t>Estes Drive Transit Access/Corridor Study</t>
  </si>
  <si>
    <t>The exact start and completion dates subject to the timeline for finalizing an agreement between GoTriangle and the Town of Carrboro.</t>
  </si>
  <si>
    <t>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t>
  </si>
  <si>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circulation of traffic into, and out of town and carries high volumes of traffic.  </t>
  </si>
  <si>
    <t xml:space="preserve">The study will not be completed, which may negatively affect the overall design of the subsequent infrastructure project.  </t>
  </si>
  <si>
    <t>RFLOI for design services/selection of a engineering firm</t>
  </si>
  <si>
    <t>The completion of the study with associated findings, report and conceptual design</t>
  </si>
  <si>
    <t xml:space="preserve">Transit tax district funds have been allocated for FY 2018 for a one-time expenditure to conduct the corridor study.  No other local funds have been identified for this project should transit funds be withheld.    </t>
  </si>
  <si>
    <r>
      <t xml:space="preserve">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t>
    </r>
    <r>
      <rPr>
        <b/>
        <u/>
        <sz val="11"/>
        <color theme="1" tint="0.249977111117893"/>
        <rFont val="Calibri"/>
        <family val="2"/>
        <scheme val="minor"/>
      </rPr>
      <t>$106,296</t>
    </r>
    <r>
      <rPr>
        <sz val="11"/>
        <color theme="1" tint="0.249977111117893"/>
        <rFont val="Calibri"/>
        <family val="2"/>
        <scheme val="minor"/>
      </rPr>
      <t xml:space="preserve"> of Transit Tax revenue funds have been earmarked for the Town of Carrboro to conduct the corridor study in FY2018.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</si>
</sst>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11"/>
      <name val="Calibri"/>
      <family val="2"/>
      <scheme val="minor"/>
    </font>
    <font>
      <b/>
      <u/>
      <sz val="11"/>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4">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87"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87"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00672144"/>
        <c:axId val="200678304"/>
      </c:barChart>
      <c:catAx>
        <c:axId val="20067214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678304"/>
        <c:crosses val="autoZero"/>
        <c:auto val="1"/>
        <c:lblAlgn val="ctr"/>
        <c:lblOffset val="100"/>
        <c:noMultiLvlLbl val="0"/>
      </c:catAx>
      <c:valAx>
        <c:axId val="20067830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00672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ext>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00045328"/>
        <c:axId val="200042528"/>
      </c:barChart>
      <c:catAx>
        <c:axId val="2000453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0042528"/>
        <c:crosses val="autoZero"/>
        <c:auto val="1"/>
        <c:lblAlgn val="ctr"/>
        <c:lblOffset val="100"/>
        <c:noMultiLvlLbl val="0"/>
      </c:catAx>
      <c:valAx>
        <c:axId val="20004252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00045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197306544"/>
        <c:axId val="197309344"/>
      </c:barChart>
      <c:catAx>
        <c:axId val="1973065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97309344"/>
        <c:crosses val="autoZero"/>
        <c:auto val="1"/>
        <c:lblAlgn val="ctr"/>
        <c:lblOffset val="100"/>
        <c:noMultiLvlLbl val="0"/>
      </c:catAx>
      <c:valAx>
        <c:axId val="197309344"/>
        <c:scaling>
          <c:orientation val="minMax"/>
        </c:scaling>
        <c:delete val="1"/>
        <c:axPos val="l"/>
        <c:numFmt formatCode="_(&quot;$&quot;* #,##0_);_(&quot;$&quot;* \(#,##0\);_(&quot;$&quot;* &quot;-&quot;??_);_(@_)" sourceLinked="1"/>
        <c:majorTickMark val="none"/>
        <c:minorTickMark val="none"/>
        <c:tickLblPos val="nextTo"/>
        <c:crossAx val="1973065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121133872"/>
        <c:axId val="121136112"/>
      </c:barChart>
      <c:catAx>
        <c:axId val="1211338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21136112"/>
        <c:crosses val="autoZero"/>
        <c:auto val="1"/>
        <c:lblAlgn val="ctr"/>
        <c:lblOffset val="100"/>
        <c:noMultiLvlLbl val="0"/>
      </c:catAx>
      <c:valAx>
        <c:axId val="121136112"/>
        <c:scaling>
          <c:orientation val="minMax"/>
        </c:scaling>
        <c:delete val="1"/>
        <c:axPos val="l"/>
        <c:numFmt formatCode="_(&quot;$&quot;* #,##0_);_(&quot;$&quot;* \(#,##0\);_(&quot;$&quot;* &quot;-&quot;??_);_(@_)" sourceLinked="1"/>
        <c:majorTickMark val="none"/>
        <c:minorTickMark val="none"/>
        <c:tickLblPos val="nextTo"/>
        <c:crossAx val="12113387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05899"/>
              <a:ext cx="2401599" cy="203535"/>
              <a:chOff x="5533117" y="9125299"/>
              <a:chExt cx="2403096" cy="204252"/>
            </a:xfrm>
          </xdr:grpSpPr>
          <xdr:sp macro="" textlink="">
            <xdr:nvSpPr>
              <xdr:cNvPr id="2075" name="Check Box 27" hidden="1">
                <a:extLst>
                  <a:ext uri="{63B3BB69-23CF-44E3-9099-C40C66FF867C}">
                    <a14:compatExt spid="_x0000_s2075"/>
                  </a:ext>
                </a:extLst>
              </xdr:cNvPr>
              <xdr:cNvSpPr/>
            </xdr:nvSpPr>
            <xdr:spPr bwMode="auto">
              <a:xfrm>
                <a:off x="6831157" y="9125512"/>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7" y="9125299"/>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1500" y="8753475"/>
              <a:ext cx="4748007" cy="180975"/>
              <a:chOff x="4372803" y="8739395"/>
              <a:chExt cx="4743453"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5"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6725" y="6524625"/>
              <a:ext cx="4891768" cy="1304925"/>
              <a:chOff x="4269171" y="6512801"/>
              <a:chExt cx="4880930" cy="1306554"/>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57"/>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25100"/>
              <a:ext cx="3345136" cy="161925"/>
              <a:chOff x="5305244" y="10346370"/>
              <a:chExt cx="3350182" cy="161925"/>
            </a:xfrm>
          </xdr:grpSpPr>
          <xdr:sp macro="" textlink="">
            <xdr:nvSpPr>
              <xdr:cNvPr id="2113" name="Check Box 65" hidden="1">
                <a:extLst>
                  <a:ext uri="{63B3BB69-23CF-44E3-9099-C40C66FF867C}">
                    <a14:compatExt spid="_x0000_s2113"/>
                  </a:ext>
                </a:extLst>
              </xdr:cNvPr>
              <xdr:cNvSpPr/>
            </xdr:nvSpPr>
            <xdr:spPr bwMode="auto">
              <a:xfrm>
                <a:off x="5305244"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70"/>
                <a:ext cx="1620371"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3225" y="25100757"/>
              <a:ext cx="2408742" cy="205916"/>
              <a:chOff x="5533094" y="9125444"/>
              <a:chExt cx="2403110" cy="204074"/>
            </a:xfrm>
          </xdr:grpSpPr>
          <xdr:sp macro="" textlink="">
            <xdr:nvSpPr>
              <xdr:cNvPr id="2117" name="Check Box 69" hidden="1">
                <a:extLst>
                  <a:ext uri="{63B3BB69-23CF-44E3-9099-C40C66FF867C}">
                    <a14:compatExt spid="_x0000_s2117"/>
                  </a:ext>
                </a:extLst>
              </xdr:cNvPr>
              <xdr:cNvSpPr/>
            </xdr:nvSpPr>
            <xdr:spPr bwMode="auto">
              <a:xfrm>
                <a:off x="6831152" y="9125482"/>
                <a:ext cx="1105052"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4" y="9125444"/>
                <a:ext cx="1097156"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16" Type="http://schemas.openxmlformats.org/officeDocument/2006/relationships/revisionLog" Target="revisionLog16.xml"/><Relationship Id="rId11" Type="http://schemas.openxmlformats.org/officeDocument/2006/relationships/revisionLog" Target="revisionLog11.xml"/><Relationship Id="rId6" Type="http://schemas.openxmlformats.org/officeDocument/2006/relationships/revisionLog" Target="revisionLog6.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92EF1D3-1C61-4488-9C37-276E3DD00C8A}" diskRevisions="1" revisionId="259" version="4" protected="1">
  <header guid="{73496E2B-FFE9-4611-A210-66E36BBBE058}" dateTime="2017-12-06T16:32:33" maxSheetId="12" userName="Christina Moon" r:id="rId3" minRId="12" maxRId="32">
    <sheetIdMap count="11">
      <sheetId val="1"/>
      <sheetId val="2"/>
      <sheetId val="3"/>
      <sheetId val="4"/>
      <sheetId val="5"/>
      <sheetId val="6"/>
      <sheetId val="7"/>
      <sheetId val="8"/>
      <sheetId val="9"/>
      <sheetId val="10"/>
      <sheetId val="11"/>
    </sheetIdMap>
  </header>
  <header guid="{CED76E43-C7E0-469B-9706-63C287E2C3EA}" dateTime="2017-12-08T15:13:13" maxSheetId="12" userName="Christina Moon" r:id="rId4" minRId="44" maxRId="57">
    <sheetIdMap count="11">
      <sheetId val="1"/>
      <sheetId val="2"/>
      <sheetId val="3"/>
      <sheetId val="4"/>
      <sheetId val="5"/>
      <sheetId val="6"/>
      <sheetId val="7"/>
      <sheetId val="8"/>
      <sheetId val="9"/>
      <sheetId val="10"/>
      <sheetId val="11"/>
    </sheetIdMap>
  </header>
  <header guid="{810E5ED1-D30C-4421-826D-A0568CABE0F5}" dateTime="2017-12-08T15:16:04" maxSheetId="12" userName="Christina Moon" r:id="rId5">
    <sheetIdMap count="11">
      <sheetId val="1"/>
      <sheetId val="2"/>
      <sheetId val="3"/>
      <sheetId val="4"/>
      <sheetId val="5"/>
      <sheetId val="6"/>
      <sheetId val="7"/>
      <sheetId val="8"/>
      <sheetId val="9"/>
      <sheetId val="10"/>
      <sheetId val="11"/>
    </sheetIdMap>
  </header>
  <header guid="{7CA98CBF-A484-4F80-897C-0A510445F7B1}" dateTime="2017-12-12T16:04:04" maxSheetId="12" userName="Christina Moon" r:id="rId6" minRId="80" maxRId="84">
    <sheetIdMap count="11">
      <sheetId val="1"/>
      <sheetId val="2"/>
      <sheetId val="3"/>
      <sheetId val="4"/>
      <sheetId val="5"/>
      <sheetId val="6"/>
      <sheetId val="7"/>
      <sheetId val="8"/>
      <sheetId val="9"/>
      <sheetId val="10"/>
      <sheetId val="11"/>
    </sheetIdMap>
  </header>
  <header guid="{4AA52A08-A92F-411A-A353-4A2DECCDA39B}" dateTime="2017-12-13T17:32:18" maxSheetId="12" userName="Christina Moon" r:id="rId7">
    <sheetIdMap count="11">
      <sheetId val="1"/>
      <sheetId val="2"/>
      <sheetId val="3"/>
      <sheetId val="4"/>
      <sheetId val="5"/>
      <sheetId val="6"/>
      <sheetId val="7"/>
      <sheetId val="8"/>
      <sheetId val="9"/>
      <sheetId val="10"/>
      <sheetId val="11"/>
    </sheetIdMap>
  </header>
  <header guid="{9F8F7D0A-3DF4-47A5-8169-89D1C14AF421}" dateTime="2017-12-13T18:45:55" maxSheetId="12" userName="Christina Moon" r:id="rId8" minRId="107" maxRId="121">
    <sheetIdMap count="11">
      <sheetId val="1"/>
      <sheetId val="2"/>
      <sheetId val="3"/>
      <sheetId val="4"/>
      <sheetId val="5"/>
      <sheetId val="6"/>
      <sheetId val="7"/>
      <sheetId val="8"/>
      <sheetId val="9"/>
      <sheetId val="10"/>
      <sheetId val="11"/>
    </sheetIdMap>
  </header>
  <header guid="{FB7F44DF-A859-4018-A0E5-E0D409B1FABF}" dateTime="2017-12-13T18:59:44" maxSheetId="12" userName="Christina Moon" r:id="rId9" minRId="133" maxRId="141">
    <sheetIdMap count="11">
      <sheetId val="1"/>
      <sheetId val="2"/>
      <sheetId val="3"/>
      <sheetId val="4"/>
      <sheetId val="5"/>
      <sheetId val="6"/>
      <sheetId val="7"/>
      <sheetId val="8"/>
      <sheetId val="9"/>
      <sheetId val="10"/>
      <sheetId val="11"/>
    </sheetIdMap>
  </header>
  <header guid="{21506115-D8B3-4522-8D55-61B151A9351F}" dateTime="2017-12-13T19:19:41" maxSheetId="12" userName="Christina Moon" r:id="rId10" minRId="153" maxRId="167">
    <sheetIdMap count="11">
      <sheetId val="1"/>
      <sheetId val="2"/>
      <sheetId val="3"/>
      <sheetId val="4"/>
      <sheetId val="5"/>
      <sheetId val="6"/>
      <sheetId val="7"/>
      <sheetId val="8"/>
      <sheetId val="9"/>
      <sheetId val="10"/>
      <sheetId val="11"/>
    </sheetIdMap>
  </header>
  <header guid="{CE88CD21-7FE5-42B9-9F15-C3055A63DB2F}" dateTime="2017-12-13T19:26:46" maxSheetId="12" userName="Christina Moon" r:id="rId11" minRId="168">
    <sheetIdMap count="11">
      <sheetId val="1"/>
      <sheetId val="2"/>
      <sheetId val="3"/>
      <sheetId val="4"/>
      <sheetId val="5"/>
      <sheetId val="6"/>
      <sheetId val="7"/>
      <sheetId val="8"/>
      <sheetId val="9"/>
      <sheetId val="10"/>
      <sheetId val="11"/>
    </sheetIdMap>
  </header>
  <header guid="{3D3B4C96-52ED-4A6B-856F-C9B286C60663}" dateTime="2017-12-13T19:35:03" maxSheetId="12" userName="Christina Moon" r:id="rId12" minRId="169" maxRId="170">
    <sheetIdMap count="11">
      <sheetId val="1"/>
      <sheetId val="2"/>
      <sheetId val="3"/>
      <sheetId val="4"/>
      <sheetId val="5"/>
      <sheetId val="6"/>
      <sheetId val="7"/>
      <sheetId val="8"/>
      <sheetId val="9"/>
      <sheetId val="10"/>
      <sheetId val="11"/>
    </sheetIdMap>
  </header>
  <header guid="{96319985-0EE3-49AF-853B-5305B754EBC5}" dateTime="2017-12-14T12:53:11" maxSheetId="12" userName="Christina Moon" r:id="rId13">
    <sheetIdMap count="11">
      <sheetId val="1"/>
      <sheetId val="2"/>
      <sheetId val="3"/>
      <sheetId val="4"/>
      <sheetId val="5"/>
      <sheetId val="6"/>
      <sheetId val="7"/>
      <sheetId val="8"/>
      <sheetId val="9"/>
      <sheetId val="10"/>
      <sheetId val="11"/>
    </sheetIdMap>
  </header>
  <header guid="{F27E605D-BDD2-4F94-9201-6D64405AB41D}" dateTime="2017-12-14T13:03:45" maxSheetId="12" userName="Christina Moon" r:id="rId14" minRId="182" maxRId="211">
    <sheetIdMap count="11">
      <sheetId val="1"/>
      <sheetId val="2"/>
      <sheetId val="3"/>
      <sheetId val="4"/>
      <sheetId val="5"/>
      <sheetId val="6"/>
      <sheetId val="7"/>
      <sheetId val="8"/>
      <sheetId val="9"/>
      <sheetId val="10"/>
      <sheetId val="11"/>
    </sheetIdMap>
  </header>
  <header guid="{01083FAC-2FF9-4583-9B20-F1C1D3E7B8B8}" dateTime="2017-12-14T13:09:33" maxSheetId="12" userName="Christina Moon" r:id="rId15">
    <sheetIdMap count="11">
      <sheetId val="1"/>
      <sheetId val="2"/>
      <sheetId val="3"/>
      <sheetId val="4"/>
      <sheetId val="5"/>
      <sheetId val="6"/>
      <sheetId val="7"/>
      <sheetId val="8"/>
      <sheetId val="9"/>
      <sheetId val="10"/>
      <sheetId val="11"/>
    </sheetIdMap>
  </header>
  <header guid="{C2474378-321D-463C-974F-935777B16045}" dateTime="2017-12-14T13:26:23" maxSheetId="12" userName="Christina Moon" r:id="rId16" minRId="234">
    <sheetIdMap count="11">
      <sheetId val="1"/>
      <sheetId val="2"/>
      <sheetId val="3"/>
      <sheetId val="4"/>
      <sheetId val="5"/>
      <sheetId val="6"/>
      <sheetId val="7"/>
      <sheetId val="8"/>
      <sheetId val="9"/>
      <sheetId val="10"/>
      <sheetId val="11"/>
    </sheetIdMap>
  </header>
  <header guid="{C92EF1D3-1C61-4488-9C37-276E3DD00C8A}" dateTime="2017-12-15T12:15:36" maxSheetId="12" userName="Christina Moon" r:id="rId17" minRId="246" maxRId="248">
    <sheetIdMap count="11">
      <sheetId val="1"/>
      <sheetId val="2"/>
      <sheetId val="3"/>
      <sheetId val="4"/>
      <sheetId val="5"/>
      <sheetId val="6"/>
      <sheetId val="7"/>
      <sheetId val="8"/>
      <sheetId val="9"/>
      <sheetId val="10"/>
      <sheetId val="1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3" sId="1">
    <oc r="B17" t="inlineStr">
      <is>
        <r>
          <t xml:space="preserve">Bike-ped infrastructure improvements (bike lanes &amp; a sidewalk on one side/sidepath) along Estes Drive from North Greensboro Street, to Martin Luther King Boulevard.  The bike-ped project has been programmed in the FY2018-2027 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scheduled for construction in 2018.</t>
        </r>
      </is>
    </oc>
    <nc r="B17" t="inlineStr">
      <is>
        <r>
          <t xml:space="preserve">Bike-ped infrastructure improvements (bike lanes &amp; a sidewalk on one side/sidepath) along Estes Drive from North Greensboro Street, to Martin Luther King Boulevard will be installed in Carrboro and Chapel Hill as a joint project.  The bike-ped project has been programmed in the FY2018-2027 STIP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are scheduled for construction in 2018.</t>
        </r>
      </is>
    </nc>
  </rcc>
  <rcc rId="154" sId="1" numFmtId="34">
    <oc r="H105">
      <v>31889</v>
    </oc>
    <nc r="H105">
      <v>37203</v>
    </nc>
  </rcc>
  <rcc rId="155" sId="1">
    <oc r="D14" t="inlineStr">
      <is>
        <t>FY 2021</t>
      </is>
    </oc>
    <nc r="D14" t="inlineStr">
      <is>
        <t>FY 2023</t>
      </is>
    </nc>
  </rcc>
  <rcc rId="156" sId="1">
    <nc r="B84" t="inlineStr">
      <is>
        <t>Bike-ped improvements to Estes Drive is included in the Carrboro Safe Routes to School Plan, Sidewalk policy, 2014-2020 Local Priority List and SPOT 3.0 bicycle and pedestrian list.</t>
      </is>
    </nc>
  </rcc>
  <rcc rId="157" sId="1" numFmtId="34">
    <nc r="D98">
      <v>562000</v>
    </nc>
  </rcc>
  <rcc rId="158" sId="1" numFmtId="34">
    <nc r="D100">
      <v>141000</v>
    </nc>
  </rcc>
  <rcc rId="159" sId="1" numFmtId="34">
    <nc r="E98">
      <v>154000</v>
    </nc>
  </rcc>
  <rcc rId="160" sId="1" numFmtId="34">
    <nc r="E100">
      <v>38000</v>
    </nc>
  </rcc>
  <rcc rId="161" sId="1" numFmtId="34">
    <nc r="F98">
      <v>2812000</v>
    </nc>
  </rcc>
  <rcc rId="162" sId="1" numFmtId="34">
    <nc r="F100">
      <v>703000</v>
    </nc>
  </rcc>
  <rcc rId="163" sId="1">
    <oc r="B100" t="inlineStr">
      <is>
        <t xml:space="preserve">  Other (Describe)</t>
      </is>
    </oc>
    <nc r="B100" t="inlineStr">
      <is>
        <t xml:space="preserve">  Other (Describe) Required local match*</t>
      </is>
    </nc>
  </rcc>
  <rcc rId="164" sId="1" numFmtId="34">
    <nc r="D135">
      <v>703000</v>
    </nc>
  </rcc>
  <rcc rId="165" sId="1" numFmtId="34">
    <nc r="E134">
      <v>192000</v>
    </nc>
  </rcc>
  <rcc rId="166" sId="1" numFmtId="34">
    <nc r="F136">
      <v>3515000</v>
    </nc>
  </rcc>
  <rcc rId="167" sId="1">
    <oc r="B145" t="inlineStr">
      <is>
        <t xml:space="preserve">Transit tax district funds would be applied toward the local match for the Carrboro portion of the Estes Drive bike-ped project.  80% of project costs have been programmed in the FY 2015-2027 STIP using TAP funds.  </t>
      </is>
    </oc>
    <nc r="B145" t="inlineStr">
      <is>
        <t xml:space="preserve">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(totally approximately $1,.  80% of project costs have been programmed in the FY 2015-2027 STIP using federal TAP funds.  </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 sId="1">
    <oc r="B145" t="inlineStr">
      <is>
        <t xml:space="preserve">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(totally approximately $1,.  80% of project costs have been programmed in the FY 2015-2027 STIP using federal TAP funds.  </t>
      </is>
    </oc>
    <n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$37,203 of transit tax funds was identified for FY 2018 to be applied toward Carrboro's local match for the design work.</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 sId="1">
    <o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$37,203 of transit tax funds was identified for FY 2018 to be applied toward Carrboro's local match for the design work.</t>
      </is>
    </oc>
    <n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Transit tax funds have been identified for the Carrboro portion of the this projects with the following breakdown: $37,203 for FY 2018 to be applied toward the local match for the design work, $10,426 for FY 2020 toward ROW acquisition and $202,381 in FY 2021, for construction.</t>
      </is>
    </nc>
  </rcc>
  <rcc rId="170" sId="1">
    <oc r="E92">
      <f>(E127+E139)-SUM(E101)</f>
    </oc>
    <nc r="E92">
      <f>(E127+E139)-SUM(E101)</f>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2" sId="1">
    <oc r="C5" t="inlineStr">
      <is>
        <t>CD</t>
      </is>
    </oc>
    <nc r="C5" t="inlineStr">
      <is>
        <t>CO</t>
      </is>
    </nc>
  </rcc>
  <rcc rId="183" sId="1" numFmtId="4">
    <oc r="C6">
      <v>3</v>
    </oc>
    <nc r="C6">
      <v>2</v>
    </nc>
  </rcc>
  <rcc rId="184" sId="1">
    <oc r="B11" t="inlineStr">
      <is>
        <t>Estes Drive Bike-Ped Improvements</t>
      </is>
    </oc>
    <nc r="B11" t="inlineStr">
      <is>
        <t>Estes Drive Transit Access/Corridor Study</t>
      </is>
    </nc>
  </rcc>
  <rcc rId="185" sId="1" numFmtId="19">
    <oc r="B14" t="inlineStr">
      <is>
        <t>FY 2018</t>
      </is>
    </oc>
    <nc r="B14">
      <v>43146</v>
    </nc>
  </rcc>
  <rcc rId="186" sId="1" numFmtId="19">
    <oc r="D14" t="inlineStr">
      <is>
        <t>FY 2023</t>
      </is>
    </oc>
    <nc r="D14">
      <v>43511</v>
    </nc>
  </rcc>
  <rcc rId="187" sId="1">
    <oc r="F14" t="inlineStr">
      <is>
        <t>The Town anticipates intitiating the muncipal agreement process in FY 2018, depending on the schedule for the corridor study (18TOC_CO2).</t>
      </is>
    </oc>
    <nc r="F14" t="inlineStr">
      <is>
        <t>The exact start and completion dates subject to the timeline for finalizing an agreement between GoTriangle and the Town of Carrboro.</t>
      </is>
    </nc>
  </rcc>
  <rcc rId="188" sId="1">
    <oc r="B17" t="inlineStr">
      <is>
        <r>
          <t xml:space="preserve">Bike-ped infrastructure improvements (bike lanes &amp; a sidewalk on one side/sidepath) along Estes Drive from North Greensboro Street, to Martin Luther King Boulevard will be installed in Carrboro and Chapel Hill as a joint project.  The bike-ped project has been programmed in the FY2018-2027 STIP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are scheduled for construction in 2018.</t>
        </r>
      </is>
    </oc>
    <nc r="B17" t="inlineStr">
      <is>
        <t>The Town of Carrboro will conduct a corridor study to inform the preliminary design work for bike-ped infrastructure improvements along Estes Drive from North Greensboro Street, to Martin Luther King Boulevard.  The bike-ped project has been programmed in the FY2018-2027 TIP as TIP# EB-5886, with an anticipated let date of FY 2021.   $106,296 of Transit Tax revenue funds have been earmarked for the Town of Carrboro to conduct the corridor study in FY2018.</t>
      </is>
    </nc>
  </rcc>
  <rcc rId="189" sId="1">
    <oc r="G22" t="inlineStr">
      <is>
        <t>Bike-Ped improvements for Estes Drive (TIP # EB-5886), will improve levels of service and safety for riders of the 5 existing Chapel Hill Transit routes, improve access to Wilson Park and improve safety for cyclists and pedestrians along the corridor--the main corridor connecting Chapel Hill and Carrboro.</t>
      </is>
    </oc>
    <nc r="G22" t="inlineStr">
      <is>
        <t>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t>
      </is>
    </nc>
  </rcc>
  <rcc rId="190" sId="1">
    <oc r="X30" t="b">
      <v>0</v>
    </oc>
    <nc r="X30" t="b">
      <v>1</v>
    </nc>
  </rcc>
  <rcc rId="191" sId="1">
    <oc r="X29" t="b">
      <v>1</v>
    </oc>
    <nc r="X29" t="b">
      <v>0</v>
    </nc>
  </rcc>
  <rcc rId="192" sId="1">
    <oc r="B43" t="inlineStr">
      <is>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circiulation of traffic into, and out of town and carries high volumes of traffic.  </t>
      </is>
    </oc>
    <nc r="B43" t="inlineStr">
      <is>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circulation of traffic into, and out of town and carries high volumes of traffic.  </t>
      </is>
    </nc>
  </rcc>
  <rcc rId="193" sId="1">
    <oc r="B45" t="inlineStr">
      <is>
        <t>Transit funds earmarked for design and construction of the project are intended to be applied toward the local match.  Additional local funds have not been identified for this project to cover the shortfall if the transit funds are withheld.</t>
      </is>
    </oc>
    <nc r="B45" t="inlineStr">
      <is>
        <t xml:space="preserve">The study will not be completed, which may negatively affect the overall design of the subsequent infrastructure project.  </t>
      </is>
    </nc>
  </rcc>
  <rcc rId="194" sId="1">
    <oc r="B48" t="inlineStr">
      <is>
        <t>CD-Project Development</t>
      </is>
    </oc>
    <nc r="B48" t="inlineStr">
      <is>
        <t>CO-Specify</t>
      </is>
    </nc>
  </rcc>
  <rcc rId="195" sId="1">
    <oc r="B49" t="inlineStr">
      <is>
        <t>CD-Construction Start</t>
      </is>
    </oc>
    <nc r="B49" t="inlineStr">
      <is>
        <t>CO-Specify</t>
      </is>
    </nc>
  </rcc>
  <rcc rId="196" sId="1">
    <oc r="B50" t="inlineStr">
      <is>
        <t>CD-Construction Completion</t>
      </is>
    </oc>
    <nc r="B50"/>
  </rcc>
  <rcc rId="197" sId="1">
    <oc r="D50" t="inlineStr">
      <is>
        <t>Project completion</t>
      </is>
    </oc>
    <nc r="D50"/>
  </rcc>
  <rcc rId="198" sId="1">
    <oc r="D48" t="inlineStr">
      <is>
        <t>Initiation and completion of preliminary design (construction authorization)</t>
      </is>
    </oc>
    <nc r="D48" t="inlineStr">
      <is>
        <t>RFLOI for design services/selection of a engineering firm</t>
      </is>
    </nc>
  </rcc>
  <rcc rId="199" sId="1">
    <oc r="D49" t="inlineStr">
      <is>
        <t>Advertisement of bid and selection of contractor</t>
      </is>
    </oc>
    <nc r="D49" t="inlineStr">
      <is>
        <t>The completion of the study with associated findings, report and conceptual design</t>
      </is>
    </nc>
  </rcc>
  <rcc rId="200" sId="1" numFmtId="34">
    <oc r="H105">
      <v>37203</v>
    </oc>
    <nc r="H105">
      <v>106296</v>
    </nc>
  </rcc>
  <rcc rId="201" sId="1" numFmtId="34">
    <oc r="D98">
      <v>562000</v>
    </oc>
    <nc r="D98"/>
  </rcc>
  <rcc rId="202" sId="1" numFmtId="34">
    <oc r="F98">
      <v>2812000</v>
    </oc>
    <nc r="F98"/>
  </rcc>
  <rcc rId="203" sId="1" numFmtId="34">
    <oc r="E98">
      <v>154000</v>
    </oc>
    <nc r="E98"/>
  </rcc>
  <rcc rId="204" sId="1" numFmtId="34">
    <oc r="D100">
      <v>141000</v>
    </oc>
    <nc r="D100"/>
  </rcc>
  <rcc rId="205" sId="1" numFmtId="34">
    <oc r="E100">
      <v>38000</v>
    </oc>
    <nc r="E100"/>
  </rcc>
  <rcc rId="206" sId="1" numFmtId="34">
    <oc r="F100">
      <v>703000</v>
    </oc>
    <nc r="F100"/>
  </rcc>
  <rcc rId="207" sId="1">
    <oc r="F102">
      <f>SUM(F92:F96)+F101</f>
    </oc>
    <nc r="F102">
      <f>SUM(F92:F96)+F101</f>
    </nc>
  </rcc>
  <rcc rId="208" sId="1" numFmtId="34">
    <oc r="E134">
      <v>192000</v>
    </oc>
    <nc r="E134"/>
  </rcc>
  <rcc rId="209" sId="1" numFmtId="34">
    <oc r="D135">
      <v>703000</v>
    </oc>
    <nc r="D135"/>
  </rcc>
  <rcc rId="210" sId="1" numFmtId="34">
    <oc r="F136">
      <v>3515000</v>
    </oc>
    <nc r="F136"/>
  </rcc>
  <rcc rId="211" sId="1">
    <o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Transit tax funds have been identified for the Carrboro portion of the this projects with the following breakdown: $37,203 for FY 2018 to be applied toward the local match for the design work, $10,426 for FY 2020 toward ROW acquisition and $202,381 in FY 2021, for construction.</t>
      </is>
    </oc>
    <nc r="B145" t="inlineStr">
      <is>
        <t xml:space="preserve">Transit tax district funds have been allocated for FY 2018 for a one-time expenditure to conduct the corridor study.  No other local funds have been identified for this project should transit funds be withheld.    </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 sId="3">
    <oc r="W14" t="b">
      <v>0</v>
    </oc>
    <nc r="W14" t="b">
      <v>1</v>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6" sId="3">
    <oc r="B16">
      <f>'FY19 Project Request '!B17:J17</f>
    </oc>
    <nc r="B16">
      <f>'FY19 Project Request '!B17:J17</f>
    </nc>
  </rcc>
  <rcc rId="247" sId="2">
    <oc r="B16">
      <f>'FY19 Project Request '!B17:J17</f>
    </oc>
    <nc r="B16">
      <f>'FY19 Project Request '!B17:J17</f>
    </nc>
  </rcc>
  <rcc rId="248" sId="1">
    <oc r="B17" t="inlineStr">
      <is>
        <t>The Town of Carrboro will conduct a corridor study to inform the preliminary design work for bike-ped infrastructure improvements along Estes Drive from North Greensboro Street, to Martin Luther King Boulevard.  The bike-ped project has been programmed in the FY2018-2027 TIP as TIP# EB-5886, with an anticipated let date of FY 2021.   $106,296 of Transit Tax revenue funds have been earmarked for the Town of Carrboro to conduct the corridor study in FY2018.</t>
      </is>
    </oc>
    <nc r="B17" t="inlineStr">
      <is>
        <r>
          <t xml:space="preserve">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t>
        </r>
        <r>
          <rPr>
            <b/>
            <u/>
            <sz val="11"/>
            <color theme="1" tint="0.249977111117893"/>
            <rFont val="Calibri"/>
            <family val="2"/>
          </rPr>
          <t>$106,296</t>
        </r>
        <r>
          <rPr>
            <sz val="11"/>
            <color theme="1" tint="0.249977111117893"/>
            <rFont val="Calibri"/>
            <family val="2"/>
          </rPr>
          <t xml:space="preserve"> of Transit Tax revenue funds have been earmarked for the Town of Carrboro to conduct the corridor study in FY2018.</t>
        </r>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3">
      <v>18</v>
    </nc>
  </rcc>
  <rcc rId="13" sId="1">
    <nc r="C4" t="inlineStr">
      <is>
        <t>TOC</t>
      </is>
    </nc>
  </rcc>
  <rcc rId="14" sId="1">
    <nc r="C5" t="inlineStr">
      <is>
        <t>CO</t>
      </is>
    </nc>
  </rcc>
  <rcc rId="15" sId="1" numFmtId="4">
    <nc r="C6">
      <v>1</v>
    </nc>
  </rcc>
  <rcc rId="16" sId="1">
    <oc r="B11" t="inlineStr">
      <is>
        <t>(Brief, descriptive name for the project)</t>
      </is>
    </oc>
    <nc r="B11" t="inlineStr">
      <is>
        <t>Bus Shelters</t>
      </is>
    </nc>
  </rcc>
  <rcc rId="17" sId="1">
    <nc r="D11" t="inlineStr">
      <is>
        <t>Town of Carrboro</t>
      </is>
    </nc>
  </rcc>
  <rcc rId="18" sId="1">
    <oc r="F11" t="inlineStr">
      <is>
        <t>(Contact Person)</t>
      </is>
    </oc>
    <nc r="F11" t="inlineStr">
      <is>
        <t>Tina Moon</t>
      </is>
    </nc>
  </rcc>
  <rcc rId="19" sId="1">
    <oc r="F12" t="inlineStr">
      <is>
        <t>contact person e-mail@dogwoodnc.gov</t>
      </is>
    </oc>
    <nc r="F12" t="inlineStr">
      <is>
        <t>cmoon@townofcarrboro.org</t>
      </is>
    </nc>
  </rcc>
  <rcc rId="20" sId="1">
    <nc r="B17" t="inlineStr">
      <is>
        <t xml:space="preserve">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capital projects  </t>
      </is>
    </nc>
  </rcc>
  <rcc rId="21" sId="1">
    <oc r="X20" t="b">
      <v>0</v>
    </oc>
    <nc r="X20" t="b">
      <v>1</v>
    </nc>
  </rcc>
  <rcc rId="22" sId="1">
    <oc r="X27" t="b">
      <v>0</v>
    </oc>
    <nc r="X27" t="b">
      <v>1</v>
    </nc>
  </rcc>
  <rcc rId="23" sId="1">
    <oc r="X30" t="b">
      <v>0</v>
    </oc>
    <nc r="X30" t="b">
      <v>1</v>
    </nc>
  </rcc>
  <rcc rId="24" sId="1">
    <oc r="X32" t="b">
      <v>0</v>
    </oc>
    <nc r="X32" t="b">
      <v>1</v>
    </nc>
  </rcc>
  <rcc rId="25" sId="1">
    <oc r="X35" t="b">
      <v>0</v>
    </oc>
    <nc r="X35" t="b">
      <v>1</v>
    </nc>
  </rcc>
  <rcc rId="26" sId="1">
    <nc r="B17" t="inlineStr">
      <is>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t>
      </is>
    </nc>
  </rcc>
  <rcc rId="27" sId="1">
    <oc r="B17" t="inlineStr">
      <is>
        <t>Ex.</t>
      </is>
    </oc>
    <nc r="B17" t="inlineStr">
      <is>
        <r>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 with an allocation of $</t>
        </r>
        <r>
          <rPr>
            <u/>
            <sz val="11"/>
            <color theme="1" tint="0.249977111117893"/>
            <rFont val="Calibri"/>
            <family val="2"/>
          </rPr>
          <t>31,889</t>
        </r>
        <r>
          <rPr>
            <sz val="11"/>
            <color theme="1" tint="0.249977111117893"/>
            <rFont val="Calibri"/>
            <family val="2"/>
          </rPr>
          <t>.</t>
        </r>
      </is>
    </nc>
  </rcc>
  <rcc rId="28" sId="1" numFmtId="19">
    <oc r="B14" t="inlineStr">
      <is>
        <t>MM-DD-YY</t>
      </is>
    </oc>
    <nc r="B14">
      <v>43252</v>
    </nc>
  </rcc>
  <rcc rId="29" sId="1" numFmtId="19">
    <oc r="D14" t="inlineStr">
      <is>
        <t>MM-DD-YY</t>
      </is>
    </oc>
    <nc r="D14">
      <v>43617</v>
    </nc>
  </rcc>
  <rcc rId="30" sId="1">
    <oc r="F14" t="inlineStr">
      <is>
        <t>(Add notes as appropriate)</t>
      </is>
    </oc>
    <nc r="F14" t="inlineStr">
      <is>
        <t>The exact start and completion date will be linked to the schedule for the sidewalk project.</t>
      </is>
    </nc>
  </rcc>
  <rcc rId="31" sId="1">
    <oc r="B22" t="inlineStr">
      <is>
        <t>Ex.</t>
      </is>
    </oc>
    <nc r="B22" t="inlineStr">
      <is>
        <t>Town of Carrboro, Rogers Road.</t>
      </is>
    </nc>
  </rcc>
  <rcc rId="32" sId="1">
    <oc r="D22" t="inlineStr">
      <is>
        <t>Ex.</t>
      </is>
    </oc>
    <nc r="D22" t="inlineStr">
      <is>
        <t>Bus shelters will project enhanced transit service to residents in the Rogers Road community.</t>
      </is>
    </nc>
  </rcc>
  <rdn rId="0" localSheetId="1" customView="1" name="Z_DD8B0582_F4C5_4735_BE31_C00FB856E242_.wvu.PrintArea" hidden="1" oldHidden="1">
    <formula>'FY19 Project Request '!$A$1:$K$148</formula>
  </rdn>
  <rdn rId="0" localSheetId="1" customView="1" name="Z_DD8B0582_F4C5_4735_BE31_C00FB856E242_.wvu.Rows" hidden="1" oldHidden="1">
    <formula>'FY19 Project Request '!$93:$96</formula>
  </rdn>
  <rdn rId="0" localSheetId="1" customView="1" name="Z_DD8B0582_F4C5_4735_BE31_C00FB856E242_.wvu.FilterData" hidden="1" oldHidden="1">
    <formula>'FY19 Project Request '!$X$3:$X$12</formula>
  </rdn>
  <rdn rId="0" localSheetId="2" customView="1" name="Z_DD8B0582_F4C5_4735_BE31_C00FB856E242_.wvu.PrintArea" hidden="1" oldHidden="1">
    <formula>'FY19 Project Reporting'!$A$1:$K$65</formula>
  </rdn>
  <rdn rId="0" localSheetId="2" customView="1" name="Z_DD8B0582_F4C5_4735_BE31_C00FB856E242_.wvu.Cols" hidden="1" oldHidden="1">
    <formula>'FY19 Project Reporting'!$V:$AD</formula>
  </rdn>
  <rdn rId="0" localSheetId="3" customView="1" name="Z_DD8B0582_F4C5_4735_BE31_C00FB856E242_.wvu.PrintArea" hidden="1" oldHidden="1">
    <formula>'Exhibit A'!$A$1:$K$44</formula>
  </rdn>
  <rdn rId="0" localSheetId="3" customView="1" name="Z_DD8B0582_F4C5_4735_BE31_C00FB856E242_.wvu.Cols" hidden="1" oldHidden="1">
    <formula>'Exhibit A'!$V:$AC</formula>
  </rdn>
  <rdn rId="0" localSheetId="4" customView="1" name="Z_DD8B0582_F4C5_4735_BE31_C00FB856E242_.wvu.PrintArea" hidden="1" oldHidden="1">
    <formula>'ProjReq Instructions'!$A$1:$C$192</formula>
  </rdn>
  <rdn rId="0" localSheetId="5" customView="1" name="Z_DD8B0582_F4C5_4735_BE31_C00FB856E242_.wvu.PrintArea" hidden="1" oldHidden="1">
    <formula>'ProjReport Instructions'!$A$1:$C$62</formula>
  </rdn>
  <rdn rId="0" localSheetId="6" customView="1" name="Z_DD8B0582_F4C5_4735_BE31_C00FB856E242_.wvu.PrintArea" hidden="1" oldHidden="1">
    <formula>'FY19 Exhibit A - Draft'!$A$1:$K$63</formula>
  </rdn>
  <rdn rId="0" localSheetId="7" customView="1" name="Z_DD8B0582_F4C5_4735_BE31_C00FB856E242_.wvu.Rows" hidden="1" oldHidden="1">
    <formula>'End-of-Year Reconciliations'!$22:$27</formula>
  </rdn>
  <rcv guid="{DD8B0582-F4C5-4735-BE31-C00FB856E242}"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 sId="1">
    <oc r="B17" t="inlineStr">
      <is>
        <r>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 with an allocation of $</t>
        </r>
        <r>
          <rPr>
            <u/>
            <sz val="11"/>
            <color theme="1" tint="0.249977111117893"/>
            <rFont val="Calibri"/>
            <family val="2"/>
          </rPr>
          <t>31,889</t>
        </r>
        <r>
          <rPr>
            <sz val="11"/>
            <color theme="1" tint="0.249977111117893"/>
            <rFont val="Calibri"/>
            <family val="2"/>
          </rPr>
          <t>.</t>
        </r>
      </is>
    </oc>
    <n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in the spring of 2018 or fall of FY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c rId="45" sId="1">
    <oc r="G22" t="inlineStr">
      <is>
        <t>Ex.</t>
      </is>
    </oc>
    <nc r="G22" t="inlineStr">
      <is>
        <t>Bus shelters will provide enhanced transit service to the Rogers Road community, a historically African American neighborhood with predominately low and moderate-income residents.</t>
      </is>
    </nc>
  </rcc>
  <rcc rId="46" sId="1">
    <oc r="D22" t="inlineStr">
      <is>
        <t>Bus shelters will project enhanced transit service to residents in the Rogers Road community.</t>
      </is>
    </oc>
    <nc r="D22" t="inlineStr">
      <is>
        <t>The project will serve the residents of the Rogers Road neighborhood as well as the greater Carrboro, Chapel Hill and Orange County community.</t>
      </is>
    </nc>
  </rcc>
  <rcc rId="47" sId="1">
    <nc r="B43" t="inlineStr">
      <is>
        <t xml:space="preserve">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t>
      </is>
    </nc>
  </rcc>
  <rcc rId="48" sId="1">
    <nc r="B48" t="inlineStr">
      <is>
        <t>CO-Specify</t>
      </is>
    </nc>
  </rcc>
  <rcc rId="49" sId="1">
    <nc r="B49" t="inlineStr">
      <is>
        <t>CO-Specify</t>
      </is>
    </nc>
  </rcc>
  <rcc rId="50" sId="1">
    <oc r="D48" t="inlineStr">
      <is>
        <t>Describe</t>
      </is>
    </oc>
    <nc r="D48" t="inlineStr">
      <is>
        <t>Purschase of materials</t>
      </is>
    </nc>
  </rcc>
  <rcc rId="51" sId="1">
    <oc r="D49" t="inlineStr">
      <is>
        <t>Describe</t>
      </is>
    </oc>
    <nc r="D49" t="inlineStr">
      <is>
        <t>Installation of Shelters</t>
      </is>
    </nc>
  </rcc>
  <rcc rId="52" sId="1">
    <nc r="B58" t="inlineStr">
      <is>
        <t xml:space="preserve">Improved safety and customer service may be reported from future Chapel Hill Transit user surveys. </t>
      </is>
    </nc>
  </rcc>
  <rcc rId="53" sId="1">
    <oc r="X105" t="b">
      <v>0</v>
    </oc>
    <nc r="X105" t="b">
      <v>1</v>
    </nc>
  </rcc>
  <rcc rId="54" sId="1" numFmtId="34">
    <oc r="D92">
      <f>(D127+D139)-SUM(D101)</f>
    </oc>
    <nc r="D92">
      <f>(D127+D139)-SUM(D101)</f>
    </nc>
  </rcc>
  <rcc rId="55" sId="1" numFmtId="34">
    <nc r="H105">
      <v>31889</v>
    </nc>
  </rcc>
  <rcc rId="56" sId="1">
    <nc r="B145" t="inlineStr">
      <is>
        <t>The construction and installation of bus shelters is intended as a one-time capital (other) expense to enhance a significant sidewalk project that will further support existing Chapel Hill Transit service along Rogers Road.  No other funding source for the bus shelters have been identified.</t>
      </is>
    </nc>
  </rcc>
  <rcc rId="57" sId="1">
    <nc r="B45" t="inlineStr">
      <is>
        <t>Bus shelters would not be installed.  Bus stop pads were included in the scope of the sidewalk project but shelters were not.</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 sId="1">
    <o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in the spring of 2018 or fall of FY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oc>
    <n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c rId="81" sId="1">
    <oc r="G22" t="inlineStr">
      <is>
        <t>Bus shelters will provide enhanced transit service to the Rogers Road community, a historically African American neighborhood with predominately low and moderate-income residents.</t>
      </is>
    </oc>
    <nc r="G22" t="inlineStr">
      <is>
        <t>Bus shelters will provide enhanced levels of transit service to the Rogers Road community, a historically African American neighborhood with predominately low and moderate-income residents.</t>
      </is>
    </nc>
  </rcc>
  <rcc rId="82" sId="1">
    <oc r="B43" t="inlineStr">
      <is>
        <t xml:space="preserve">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t>
      </is>
    </oc>
    <nc r="B43" t="inlineStr">
      <is>
        <t>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further the demand for transit along this corridor.</t>
      </is>
    </nc>
  </rcc>
  <rcc rId="83" sId="1">
    <oc r="D48" t="inlineStr">
      <is>
        <t>Purschase of materials</t>
      </is>
    </oc>
    <nc r="D48" t="inlineStr">
      <is>
        <t>Purchase of materials</t>
      </is>
    </nc>
  </rcc>
  <rcc rId="84" sId="1">
    <oc r="B145" t="inlineStr">
      <is>
        <t>The construction and installation of bus shelters is intended as a one-time capital (other) expense to enhance a significant sidewalk project that will further support existing Chapel Hill Transit service along Rogers Road.  No other funding source for the bus shelters have been identified.</t>
      </is>
    </oc>
    <nc r="B145" t="inlineStr">
      <is>
        <t>The construction and installation of bus shelters is intended as a one-time capital (capital other) expense to enhance a significant sidewalk project that will further support existing Chapel Hill Transit service along Rogers Road.  No other funding source for the bus shelters have been identified.</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1">
    <oc r="B2">
      <f>CONCATENATE(C3,C4,"_",C5,C6)</f>
    </oc>
    <nc r="B2">
      <f>CONCATENATE(C3,C4,"_",C5,C6)</f>
    </nc>
  </rcc>
  <rcc rId="108" sId="1" numFmtId="4">
    <oc r="C6">
      <v>1</v>
    </oc>
    <nc r="C6">
      <v>3</v>
    </nc>
  </rcc>
  <rcc rId="109" sId="1">
    <oc r="B11" t="inlineStr">
      <is>
        <t>Bus Shelters</t>
      </is>
    </oc>
    <nc r="B11" t="inlineStr">
      <is>
        <t>Estes Drive Bike-Ped Improvements</t>
      </is>
    </nc>
  </rcc>
  <rcc rId="110" sId="1" numFmtId="19">
    <oc r="B14">
      <v>43252</v>
    </oc>
    <nc r="B14" t="inlineStr">
      <is>
        <t>FY 2018</t>
      </is>
    </nc>
  </rcc>
  <rcc rId="111" sId="1">
    <oc r="D14">
      <v>43617</v>
    </oc>
    <nc r="D14" t="inlineStr">
      <is>
        <t>FY 2021</t>
      </is>
    </nc>
  </rcc>
  <rcc rId="112" sId="1">
    <oc r="F14" t="inlineStr">
      <is>
        <t>The exact start and completion date will be linked to the schedule for the sidewalk project.</t>
      </is>
    </oc>
    <nc r="F14" t="inlineStr">
      <is>
        <t>The Town anticipates intitiating the muncipal agreement process in FY 2018, depending on the schedule for the corridor study (18TOC_CO2).</t>
      </is>
    </nc>
  </rcc>
  <rcc rId="113" sId="1">
    <o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oc>
    <nc r="B17" t="inlineStr">
      <is>
        <r>
          <t xml:space="preserve">Bike-ped infrastructure improvements (bike lanes &amp; a sidewalk on one side/sidepath) along Estes Drive from North Greensboro Street, to Martin Luther King Boulevard.  The bike-ped project has been programmed in the FY2018-2027 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scheduled for construction in 2018.</t>
        </r>
      </is>
    </nc>
  </rcc>
  <rcc rId="114" sId="1">
    <oc r="B43" t="inlineStr">
      <is>
        <t>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further the demand for transit along this corridor.</t>
      </is>
    </oc>
    <nc r="B43" t="inlineStr">
      <is>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circiulation of traffic into, and out of town and carries high volumes of traffic.  </t>
      </is>
    </nc>
  </rcc>
  <rcc rId="115" sId="1">
    <oc r="B45" t="inlineStr">
      <is>
        <t>Bus shelters would not be installed.  Bus stop pads were included in the scope of the sidewalk project but shelters were not.</t>
      </is>
    </oc>
    <nc r="B45" t="inlineStr">
      <is>
        <t>Transit funds earmarked for design and construction of the project are intended to be applied toward the local match.  Additional local funds have not been identified for this project to cover the shortfall if the transit funds are withheld.</t>
      </is>
    </nc>
  </rcc>
  <rcc rId="116" sId="1">
    <oc r="D48" t="inlineStr">
      <is>
        <t>Purchase of materials</t>
      </is>
    </oc>
    <nc r="D48" t="inlineStr">
      <is>
        <t>Initiation and completion of preliminary design (construction authorization)</t>
      </is>
    </nc>
  </rcc>
  <rcc rId="117" sId="1">
    <oc r="D49" t="inlineStr">
      <is>
        <t>Installation of Shelters</t>
      </is>
    </oc>
    <nc r="D49" t="inlineStr">
      <is>
        <t>Advertisement of bid and selection of contractor</t>
      </is>
    </nc>
  </rcc>
  <rcc rId="118" sId="1">
    <oc r="D50" t="inlineStr">
      <is>
        <t>Describe</t>
      </is>
    </oc>
    <nc r="D50" t="inlineStr">
      <is>
        <t>Project completion</t>
      </is>
    </nc>
  </rcc>
  <rcc rId="119" sId="1">
    <nc r="B50" t="inlineStr">
      <is>
        <t>CD-Construction Completion</t>
      </is>
    </nc>
  </rcc>
  <rcc rId="120" sId="1">
    <oc r="B49" t="inlineStr">
      <is>
        <t>CO-Specify</t>
      </is>
    </oc>
    <nc r="B49" t="inlineStr">
      <is>
        <t>CD-Construction Start</t>
      </is>
    </nc>
  </rcc>
  <rcc rId="121" sId="1">
    <oc r="B48" t="inlineStr">
      <is>
        <t>CO-Specify</t>
      </is>
    </oc>
    <nc r="B48" t="inlineStr">
      <is>
        <t>CD-Project Development</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 sId="1">
    <oc r="C5" t="inlineStr">
      <is>
        <t>CO</t>
      </is>
    </oc>
    <nc r="C5" t="inlineStr">
      <is>
        <t>CD</t>
      </is>
    </nc>
  </rcc>
  <rfmt sheetId="1" sqref="B22:J22" start="0" length="2147483647">
    <dxf>
      <font>
        <color rgb="FFFF0000"/>
      </font>
    </dxf>
  </rfmt>
  <rcc rId="134" sId="1">
    <oc r="B22" t="inlineStr">
      <is>
        <t>Town of Carrboro, Rogers Road.</t>
      </is>
    </oc>
    <nc r="B22" t="inlineStr">
      <is>
        <t>Town of Carrboro &amp; Town of Chapel Hill, Estes Drive (SR 1780)</t>
      </is>
    </nc>
  </rcc>
  <rcc rId="135" sId="1">
    <oc r="D22" t="inlineStr">
      <is>
        <t>The project will serve the residents of the Rogers Road neighborhood as well as the greater Carrboro, Chapel Hill and Orange County community.</t>
      </is>
    </oc>
    <nc r="D22" t="inlineStr">
      <is>
        <t>More than 1,279 residents live within 1/2 mile (the walking service area) of the corridor, including lower income residents in apartments.  Carrboro Elementary School is within the 1/2 mile walk area.</t>
      </is>
    </nc>
  </rcc>
  <rfmt sheetId="1" sqref="B22:C22" start="0" length="2147483647">
    <dxf>
      <font>
        <color auto="1"/>
      </font>
    </dxf>
  </rfmt>
  <rfmt sheetId="1" sqref="D22:F22" start="0" length="2147483647">
    <dxf>
      <font>
        <color auto="1"/>
      </font>
    </dxf>
  </rfmt>
  <rcc rId="136" sId="1" odxf="1" dxf="1">
    <oc r="G22" t="inlineStr">
      <is>
        <t>Bus shelters will provide enhanced levels of transit service to the Rogers Road community, a historically African American neighborhood with predominately low and moderate-income residents.</t>
      </is>
    </oc>
    <nc r="G22" t="inlineStr">
      <is>
        <t>Bike-Ped improvements for Estes Drive (TIP # EB-5886), will improve levels of service and safety for riders of the 5 existing Chapel Hill Transit routes, improve access to Wilson Park and improve safety for cyclists and pedestrians along the corridor--the main corridor connecting Chapel Hill and Carrboro.</t>
      </is>
    </nc>
    <odxf>
      <font>
        <sz val="11"/>
        <color rgb="FFFF0000"/>
        <name val="Calibri"/>
        <scheme val="minor"/>
      </font>
    </odxf>
    <ndxf>
      <font>
        <sz val="11"/>
        <color auto="1"/>
        <name val="Calibri"/>
        <scheme val="minor"/>
      </font>
    </ndxf>
  </rcc>
  <rcc rId="137" sId="1">
    <oc r="X25" t="b">
      <v>0</v>
    </oc>
    <nc r="X25" t="b">
      <v>1</v>
    </nc>
  </rcc>
  <rcc rId="138" sId="1">
    <oc r="X29" t="b">
      <v>0</v>
    </oc>
    <nc r="X29" t="b">
      <v>1</v>
    </nc>
  </rcc>
  <rcc rId="139" sId="1">
    <oc r="X30" t="b">
      <v>1</v>
    </oc>
    <nc r="X30" t="b">
      <v>0</v>
    </nc>
  </rcc>
  <rcc rId="140" sId="1">
    <oc r="X42" t="b">
      <v>0</v>
    </oc>
    <nc r="X42" t="b">
      <v>1</v>
    </nc>
  </rcc>
  <rcc rId="141" sId="1">
    <oc r="B145" t="inlineStr">
      <is>
        <t>The construction and installation of bus shelters is intended as a one-time capital (capital other) expense to enhance a significant sidewalk project that will further support existing Chapel Hill Transit service along Rogers Road.  No other funding source for the bus shelters have been identified.</t>
      </is>
    </oc>
    <nc r="B145" t="inlineStr">
      <is>
        <t xml:space="preserve">Transit tax district funds would be applied toward the local match for the Carrboro portion of the Estes Drive bike-ped project.  80% of project costs have been programmed in the FY 2015-2027 STIP using TAP funds.  </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24" zoomScaleNormal="85" zoomScaleSheetLayoutView="100" workbookViewId="0">
      <selection activeCell="M10" sqref="M10"/>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1" t="s">
        <v>193</v>
      </c>
      <c r="C1" s="292"/>
      <c r="D1" s="285" t="s">
        <v>164</v>
      </c>
      <c r="E1" s="286"/>
      <c r="F1" s="286"/>
      <c r="G1" s="286"/>
      <c r="H1" s="287"/>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89" t="str">
        <f>CONCATENATE(C3,C4,"_",C5,C6)</f>
        <v>18TOC_CO2</v>
      </c>
      <c r="C2" s="290"/>
      <c r="D2" s="283" t="s">
        <v>117</v>
      </c>
      <c r="E2" s="284"/>
      <c r="F2" s="284"/>
      <c r="G2" s="284"/>
      <c r="H2" s="284"/>
      <c r="I2" s="293" t="s">
        <v>102</v>
      </c>
      <c r="J2" s="29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3" t="s">
        <v>115</v>
      </c>
      <c r="E3" s="283"/>
      <c r="F3" s="283"/>
      <c r="G3" s="283"/>
      <c r="H3" s="283"/>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361</v>
      </c>
      <c r="D4" s="288" t="s">
        <v>143</v>
      </c>
      <c r="E4" s="283"/>
      <c r="F4" s="283"/>
      <c r="G4" s="283"/>
      <c r="H4" s="283"/>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251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2</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1" t="s">
        <v>133</v>
      </c>
      <c r="C8" s="251"/>
      <c r="D8" s="251"/>
      <c r="E8" s="251"/>
      <c r="F8" s="251"/>
      <c r="G8" s="251"/>
      <c r="H8" s="251"/>
      <c r="I8" s="251"/>
      <c r="J8" s="251"/>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3" t="s">
        <v>34</v>
      </c>
      <c r="C10" s="263"/>
      <c r="D10" s="263" t="s">
        <v>35</v>
      </c>
      <c r="E10" s="263"/>
      <c r="F10" s="263" t="s">
        <v>36</v>
      </c>
      <c r="G10" s="263"/>
      <c r="H10" s="263"/>
      <c r="I10" s="263" t="s">
        <v>272</v>
      </c>
      <c r="J10" s="263"/>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56" t="s">
        <v>370</v>
      </c>
      <c r="C11" s="256"/>
      <c r="D11" s="256" t="s">
        <v>362</v>
      </c>
      <c r="E11" s="256"/>
      <c r="F11" s="255" t="s">
        <v>363</v>
      </c>
      <c r="G11" s="255"/>
      <c r="H11" s="255"/>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56"/>
      <c r="C12" s="256"/>
      <c r="D12" s="256"/>
      <c r="E12" s="256"/>
      <c r="F12" s="255" t="s">
        <v>364</v>
      </c>
      <c r="G12" s="255"/>
      <c r="H12" s="255"/>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3" t="s">
        <v>39</v>
      </c>
      <c r="C13" s="263"/>
      <c r="D13" s="263" t="s">
        <v>40</v>
      </c>
      <c r="E13" s="263"/>
      <c r="F13" s="263" t="s">
        <v>96</v>
      </c>
      <c r="G13" s="263"/>
      <c r="H13" s="263"/>
      <c r="I13" s="263" t="s">
        <v>273</v>
      </c>
      <c r="J13" s="263"/>
      <c r="K13" s="42"/>
      <c r="L13" s="42"/>
      <c r="M13" s="42"/>
      <c r="N13" s="42"/>
      <c r="O13" s="42"/>
      <c r="P13" s="42"/>
      <c r="Q13" s="42"/>
      <c r="R13" s="42"/>
      <c r="S13" s="42"/>
      <c r="T13" s="42"/>
      <c r="U13" s="42"/>
      <c r="V13" s="42"/>
      <c r="W13" s="161"/>
      <c r="X13" s="161"/>
      <c r="AA13" s="182">
        <v>11</v>
      </c>
    </row>
    <row r="14" spans="1:29" ht="15.75" customHeight="1" x14ac:dyDescent="0.25">
      <c r="A14" s="45"/>
      <c r="B14" s="274">
        <v>43146</v>
      </c>
      <c r="C14" s="274"/>
      <c r="D14" s="274">
        <v>43511</v>
      </c>
      <c r="E14" s="274"/>
      <c r="F14" s="256" t="s">
        <v>371</v>
      </c>
      <c r="G14" s="256"/>
      <c r="H14" s="256"/>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4"/>
      <c r="C15" s="274"/>
      <c r="D15" s="274"/>
      <c r="E15" s="274"/>
      <c r="F15" s="256"/>
      <c r="G15" s="256"/>
      <c r="H15" s="256"/>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8" t="s">
        <v>90</v>
      </c>
      <c r="C16" s="268"/>
      <c r="D16" s="275" t="s">
        <v>118</v>
      </c>
      <c r="E16" s="275"/>
      <c r="F16" s="275"/>
      <c r="G16" s="275"/>
      <c r="H16" s="275"/>
      <c r="I16" s="275"/>
      <c r="J16" s="275"/>
      <c r="K16" s="42"/>
      <c r="L16" s="42"/>
      <c r="M16" s="42"/>
      <c r="N16" s="42"/>
      <c r="O16" s="42"/>
      <c r="P16" s="42"/>
      <c r="Q16" s="42"/>
      <c r="R16" s="42"/>
      <c r="S16" s="42"/>
      <c r="T16" s="42"/>
      <c r="U16" s="42"/>
      <c r="V16" s="42"/>
      <c r="W16" s="161"/>
      <c r="X16" s="161"/>
      <c r="AA16" s="182">
        <v>14</v>
      </c>
    </row>
    <row r="17" spans="1:27" ht="102.75" customHeight="1" x14ac:dyDescent="0.25">
      <c r="A17" s="45"/>
      <c r="B17" s="269" t="s">
        <v>378</v>
      </c>
      <c r="C17" s="269"/>
      <c r="D17" s="269"/>
      <c r="E17" s="269"/>
      <c r="F17" s="269"/>
      <c r="G17" s="269"/>
      <c r="H17" s="269"/>
      <c r="I17" s="269"/>
      <c r="J17" s="26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2" t="s">
        <v>366</v>
      </c>
      <c r="C22" s="262"/>
      <c r="D22" s="262" t="s">
        <v>367</v>
      </c>
      <c r="E22" s="262"/>
      <c r="F22" s="262"/>
      <c r="G22" s="259" t="s">
        <v>372</v>
      </c>
      <c r="H22" s="260"/>
      <c r="I22" s="260"/>
      <c r="J22" s="261"/>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4" t="s">
        <v>235</v>
      </c>
      <c r="C29" s="254"/>
      <c r="D29" s="254"/>
      <c r="E29" s="53"/>
      <c r="F29" s="53"/>
      <c r="G29" s="53"/>
      <c r="H29" s="53"/>
      <c r="I29" s="53"/>
      <c r="J29" s="55"/>
      <c r="K29" s="42"/>
      <c r="L29" s="42"/>
      <c r="M29" s="42"/>
      <c r="N29" s="42"/>
      <c r="O29" s="42"/>
      <c r="P29" s="42"/>
      <c r="Q29" s="42"/>
      <c r="R29" s="42"/>
      <c r="S29" s="42"/>
      <c r="T29" s="42"/>
      <c r="U29" s="42"/>
      <c r="V29" s="42"/>
      <c r="W29" s="163" t="s">
        <v>268</v>
      </c>
      <c r="X29" s="178" t="b">
        <v>0</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1</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57" t="s">
        <v>223</v>
      </c>
      <c r="C36" s="257"/>
      <c r="D36" s="257"/>
      <c r="E36" s="257"/>
      <c r="F36" s="257"/>
      <c r="G36" s="257"/>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7" t="s">
        <v>119</v>
      </c>
      <c r="C37" s="267"/>
      <c r="D37" s="267"/>
      <c r="E37" s="267"/>
      <c r="F37" s="267"/>
      <c r="G37" s="267"/>
      <c r="H37" s="267"/>
      <c r="I37" s="267"/>
      <c r="J37" s="267"/>
      <c r="K37" s="42"/>
      <c r="L37" s="42"/>
      <c r="M37" s="42"/>
      <c r="N37" s="42"/>
      <c r="O37" s="42"/>
      <c r="P37" s="42"/>
      <c r="Q37" s="42"/>
      <c r="R37" s="42"/>
      <c r="S37" s="42"/>
      <c r="T37" s="42"/>
      <c r="U37" s="42"/>
      <c r="V37" s="42"/>
      <c r="X37" s="161"/>
    </row>
    <row r="38" spans="1:34" ht="33" customHeight="1" x14ac:dyDescent="0.25">
      <c r="A38" s="76"/>
      <c r="B38" s="264"/>
      <c r="C38" s="265"/>
      <c r="D38" s="265"/>
      <c r="E38" s="265"/>
      <c r="F38" s="265"/>
      <c r="G38" s="265"/>
      <c r="H38" s="265"/>
      <c r="I38" s="265"/>
      <c r="J38" s="266"/>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7" t="s">
        <v>358</v>
      </c>
      <c r="C40" s="257"/>
      <c r="D40" s="257"/>
      <c r="E40" s="257"/>
      <c r="F40" s="257"/>
      <c r="G40" s="257"/>
      <c r="H40" s="257"/>
      <c r="I40" s="257"/>
      <c r="J40" s="25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7" t="s">
        <v>123</v>
      </c>
      <c r="C42" s="257"/>
      <c r="D42" s="257"/>
      <c r="E42" s="257"/>
      <c r="F42" s="257"/>
      <c r="G42" s="257"/>
      <c r="H42" s="257"/>
      <c r="I42" s="257"/>
      <c r="J42" s="257"/>
      <c r="K42" s="44"/>
      <c r="L42" s="44"/>
      <c r="M42" s="44"/>
      <c r="N42" s="44"/>
      <c r="O42" s="44"/>
      <c r="P42" s="44"/>
      <c r="Q42" s="44"/>
      <c r="R42" s="44"/>
      <c r="S42" s="44"/>
      <c r="T42" s="44"/>
      <c r="U42" s="44"/>
      <c r="V42" s="44"/>
      <c r="W42" s="223" t="s">
        <v>349</v>
      </c>
      <c r="X42" s="162" t="b">
        <v>1</v>
      </c>
    </row>
    <row r="43" spans="1:34" ht="53.25" customHeight="1" x14ac:dyDescent="0.25">
      <c r="A43" s="76"/>
      <c r="B43" s="264" t="s">
        <v>373</v>
      </c>
      <c r="C43" s="265"/>
      <c r="D43" s="265"/>
      <c r="E43" s="265"/>
      <c r="F43" s="265"/>
      <c r="G43" s="265"/>
      <c r="H43" s="265"/>
      <c r="I43" s="265"/>
      <c r="J43" s="266"/>
      <c r="K43" s="42"/>
      <c r="L43" s="42"/>
      <c r="M43" s="42"/>
      <c r="N43" s="42"/>
      <c r="O43" s="42"/>
      <c r="P43" s="42"/>
      <c r="Q43" s="42"/>
      <c r="R43" s="42"/>
      <c r="S43" s="42"/>
      <c r="T43" s="42"/>
      <c r="U43" s="42"/>
      <c r="V43" s="42"/>
      <c r="W43" s="161"/>
      <c r="X43" s="161"/>
    </row>
    <row r="44" spans="1:34" s="40" customFormat="1" x14ac:dyDescent="0.25">
      <c r="A44" s="76" t="s">
        <v>144</v>
      </c>
      <c r="B44" s="257" t="s">
        <v>209</v>
      </c>
      <c r="C44" s="257"/>
      <c r="D44" s="257"/>
      <c r="E44" s="257"/>
      <c r="F44" s="257"/>
      <c r="G44" s="257"/>
      <c r="H44" s="257"/>
      <c r="I44" s="257"/>
      <c r="J44" s="257"/>
      <c r="K44" s="44"/>
      <c r="L44" s="44"/>
      <c r="M44" s="44"/>
      <c r="N44" s="44"/>
      <c r="O44" s="44"/>
      <c r="P44" s="44"/>
      <c r="Q44" s="44"/>
      <c r="R44" s="44"/>
      <c r="S44" s="44"/>
      <c r="T44" s="44"/>
      <c r="U44" s="44"/>
      <c r="V44" s="44"/>
      <c r="W44" s="162"/>
      <c r="X44" s="162"/>
    </row>
    <row r="45" spans="1:34" ht="46.5" customHeight="1" x14ac:dyDescent="0.25">
      <c r="A45" s="76"/>
      <c r="B45" s="264" t="s">
        <v>374</v>
      </c>
      <c r="C45" s="265"/>
      <c r="D45" s="265"/>
      <c r="E45" s="265"/>
      <c r="F45" s="265"/>
      <c r="G45" s="265"/>
      <c r="H45" s="265"/>
      <c r="I45" s="265"/>
      <c r="J45" s="266"/>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7" t="s">
        <v>124</v>
      </c>
      <c r="C47" s="257"/>
      <c r="D47" s="257"/>
      <c r="E47" s="257"/>
      <c r="F47" s="257"/>
      <c r="G47" s="257"/>
      <c r="H47" s="257"/>
      <c r="I47" s="257"/>
      <c r="J47" s="257"/>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0" t="s">
        <v>290</v>
      </c>
      <c r="C48" s="271"/>
      <c r="D48" s="272" t="s">
        <v>375</v>
      </c>
      <c r="E48" s="272"/>
      <c r="F48" s="272"/>
      <c r="G48" s="272"/>
      <c r="H48" s="272"/>
      <c r="I48" s="272"/>
      <c r="J48" s="27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0" t="s">
        <v>290</v>
      </c>
      <c r="C49" s="271"/>
      <c r="D49" s="272" t="s">
        <v>376</v>
      </c>
      <c r="E49" s="272"/>
      <c r="F49" s="272"/>
      <c r="G49" s="272"/>
      <c r="H49" s="272"/>
      <c r="I49" s="272"/>
      <c r="J49" s="27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0"/>
      <c r="C50" s="271"/>
      <c r="D50" s="272"/>
      <c r="E50" s="272"/>
      <c r="F50" s="272"/>
      <c r="G50" s="272"/>
      <c r="H50" s="272"/>
      <c r="I50" s="272"/>
      <c r="J50" s="27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8" t="s">
        <v>152</v>
      </c>
      <c r="C57" s="258"/>
      <c r="D57" s="258"/>
      <c r="E57" s="258"/>
      <c r="F57" s="258"/>
      <c r="G57" s="258"/>
      <c r="H57" s="258"/>
      <c r="I57" s="258"/>
      <c r="J57" s="258"/>
      <c r="K57" s="42"/>
      <c r="L57" s="42"/>
      <c r="M57" s="42"/>
      <c r="N57" s="42"/>
      <c r="O57" s="42"/>
      <c r="P57" s="42"/>
      <c r="Q57" s="42"/>
      <c r="R57" s="42"/>
      <c r="S57" s="42"/>
      <c r="T57" s="42"/>
      <c r="U57" s="42"/>
      <c r="V57" s="42"/>
      <c r="W57" s="161"/>
      <c r="X57" s="161"/>
      <c r="AA57" s="193" t="s">
        <v>283</v>
      </c>
    </row>
    <row r="58" spans="1:34" ht="28.5" customHeight="1" outlineLevel="1" x14ac:dyDescent="0.25">
      <c r="A58" s="42"/>
      <c r="B58" s="264" t="s">
        <v>365</v>
      </c>
      <c r="C58" s="265"/>
      <c r="D58" s="265"/>
      <c r="E58" s="265"/>
      <c r="F58" s="265"/>
      <c r="G58" s="265"/>
      <c r="H58" s="265"/>
      <c r="I58" s="265"/>
      <c r="J58" s="266"/>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8" t="s">
        <v>153</v>
      </c>
      <c r="C62" s="258"/>
      <c r="D62" s="258"/>
      <c r="E62" s="258"/>
      <c r="F62" s="258"/>
      <c r="G62" s="258"/>
      <c r="H62" s="258"/>
      <c r="I62" s="258"/>
      <c r="J62" s="258"/>
      <c r="K62" s="42"/>
      <c r="L62" s="42"/>
      <c r="M62" s="42"/>
      <c r="N62" s="42"/>
      <c r="O62" s="42"/>
      <c r="P62" s="42"/>
      <c r="Q62" s="42"/>
      <c r="R62" s="42"/>
      <c r="S62" s="42"/>
      <c r="T62" s="42"/>
      <c r="U62" s="42"/>
      <c r="V62" s="42"/>
      <c r="AA62" s="193" t="s">
        <v>289</v>
      </c>
    </row>
    <row r="63" spans="1:34" ht="27" customHeight="1" outlineLevel="1" x14ac:dyDescent="0.25">
      <c r="A63" s="76"/>
      <c r="B63" s="264"/>
      <c r="C63" s="265"/>
      <c r="D63" s="265"/>
      <c r="E63" s="265"/>
      <c r="F63" s="265"/>
      <c r="G63" s="265"/>
      <c r="H63" s="265"/>
      <c r="I63" s="265"/>
      <c r="J63" s="266"/>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8" t="s">
        <v>156</v>
      </c>
      <c r="C65" s="258"/>
      <c r="D65" s="258"/>
      <c r="E65" s="258"/>
      <c r="F65" s="258"/>
      <c r="G65" s="258"/>
      <c r="H65" s="258"/>
      <c r="I65" s="258"/>
      <c r="J65" s="258"/>
      <c r="K65" s="44"/>
      <c r="L65" s="44"/>
      <c r="M65" s="44"/>
      <c r="N65" s="44"/>
      <c r="O65" s="44"/>
      <c r="P65" s="44"/>
      <c r="Q65" s="44"/>
      <c r="R65" s="44"/>
      <c r="S65" s="44"/>
      <c r="T65" s="44"/>
      <c r="U65" s="44"/>
      <c r="V65" s="44"/>
      <c r="AA65" s="193" t="s">
        <v>291</v>
      </c>
    </row>
    <row r="66" spans="1:27" ht="23.45" customHeight="1" outlineLevel="1" x14ac:dyDescent="0.25">
      <c r="A66" s="76"/>
      <c r="B66" s="57"/>
      <c r="C66" s="253" t="s">
        <v>74</v>
      </c>
      <c r="D66" s="253"/>
      <c r="E66" s="253"/>
      <c r="F66" s="295"/>
      <c r="G66" s="295"/>
      <c r="H66" s="295"/>
      <c r="I66" s="295"/>
      <c r="J66" s="295"/>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95"/>
      <c r="G67" s="295"/>
      <c r="H67" s="295"/>
      <c r="I67" s="295"/>
      <c r="J67" s="295"/>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95"/>
      <c r="G68" s="295"/>
      <c r="H68" s="295"/>
      <c r="I68" s="295"/>
      <c r="J68" s="295"/>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95"/>
      <c r="G69" s="295"/>
      <c r="H69" s="295"/>
      <c r="I69" s="295"/>
      <c r="J69" s="295"/>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95"/>
      <c r="G70" s="295"/>
      <c r="H70" s="295"/>
      <c r="I70" s="295"/>
      <c r="J70" s="295"/>
      <c r="K70" s="42"/>
      <c r="L70" s="42"/>
      <c r="M70" s="42"/>
      <c r="N70" s="42"/>
      <c r="O70" s="42"/>
      <c r="P70" s="42"/>
      <c r="Q70" s="42"/>
      <c r="R70" s="42"/>
      <c r="S70" s="42"/>
      <c r="T70" s="42"/>
      <c r="U70" s="42"/>
      <c r="V70" s="42"/>
    </row>
    <row r="71" spans="1:27" ht="23.45" customHeight="1" outlineLevel="1" x14ac:dyDescent="0.25">
      <c r="A71" s="76"/>
      <c r="B71" s="57"/>
      <c r="C71" s="253" t="s">
        <v>120</v>
      </c>
      <c r="D71" s="253"/>
      <c r="E71" s="253"/>
      <c r="F71" s="295"/>
      <c r="G71" s="295"/>
      <c r="H71" s="295"/>
      <c r="I71" s="295"/>
      <c r="J71" s="295"/>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95"/>
      <c r="G72" s="295"/>
      <c r="H72" s="295"/>
      <c r="I72" s="295"/>
      <c r="J72" s="29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4" t="s">
        <v>157</v>
      </c>
      <c r="C74" s="254"/>
      <c r="D74" s="254"/>
      <c r="E74" s="254"/>
      <c r="F74" s="254"/>
      <c r="G74" s="254"/>
      <c r="H74" s="254"/>
      <c r="I74" s="254"/>
      <c r="J74" s="254"/>
      <c r="K74" s="44"/>
      <c r="L74" s="44"/>
      <c r="M74" s="44"/>
      <c r="N74" s="44"/>
      <c r="O74" s="44"/>
      <c r="P74" s="44"/>
      <c r="Q74" s="44"/>
      <c r="R74" s="44"/>
      <c r="S74" s="44"/>
      <c r="T74" s="44"/>
      <c r="U74" s="44"/>
      <c r="V74" s="44"/>
    </row>
    <row r="75" spans="1:27" ht="26.25" customHeight="1" outlineLevel="1" x14ac:dyDescent="0.25">
      <c r="A75" s="76"/>
      <c r="B75" s="264"/>
      <c r="C75" s="265"/>
      <c r="D75" s="265"/>
      <c r="E75" s="265"/>
      <c r="F75" s="265"/>
      <c r="G75" s="265"/>
      <c r="H75" s="265"/>
      <c r="I75" s="265"/>
      <c r="J75" s="266"/>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8" t="s">
        <v>159</v>
      </c>
      <c r="C78" s="258"/>
      <c r="D78" s="258"/>
      <c r="E78" s="258"/>
      <c r="F78" s="258"/>
      <c r="G78" s="258"/>
      <c r="H78" s="258"/>
      <c r="I78" s="258"/>
      <c r="J78" s="258"/>
      <c r="K78" s="44"/>
      <c r="L78" s="44"/>
      <c r="M78" s="44"/>
      <c r="N78" s="44"/>
      <c r="O78" s="44"/>
      <c r="P78" s="44"/>
      <c r="Q78" s="44"/>
      <c r="R78" s="44"/>
      <c r="S78" s="44"/>
      <c r="T78" s="44"/>
      <c r="U78" s="44"/>
      <c r="V78" s="44"/>
    </row>
    <row r="79" spans="1:27" ht="27.75" customHeight="1" outlineLevel="1" x14ac:dyDescent="0.25">
      <c r="A79" s="46"/>
      <c r="B79" s="264"/>
      <c r="C79" s="265"/>
      <c r="D79" s="265"/>
      <c r="E79" s="265"/>
      <c r="F79" s="265"/>
      <c r="G79" s="265"/>
      <c r="H79" s="265"/>
      <c r="I79" s="265"/>
      <c r="J79" s="266"/>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7" t="s">
        <v>160</v>
      </c>
      <c r="C83" s="257"/>
      <c r="D83" s="257"/>
      <c r="E83" s="257"/>
      <c r="F83" s="257"/>
      <c r="G83" s="257"/>
      <c r="H83" s="257"/>
      <c r="I83" s="257"/>
      <c r="J83" s="257"/>
      <c r="K83" s="44"/>
      <c r="L83" s="44"/>
      <c r="M83" s="44"/>
      <c r="N83" s="44"/>
      <c r="O83" s="44"/>
      <c r="P83" s="44"/>
      <c r="Q83" s="44"/>
      <c r="R83" s="44"/>
      <c r="S83" s="44"/>
      <c r="T83" s="44"/>
      <c r="U83" s="44"/>
      <c r="V83" s="44"/>
    </row>
    <row r="84" spans="1:22" ht="30" customHeight="1" x14ac:dyDescent="0.25">
      <c r="A84" s="45"/>
      <c r="B84" s="264" t="s">
        <v>368</v>
      </c>
      <c r="C84" s="265"/>
      <c r="D84" s="265"/>
      <c r="E84" s="265"/>
      <c r="F84" s="265"/>
      <c r="G84" s="265"/>
      <c r="H84" s="265"/>
      <c r="I84" s="265"/>
      <c r="J84" s="266"/>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7" t="s">
        <v>125</v>
      </c>
      <c r="C88" s="257"/>
      <c r="D88" s="257"/>
      <c r="E88" s="257"/>
      <c r="F88" s="257"/>
      <c r="G88" s="257"/>
      <c r="H88" s="257"/>
      <c r="I88" s="257"/>
      <c r="J88" s="257"/>
      <c r="K88" s="44"/>
      <c r="L88" s="44"/>
      <c r="M88" s="44"/>
      <c r="N88" s="44"/>
      <c r="O88" s="44"/>
      <c r="P88" s="44"/>
      <c r="Q88" s="44"/>
      <c r="R88" s="44"/>
      <c r="S88" s="44"/>
      <c r="T88" s="44"/>
      <c r="U88" s="44"/>
      <c r="V88" s="44"/>
    </row>
    <row r="89" spans="1:22" ht="27.75" customHeight="1" x14ac:dyDescent="0.25">
      <c r="A89" s="53"/>
      <c r="B89" s="247" t="s">
        <v>122</v>
      </c>
      <c r="C89" s="247"/>
      <c r="D89" s="247"/>
      <c r="E89" s="247"/>
      <c r="F89" s="247"/>
      <c r="G89" s="247"/>
      <c r="H89" s="247"/>
      <c r="I89" s="247"/>
      <c r="J89" s="247"/>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0" t="s">
        <v>101</v>
      </c>
      <c r="C91" s="280"/>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2" t="s">
        <v>116</v>
      </c>
      <c r="C92" s="252"/>
      <c r="D92" s="66">
        <f>(D127+D139)-SUM(D101)</f>
        <v>0</v>
      </c>
      <c r="E92" s="66">
        <f>(E127+E139)-SUM(E101)</f>
        <v>0</v>
      </c>
      <c r="F92" s="66">
        <f t="shared" ref="F92:I92" si="1">(F127+F139)-SUM(F101)</f>
        <v>0</v>
      </c>
      <c r="G92" s="66">
        <f t="shared" si="1"/>
        <v>0</v>
      </c>
      <c r="H92" s="66">
        <f t="shared" si="1"/>
        <v>0</v>
      </c>
      <c r="I92" s="66">
        <f t="shared" si="1"/>
        <v>0</v>
      </c>
      <c r="J92" s="62">
        <f>SUM(D92:I92)</f>
        <v>0</v>
      </c>
      <c r="K92" s="42"/>
      <c r="L92" s="42"/>
      <c r="M92" s="42"/>
      <c r="N92" s="42"/>
      <c r="O92" s="42"/>
      <c r="P92" s="42"/>
      <c r="Q92" s="42"/>
      <c r="R92" s="42"/>
      <c r="S92" s="42"/>
      <c r="T92" s="42"/>
      <c r="U92" s="42"/>
      <c r="V92" s="42"/>
    </row>
    <row r="93" spans="1:22" ht="15" hidden="1" customHeight="1" outlineLevel="1" x14ac:dyDescent="0.25">
      <c r="A93" s="53"/>
      <c r="B93" s="278" t="s">
        <v>237</v>
      </c>
      <c r="C93" s="279"/>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8" t="s">
        <v>238</v>
      </c>
      <c r="C94" s="279"/>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8" t="s">
        <v>239</v>
      </c>
      <c r="C95" s="279"/>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8" t="s">
        <v>240</v>
      </c>
      <c r="C96" s="279"/>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0" t="s">
        <v>0</v>
      </c>
      <c r="C97" s="280"/>
      <c r="D97" s="92"/>
      <c r="E97" s="92"/>
      <c r="F97" s="93"/>
      <c r="G97" s="93"/>
      <c r="H97" s="93"/>
      <c r="I97" s="93"/>
      <c r="J97" s="94"/>
      <c r="K97" s="42"/>
      <c r="L97" s="42"/>
      <c r="M97" s="42"/>
      <c r="N97" s="42"/>
      <c r="O97" s="42"/>
      <c r="P97" s="42"/>
      <c r="Q97" s="42"/>
      <c r="R97" s="42"/>
      <c r="S97" s="42"/>
      <c r="T97" s="42"/>
      <c r="U97" s="42"/>
      <c r="V97" s="42"/>
    </row>
    <row r="98" spans="1:24" x14ac:dyDescent="0.25">
      <c r="A98" s="53"/>
      <c r="B98" s="252" t="s">
        <v>1</v>
      </c>
      <c r="C98" s="252"/>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2" t="s">
        <v>23</v>
      </c>
      <c r="C99" s="252"/>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4" t="s">
        <v>369</v>
      </c>
      <c r="C100" s="245"/>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96" t="s">
        <v>100</v>
      </c>
      <c r="C101" s="296"/>
      <c r="D101" s="66">
        <f>SUM(D98:D100)</f>
        <v>0</v>
      </c>
      <c r="E101" s="66">
        <f>SUM(E98:E100)</f>
        <v>0</v>
      </c>
      <c r="F101" s="66">
        <f t="shared" ref="F101:I101" si="4">SUM(F98:F100)</f>
        <v>0</v>
      </c>
      <c r="G101" s="66">
        <f t="shared" si="4"/>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76" t="s">
        <v>2</v>
      </c>
      <c r="C102" s="276"/>
      <c r="D102" s="67">
        <f t="shared" ref="D102:I102" si="5">SUM(D92:D96)+D101</f>
        <v>0</v>
      </c>
      <c r="E102" s="67">
        <f t="shared" si="5"/>
        <v>0</v>
      </c>
      <c r="F102" s="67">
        <f t="shared" si="5"/>
        <v>0</v>
      </c>
      <c r="G102" s="67">
        <f t="shared" si="5"/>
        <v>0</v>
      </c>
      <c r="H102" s="67">
        <f t="shared" si="5"/>
        <v>0</v>
      </c>
      <c r="I102" s="67">
        <f t="shared" si="5"/>
        <v>0</v>
      </c>
      <c r="J102" s="67">
        <f>SUM(J92:J96)+J101</f>
        <v>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46" t="s">
        <v>352</v>
      </c>
      <c r="C104" s="246"/>
      <c r="D104" s="246"/>
      <c r="E104" s="246"/>
      <c r="F104" s="246"/>
      <c r="G104" s="246"/>
      <c r="H104" s="246"/>
      <c r="I104" s="246"/>
      <c r="J104" s="246"/>
      <c r="K104" s="42"/>
      <c r="L104" s="42"/>
      <c r="M104" s="42"/>
      <c r="N104" s="42"/>
      <c r="O104" s="42"/>
      <c r="P104" s="42"/>
      <c r="Q104" s="42"/>
      <c r="R104" s="42"/>
      <c r="S104" s="42"/>
      <c r="T104" s="42"/>
      <c r="U104" s="42"/>
      <c r="V104" s="42"/>
      <c r="W104" s="163" t="s">
        <v>215</v>
      </c>
      <c r="X104" s="163" t="b">
        <v>0</v>
      </c>
    </row>
    <row r="105" spans="1:24" ht="15" customHeight="1" x14ac:dyDescent="0.25">
      <c r="A105" s="53"/>
      <c r="B105" s="247" t="s">
        <v>351</v>
      </c>
      <c r="C105" s="247"/>
      <c r="D105" s="247"/>
      <c r="E105" s="247"/>
      <c r="F105" s="247"/>
      <c r="G105" s="247"/>
      <c r="H105" s="248">
        <v>106296</v>
      </c>
      <c r="I105" s="249"/>
      <c r="K105" s="42"/>
      <c r="L105" s="42"/>
      <c r="M105" s="42"/>
      <c r="N105" s="42"/>
      <c r="O105" s="42"/>
      <c r="P105" s="42"/>
      <c r="Q105" s="42"/>
      <c r="R105" s="42"/>
      <c r="S105" s="42"/>
      <c r="T105" s="42"/>
      <c r="U105" s="42"/>
      <c r="V105" s="42"/>
      <c r="W105" s="163" t="s">
        <v>216</v>
      </c>
      <c r="X105" s="163" t="b">
        <v>1</v>
      </c>
    </row>
    <row r="106" spans="1:24" ht="15" customHeight="1" x14ac:dyDescent="0.25">
      <c r="A106" s="53"/>
      <c r="B106" s="247" t="s">
        <v>357</v>
      </c>
      <c r="C106" s="247"/>
      <c r="D106" s="247"/>
      <c r="E106" s="247"/>
      <c r="F106" s="247"/>
      <c r="G106" s="247"/>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46" t="s">
        <v>129</v>
      </c>
      <c r="C108" s="246"/>
      <c r="D108" s="246"/>
      <c r="E108" s="246"/>
      <c r="F108" s="246"/>
      <c r="G108" s="246"/>
      <c r="H108" s="246"/>
      <c r="I108" s="246"/>
      <c r="J108" s="246"/>
      <c r="K108" s="44"/>
      <c r="L108" s="44"/>
      <c r="M108" s="44"/>
      <c r="N108" s="44"/>
      <c r="O108" s="44"/>
      <c r="P108" s="44"/>
      <c r="Q108" s="44"/>
      <c r="R108" s="44"/>
      <c r="S108" s="44"/>
      <c r="T108" s="44"/>
      <c r="U108" s="44"/>
      <c r="V108" s="44"/>
    </row>
    <row r="109" spans="1:24" ht="30.75" customHeight="1" outlineLevel="1" x14ac:dyDescent="0.25">
      <c r="A109" s="53"/>
      <c r="B109" s="247" t="s">
        <v>121</v>
      </c>
      <c r="C109" s="247"/>
      <c r="D109" s="247"/>
      <c r="E109" s="247"/>
      <c r="F109" s="247"/>
      <c r="G109" s="247"/>
      <c r="H109" s="247"/>
      <c r="I109" s="247"/>
      <c r="J109" s="247"/>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7" t="s">
        <v>109</v>
      </c>
      <c r="C111" s="277"/>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3" t="s">
        <v>27</v>
      </c>
      <c r="C113" s="24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81" t="s">
        <v>28</v>
      </c>
      <c r="C114" s="281"/>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3" t="s">
        <v>103</v>
      </c>
      <c r="C115" s="24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3" t="s">
        <v>99</v>
      </c>
      <c r="C116" s="24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3" t="s">
        <v>98</v>
      </c>
      <c r="C117" s="24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3" t="s">
        <v>97</v>
      </c>
      <c r="C118" s="24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3" t="s">
        <v>88</v>
      </c>
      <c r="C119" s="24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3" t="s">
        <v>89</v>
      </c>
      <c r="C120" s="24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4" t="s">
        <v>280</v>
      </c>
      <c r="C121" s="245"/>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4" t="s">
        <v>280</v>
      </c>
      <c r="C122" s="245"/>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3" t="s">
        <v>104</v>
      </c>
      <c r="C123" s="24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4" t="s">
        <v>105</v>
      </c>
      <c r="C124" s="245"/>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44" t="s">
        <v>105</v>
      </c>
      <c r="C125" s="245"/>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4" t="s">
        <v>105</v>
      </c>
      <c r="C126" s="245"/>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6" t="s">
        <v>108</v>
      </c>
      <c r="C127" s="276"/>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46" t="s">
        <v>145</v>
      </c>
      <c r="C130" s="246"/>
      <c r="D130" s="246"/>
      <c r="E130" s="246"/>
      <c r="F130" s="246"/>
      <c r="G130" s="246"/>
      <c r="H130" s="246"/>
      <c r="I130" s="246"/>
      <c r="J130" s="246"/>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7" t="s">
        <v>110</v>
      </c>
      <c r="C132" s="277"/>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42" t="s">
        <v>211</v>
      </c>
      <c r="C133" s="242"/>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42" t="s">
        <v>212</v>
      </c>
      <c r="C134" s="242"/>
      <c r="D134" s="232"/>
      <c r="E134" s="232"/>
      <c r="F134" s="23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42" t="s">
        <v>210</v>
      </c>
      <c r="C135" s="242"/>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42" t="s">
        <v>106</v>
      </c>
      <c r="C136" s="242"/>
      <c r="D136" s="239"/>
      <c r="E136" s="232"/>
      <c r="F136" s="239"/>
      <c r="G136" s="239"/>
      <c r="H136" s="239"/>
      <c r="I136" s="239"/>
      <c r="J136" s="234">
        <f t="shared" si="20"/>
        <v>0</v>
      </c>
      <c r="K136" s="42"/>
      <c r="L136" s="42"/>
      <c r="M136" s="42"/>
      <c r="N136" s="42"/>
      <c r="O136" s="42"/>
      <c r="P136" s="42"/>
      <c r="Q136" s="42"/>
      <c r="R136" s="42"/>
      <c r="S136" s="42"/>
      <c r="T136" s="42"/>
      <c r="U136" s="42"/>
      <c r="V136" s="42"/>
      <c r="Z136" s="191"/>
    </row>
    <row r="137" spans="1:26" outlineLevel="1" x14ac:dyDescent="0.25">
      <c r="A137" s="53"/>
      <c r="B137" s="242" t="s">
        <v>107</v>
      </c>
      <c r="C137" s="242"/>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44" t="s">
        <v>105</v>
      </c>
      <c r="C138" s="245"/>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50" t="s">
        <v>113</v>
      </c>
      <c r="C139" s="250"/>
      <c r="D139" s="238">
        <f>SUM(D133:D138)</f>
        <v>0</v>
      </c>
      <c r="E139" s="238">
        <f t="shared" ref="E139:J139" si="21">SUM(E133:E138)</f>
        <v>0</v>
      </c>
      <c r="F139" s="238">
        <f t="shared" si="21"/>
        <v>0</v>
      </c>
      <c r="G139" s="238">
        <f t="shared" si="21"/>
        <v>0</v>
      </c>
      <c r="H139" s="238">
        <f t="shared" si="21"/>
        <v>0</v>
      </c>
      <c r="I139" s="238">
        <f t="shared" si="21"/>
        <v>0</v>
      </c>
      <c r="J139" s="238">
        <f t="shared" si="21"/>
        <v>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4" t="s">
        <v>377</v>
      </c>
      <c r="C145" s="265"/>
      <c r="D145" s="265"/>
      <c r="E145" s="265"/>
      <c r="F145" s="265"/>
      <c r="G145" s="265"/>
      <c r="H145" s="265"/>
      <c r="I145" s="265"/>
      <c r="J145" s="266"/>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DD8B0582-F4C5-4735-BE31-C00FB856E242}" showPageBreaks="1" printArea="1" hiddenRows="1" view="pageBreakPreview" topLeftCell="A124">
      <selection activeCell="M10" sqref="M10"/>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3" t="s">
        <v>34</v>
      </c>
      <c r="B2" s="403"/>
      <c r="C2" s="403" t="s">
        <v>35</v>
      </c>
      <c r="D2" s="403"/>
      <c r="E2" s="404" t="s">
        <v>36</v>
      </c>
      <c r="F2" s="405"/>
      <c r="G2" s="405"/>
      <c r="H2" s="433" t="s">
        <v>41</v>
      </c>
      <c r="I2" s="433"/>
    </row>
    <row r="3" spans="1:9" x14ac:dyDescent="0.25">
      <c r="A3" s="406"/>
      <c r="B3" s="406"/>
      <c r="C3" s="406"/>
      <c r="D3" s="406"/>
      <c r="E3" s="407"/>
      <c r="F3" s="407"/>
      <c r="G3" s="407"/>
      <c r="H3" s="434">
        <f>I64</f>
        <v>1049869</v>
      </c>
      <c r="I3" s="435"/>
    </row>
    <row r="4" spans="1:9" x14ac:dyDescent="0.25">
      <c r="A4" s="406"/>
      <c r="B4" s="406"/>
      <c r="C4" s="406"/>
      <c r="D4" s="406"/>
      <c r="E4" s="409"/>
      <c r="F4" s="406"/>
      <c r="G4" s="406"/>
      <c r="H4" s="436"/>
      <c r="I4" s="437"/>
    </row>
    <row r="5" spans="1:9" ht="23.1" customHeight="1" x14ac:dyDescent="0.25">
      <c r="A5" s="413" t="s">
        <v>57</v>
      </c>
      <c r="B5" s="414"/>
      <c r="C5" s="26"/>
      <c r="D5" s="26"/>
      <c r="E5" s="26"/>
      <c r="F5" s="26"/>
      <c r="G5" s="26"/>
      <c r="H5" s="26"/>
      <c r="I5" s="27"/>
    </row>
    <row r="6" spans="1:9" ht="114" customHeight="1" x14ac:dyDescent="0.25">
      <c r="A6" s="423"/>
      <c r="B6" s="423"/>
      <c r="C6" s="423"/>
      <c r="D6" s="423"/>
      <c r="E6" s="423"/>
      <c r="F6" s="423"/>
      <c r="G6" s="423"/>
      <c r="H6" s="423"/>
      <c r="I6" s="424"/>
    </row>
    <row r="7" spans="1:9" x14ac:dyDescent="0.25">
      <c r="A7" s="418" t="s">
        <v>53</v>
      </c>
      <c r="B7" s="419"/>
      <c r="C7" s="419"/>
      <c r="D7" s="28"/>
      <c r="E7" s="29"/>
      <c r="F7" s="29"/>
      <c r="G7" s="29"/>
      <c r="H7" s="29"/>
      <c r="I7" s="30"/>
    </row>
    <row r="8" spans="1:9" x14ac:dyDescent="0.25">
      <c r="A8" s="420" t="s">
        <v>45</v>
      </c>
      <c r="B8" s="421"/>
      <c r="C8" s="421"/>
      <c r="D8" s="421"/>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5"/>
      <c r="B12" s="426"/>
      <c r="C12" s="426"/>
      <c r="D12" s="426"/>
      <c r="E12" s="426"/>
      <c r="F12" s="426"/>
      <c r="G12" s="426"/>
      <c r="H12" s="426"/>
      <c r="I12" s="427"/>
    </row>
    <row r="13" spans="1:9" ht="16.5" x14ac:dyDescent="0.25">
      <c r="A13" s="34"/>
      <c r="B13" s="34"/>
      <c r="C13" s="34"/>
      <c r="D13" s="34"/>
      <c r="E13" s="34"/>
      <c r="F13" s="34"/>
      <c r="G13" s="34"/>
      <c r="H13" s="34"/>
      <c r="I13" s="34"/>
    </row>
    <row r="14" spans="1:9" ht="23.1" customHeight="1" x14ac:dyDescent="0.25">
      <c r="A14" s="412" t="s">
        <v>61</v>
      </c>
      <c r="B14" s="412"/>
      <c r="C14" s="412"/>
      <c r="D14" s="412"/>
      <c r="E14" s="412"/>
      <c r="F14" s="412"/>
      <c r="G14" s="412"/>
      <c r="H14" s="412"/>
      <c r="I14" s="412"/>
    </row>
    <row r="15" spans="1:9" ht="16.5" x14ac:dyDescent="0.25">
      <c r="A15" s="34"/>
      <c r="B15" s="34"/>
      <c r="C15" s="34"/>
      <c r="D15" s="34"/>
      <c r="E15" s="34"/>
      <c r="F15" s="34"/>
      <c r="G15" s="34"/>
      <c r="H15" s="34"/>
      <c r="I15" s="34"/>
    </row>
    <row r="16" spans="1:9" ht="57" customHeight="1" x14ac:dyDescent="0.25">
      <c r="A16" s="425"/>
      <c r="B16" s="426"/>
      <c r="C16" s="426"/>
      <c r="D16" s="426"/>
      <c r="E16" s="426"/>
      <c r="F16" s="426"/>
      <c r="G16" s="426"/>
      <c r="H16" s="426"/>
      <c r="I16" s="427"/>
    </row>
    <row r="17" spans="1:9" ht="8.1" customHeight="1" x14ac:dyDescent="0.25">
      <c r="A17" s="34"/>
      <c r="B17" s="34"/>
      <c r="C17" s="34"/>
      <c r="D17" s="34"/>
      <c r="E17" s="34"/>
      <c r="F17" s="34"/>
      <c r="G17" s="34"/>
      <c r="H17" s="34"/>
      <c r="I17" s="34"/>
    </row>
    <row r="18" spans="1:9" ht="15" customHeight="1" x14ac:dyDescent="0.25">
      <c r="A18" s="412" t="s">
        <v>63</v>
      </c>
      <c r="B18" s="412"/>
      <c r="C18" s="412"/>
      <c r="D18" s="412"/>
      <c r="E18" s="412"/>
      <c r="F18" s="412"/>
      <c r="G18" s="412"/>
      <c r="H18" s="412"/>
      <c r="I18" s="412"/>
    </row>
    <row r="19" spans="1:9" ht="16.5" x14ac:dyDescent="0.25">
      <c r="A19" s="34"/>
      <c r="B19" s="34"/>
      <c r="C19" s="34"/>
      <c r="D19" s="34"/>
      <c r="E19" s="34"/>
      <c r="F19" s="34"/>
      <c r="G19" s="34"/>
      <c r="H19" s="34"/>
      <c r="I19" s="34"/>
    </row>
    <row r="20" spans="1:9" ht="33" customHeight="1" x14ac:dyDescent="0.25">
      <c r="A20" s="425"/>
      <c r="B20" s="426"/>
      <c r="C20" s="426"/>
      <c r="D20" s="426"/>
      <c r="E20" s="426"/>
      <c r="F20" s="426"/>
      <c r="G20" s="426"/>
      <c r="H20" s="426"/>
      <c r="I20" s="427"/>
    </row>
    <row r="21" spans="1:9" x14ac:dyDescent="0.25">
      <c r="A21" s="428" t="s">
        <v>65</v>
      </c>
      <c r="B21" s="428"/>
      <c r="C21" s="428"/>
      <c r="D21" s="428"/>
      <c r="E21" s="428"/>
      <c r="F21" s="428"/>
      <c r="G21" s="428"/>
      <c r="H21" s="428"/>
      <c r="I21" s="428"/>
    </row>
    <row r="22" spans="1:9" x14ac:dyDescent="0.25">
      <c r="A22" s="412"/>
      <c r="B22" s="412"/>
      <c r="C22" s="412"/>
      <c r="D22" s="412"/>
      <c r="E22" s="412"/>
      <c r="F22" s="412"/>
      <c r="G22" s="412"/>
      <c r="H22" s="412"/>
      <c r="I22" s="412"/>
    </row>
    <row r="23" spans="1:9" ht="16.5" x14ac:dyDescent="0.25">
      <c r="A23" s="34"/>
      <c r="B23" s="34"/>
      <c r="C23" s="34"/>
      <c r="D23" s="34"/>
      <c r="E23" s="34"/>
      <c r="F23" s="34"/>
      <c r="G23" s="34"/>
      <c r="H23" s="34"/>
      <c r="I23" s="34"/>
    </row>
    <row r="24" spans="1:9" ht="74.45" customHeight="1" x14ac:dyDescent="0.25">
      <c r="A24" s="425"/>
      <c r="B24" s="426"/>
      <c r="C24" s="426"/>
      <c r="D24" s="426"/>
      <c r="E24" s="426"/>
      <c r="F24" s="426"/>
      <c r="G24" s="426"/>
      <c r="H24" s="426"/>
      <c r="I24" s="427"/>
    </row>
    <row r="25" spans="1:9" ht="16.5" x14ac:dyDescent="0.25">
      <c r="A25" s="34"/>
      <c r="B25" s="34"/>
      <c r="C25" s="34"/>
      <c r="D25" s="34"/>
      <c r="E25" s="34"/>
      <c r="F25" s="34"/>
      <c r="G25" s="34"/>
      <c r="H25" s="34"/>
      <c r="I25" s="34"/>
    </row>
    <row r="26" spans="1:9" ht="16.5" x14ac:dyDescent="0.25">
      <c r="A26" s="412" t="s">
        <v>67</v>
      </c>
      <c r="B26" s="412"/>
      <c r="C26" s="412"/>
      <c r="D26" s="412"/>
      <c r="E26" s="412"/>
      <c r="F26" s="412"/>
      <c r="G26" s="412"/>
      <c r="H26" s="412"/>
      <c r="I26" s="412"/>
    </row>
    <row r="27" spans="1:9" ht="16.5" x14ac:dyDescent="0.25">
      <c r="A27" s="34"/>
      <c r="B27" s="34"/>
      <c r="C27" s="34"/>
      <c r="D27" s="34"/>
      <c r="E27" s="34"/>
      <c r="F27" s="34"/>
      <c r="G27" s="34"/>
      <c r="H27" s="34"/>
      <c r="I27" s="34"/>
    </row>
    <row r="28" spans="1:9" ht="92.1" customHeight="1" x14ac:dyDescent="0.25">
      <c r="A28" s="425"/>
      <c r="B28" s="426"/>
      <c r="C28" s="426"/>
      <c r="D28" s="426"/>
      <c r="E28" s="426"/>
      <c r="F28" s="426"/>
      <c r="G28" s="426"/>
      <c r="H28" s="426"/>
      <c r="I28" s="427"/>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25"/>
      <c r="B32" s="426"/>
      <c r="C32" s="426"/>
      <c r="D32" s="426"/>
      <c r="E32" s="426"/>
      <c r="F32" s="426"/>
      <c r="G32" s="426"/>
      <c r="H32" s="426"/>
      <c r="I32" s="427"/>
    </row>
    <row r="33" spans="1:9" ht="16.5" x14ac:dyDescent="0.25">
      <c r="A33" s="35"/>
      <c r="B33" s="35"/>
      <c r="C33" s="35"/>
      <c r="D33" s="35"/>
      <c r="E33" s="35"/>
      <c r="F33" s="35"/>
      <c r="G33" s="35"/>
      <c r="H33" s="35"/>
      <c r="I33" s="35"/>
    </row>
    <row r="34" spans="1:9" ht="33" customHeight="1" x14ac:dyDescent="0.25">
      <c r="A34" s="412" t="s">
        <v>71</v>
      </c>
      <c r="B34" s="412"/>
      <c r="C34" s="412"/>
      <c r="D34" s="412"/>
      <c r="E34" s="412"/>
      <c r="F34" s="412"/>
      <c r="G34" s="412"/>
      <c r="H34" s="412"/>
      <c r="I34" s="412"/>
    </row>
    <row r="35" spans="1:9" ht="16.5" x14ac:dyDescent="0.25">
      <c r="A35" s="35"/>
      <c r="B35" s="35"/>
      <c r="C35" s="35"/>
      <c r="D35" s="35"/>
      <c r="E35" s="35"/>
      <c r="F35" s="35"/>
      <c r="G35" s="35"/>
      <c r="H35" s="35"/>
      <c r="I35" s="35"/>
    </row>
    <row r="36" spans="1:9" ht="61.35" customHeight="1" x14ac:dyDescent="0.25">
      <c r="A36" s="422"/>
      <c r="B36" s="423"/>
      <c r="C36" s="423"/>
      <c r="D36" s="423"/>
      <c r="E36" s="423"/>
      <c r="F36" s="423"/>
      <c r="G36" s="423"/>
      <c r="H36" s="423"/>
      <c r="I36" s="424"/>
    </row>
    <row r="37" spans="1:9" ht="16.5" x14ac:dyDescent="0.25">
      <c r="A37" s="35"/>
      <c r="B37" s="35"/>
      <c r="C37" s="35"/>
      <c r="D37" s="35"/>
      <c r="E37" s="35"/>
      <c r="F37" s="35"/>
      <c r="G37" s="35"/>
      <c r="H37" s="35"/>
      <c r="I37" s="35"/>
    </row>
    <row r="38" spans="1:9" ht="20.45" customHeight="1" x14ac:dyDescent="0.25">
      <c r="A38" s="438" t="s">
        <v>73</v>
      </c>
      <c r="B38" s="438"/>
      <c r="C38" s="438"/>
      <c r="D38" s="438"/>
      <c r="E38" s="438"/>
      <c r="F38" s="438"/>
      <c r="G38" s="438"/>
      <c r="H38" s="438"/>
      <c r="I38" s="438"/>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5"/>
      <c r="B46" s="426"/>
      <c r="C46" s="426"/>
      <c r="D46" s="426"/>
      <c r="E46" s="426"/>
      <c r="F46" s="426"/>
      <c r="G46" s="426"/>
      <c r="H46" s="426"/>
      <c r="I46" s="427"/>
    </row>
    <row r="47" spans="1:9" ht="16.5" x14ac:dyDescent="0.25">
      <c r="A47" s="35"/>
      <c r="B47" s="36"/>
      <c r="C47" s="35"/>
      <c r="D47" s="35"/>
      <c r="E47" s="35"/>
      <c r="F47" s="35"/>
      <c r="G47" s="35"/>
      <c r="H47" s="35"/>
      <c r="I47" s="35"/>
    </row>
    <row r="48" spans="1:9" ht="43.35" customHeight="1" x14ac:dyDescent="0.25">
      <c r="A48" s="412" t="s">
        <v>81</v>
      </c>
      <c r="B48" s="412"/>
      <c r="C48" s="412"/>
      <c r="D48" s="412"/>
      <c r="E48" s="412"/>
      <c r="F48" s="412"/>
      <c r="G48" s="412"/>
      <c r="H48" s="412"/>
      <c r="I48" s="412"/>
    </row>
    <row r="49" spans="1:9" ht="16.5" x14ac:dyDescent="0.25">
      <c r="A49" s="35"/>
      <c r="B49" s="36"/>
      <c r="C49" s="35"/>
      <c r="D49" s="35"/>
      <c r="E49" s="35"/>
      <c r="F49" s="35"/>
      <c r="G49" s="35"/>
      <c r="H49" s="35"/>
      <c r="I49" s="35"/>
    </row>
    <row r="50" spans="1:9" ht="22.35" customHeight="1" x14ac:dyDescent="0.25">
      <c r="A50" s="425"/>
      <c r="B50" s="426"/>
      <c r="C50" s="426"/>
      <c r="D50" s="426"/>
      <c r="E50" s="426"/>
      <c r="F50" s="426"/>
      <c r="G50" s="426"/>
      <c r="H50" s="426"/>
      <c r="I50" s="427"/>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9" t="s">
        <v>83</v>
      </c>
      <c r="B56" s="429"/>
      <c r="C56" s="429"/>
      <c r="D56" s="429"/>
      <c r="E56" s="429"/>
      <c r="F56" s="429"/>
      <c r="G56" s="429"/>
      <c r="H56" s="429"/>
      <c r="I56" s="4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9" t="s">
        <v>52</v>
      </c>
      <c r="B68" s="429"/>
      <c r="C68" s="429"/>
      <c r="D68" s="429"/>
      <c r="E68" s="429"/>
      <c r="F68" s="429"/>
      <c r="G68" s="429"/>
      <c r="H68" s="429"/>
      <c r="I68" s="4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40" t="s">
        <v>86</v>
      </c>
      <c r="B85" s="441"/>
      <c r="C85" s="441"/>
      <c r="D85" s="441"/>
      <c r="E85" s="441"/>
      <c r="F85" s="441"/>
      <c r="G85" s="441"/>
      <c r="H85" s="441"/>
      <c r="I85" s="442"/>
    </row>
    <row r="87" spans="1:9" ht="59.1" customHeight="1" x14ac:dyDescent="0.25">
      <c r="A87" s="430"/>
      <c r="B87" s="431"/>
      <c r="C87" s="431"/>
      <c r="D87" s="431"/>
      <c r="E87" s="431"/>
      <c r="F87" s="431"/>
      <c r="G87" s="431"/>
      <c r="H87" s="431"/>
      <c r="I87" s="432"/>
    </row>
  </sheetData>
  <customSheetViews>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3" t="s">
        <v>34</v>
      </c>
      <c r="B2" s="403"/>
      <c r="C2" s="403" t="s">
        <v>35</v>
      </c>
      <c r="D2" s="403"/>
      <c r="E2" s="404" t="s">
        <v>36</v>
      </c>
      <c r="F2" s="405"/>
      <c r="G2" s="405"/>
      <c r="H2" s="433" t="s">
        <v>41</v>
      </c>
      <c r="I2" s="433"/>
    </row>
    <row r="3" spans="1:9" x14ac:dyDescent="0.25">
      <c r="A3" s="406" t="s">
        <v>54</v>
      </c>
      <c r="B3" s="406"/>
      <c r="C3" s="406" t="s">
        <v>55</v>
      </c>
      <c r="D3" s="406"/>
      <c r="E3" s="407" t="s">
        <v>38</v>
      </c>
      <c r="F3" s="407"/>
      <c r="G3" s="407"/>
      <c r="H3" s="434">
        <f>I64</f>
        <v>1049869</v>
      </c>
      <c r="I3" s="435"/>
    </row>
    <row r="4" spans="1:9" x14ac:dyDescent="0.25">
      <c r="A4" s="406"/>
      <c r="B4" s="406"/>
      <c r="C4" s="406"/>
      <c r="D4" s="406"/>
      <c r="E4" s="409" t="s">
        <v>56</v>
      </c>
      <c r="F4" s="406"/>
      <c r="G4" s="406"/>
      <c r="H4" s="436"/>
      <c r="I4" s="437"/>
    </row>
    <row r="5" spans="1:9" ht="23.1" customHeight="1" x14ac:dyDescent="0.25">
      <c r="A5" s="413" t="s">
        <v>57</v>
      </c>
      <c r="B5" s="414"/>
      <c r="C5" s="26"/>
      <c r="D5" s="26"/>
      <c r="E5" s="26"/>
      <c r="F5" s="26"/>
      <c r="G5" s="26"/>
      <c r="H5" s="26"/>
      <c r="I5" s="27"/>
    </row>
    <row r="6" spans="1:9" ht="114" customHeight="1" x14ac:dyDescent="0.25">
      <c r="A6" s="423" t="s">
        <v>58</v>
      </c>
      <c r="B6" s="423"/>
      <c r="C6" s="423"/>
      <c r="D6" s="423"/>
      <c r="E6" s="423"/>
      <c r="F6" s="423"/>
      <c r="G6" s="423"/>
      <c r="H6" s="423"/>
      <c r="I6" s="424"/>
    </row>
    <row r="7" spans="1:9" x14ac:dyDescent="0.25">
      <c r="A7" s="418" t="s">
        <v>53</v>
      </c>
      <c r="B7" s="419"/>
      <c r="C7" s="419"/>
      <c r="D7" s="28"/>
      <c r="E7" s="29"/>
      <c r="F7" s="29"/>
      <c r="G7" s="29"/>
      <c r="H7" s="29"/>
      <c r="I7" s="30"/>
    </row>
    <row r="8" spans="1:9" x14ac:dyDescent="0.25">
      <c r="A8" s="420" t="s">
        <v>45</v>
      </c>
      <c r="B8" s="421"/>
      <c r="C8" s="421"/>
      <c r="D8" s="421"/>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5" t="s">
        <v>60</v>
      </c>
      <c r="B12" s="426"/>
      <c r="C12" s="426"/>
      <c r="D12" s="426"/>
      <c r="E12" s="426"/>
      <c r="F12" s="426"/>
      <c r="G12" s="426"/>
      <c r="H12" s="426"/>
      <c r="I12" s="427"/>
    </row>
    <row r="13" spans="1:9" ht="16.5" x14ac:dyDescent="0.25">
      <c r="A13" s="34"/>
      <c r="B13" s="34"/>
      <c r="C13" s="34"/>
      <c r="D13" s="34"/>
      <c r="E13" s="34"/>
      <c r="F13" s="34"/>
      <c r="G13" s="34"/>
      <c r="H13" s="34"/>
      <c r="I13" s="34"/>
    </row>
    <row r="14" spans="1:9" ht="23.1" customHeight="1" x14ac:dyDescent="0.25">
      <c r="A14" s="412" t="s">
        <v>61</v>
      </c>
      <c r="B14" s="412"/>
      <c r="C14" s="412"/>
      <c r="D14" s="412"/>
      <c r="E14" s="412"/>
      <c r="F14" s="412"/>
      <c r="G14" s="412"/>
      <c r="H14" s="412"/>
      <c r="I14" s="412"/>
    </row>
    <row r="15" spans="1:9" ht="16.5" x14ac:dyDescent="0.25">
      <c r="A15" s="34"/>
      <c r="B15" s="34"/>
      <c r="C15" s="34"/>
      <c r="D15" s="34"/>
      <c r="E15" s="34"/>
      <c r="F15" s="34"/>
      <c r="G15" s="34"/>
      <c r="H15" s="34"/>
      <c r="I15" s="34"/>
    </row>
    <row r="16" spans="1:9" ht="57" customHeight="1" x14ac:dyDescent="0.25">
      <c r="A16" s="425" t="s">
        <v>62</v>
      </c>
      <c r="B16" s="426"/>
      <c r="C16" s="426"/>
      <c r="D16" s="426"/>
      <c r="E16" s="426"/>
      <c r="F16" s="426"/>
      <c r="G16" s="426"/>
      <c r="H16" s="426"/>
      <c r="I16" s="427"/>
    </row>
    <row r="17" spans="1:9" ht="8.1" customHeight="1" x14ac:dyDescent="0.25">
      <c r="A17" s="34"/>
      <c r="B17" s="34"/>
      <c r="C17" s="34"/>
      <c r="D17" s="34"/>
      <c r="E17" s="34"/>
      <c r="F17" s="34"/>
      <c r="G17" s="34"/>
      <c r="H17" s="34"/>
      <c r="I17" s="34"/>
    </row>
    <row r="18" spans="1:9" ht="15" customHeight="1" x14ac:dyDescent="0.25">
      <c r="A18" s="412" t="s">
        <v>63</v>
      </c>
      <c r="B18" s="412"/>
      <c r="C18" s="412"/>
      <c r="D18" s="412"/>
      <c r="E18" s="412"/>
      <c r="F18" s="412"/>
      <c r="G18" s="412"/>
      <c r="H18" s="412"/>
      <c r="I18" s="412"/>
    </row>
    <row r="19" spans="1:9" ht="16.5" x14ac:dyDescent="0.25">
      <c r="A19" s="34"/>
      <c r="B19" s="34"/>
      <c r="C19" s="34"/>
      <c r="D19" s="34"/>
      <c r="E19" s="34"/>
      <c r="F19" s="34"/>
      <c r="G19" s="34"/>
      <c r="H19" s="34"/>
      <c r="I19" s="34"/>
    </row>
    <row r="20" spans="1:9" ht="33" customHeight="1" x14ac:dyDescent="0.25">
      <c r="A20" s="425" t="s">
        <v>64</v>
      </c>
      <c r="B20" s="426"/>
      <c r="C20" s="426"/>
      <c r="D20" s="426"/>
      <c r="E20" s="426"/>
      <c r="F20" s="426"/>
      <c r="G20" s="426"/>
      <c r="H20" s="426"/>
      <c r="I20" s="427"/>
    </row>
    <row r="21" spans="1:9" x14ac:dyDescent="0.25">
      <c r="A21" s="428" t="s">
        <v>65</v>
      </c>
      <c r="B21" s="428"/>
      <c r="C21" s="428"/>
      <c r="D21" s="428"/>
      <c r="E21" s="428"/>
      <c r="F21" s="428"/>
      <c r="G21" s="428"/>
      <c r="H21" s="428"/>
      <c r="I21" s="428"/>
    </row>
    <row r="22" spans="1:9" x14ac:dyDescent="0.25">
      <c r="A22" s="412"/>
      <c r="B22" s="412"/>
      <c r="C22" s="412"/>
      <c r="D22" s="412"/>
      <c r="E22" s="412"/>
      <c r="F22" s="412"/>
      <c r="G22" s="412"/>
      <c r="H22" s="412"/>
      <c r="I22" s="412"/>
    </row>
    <row r="23" spans="1:9" ht="16.5" x14ac:dyDescent="0.25">
      <c r="A23" s="34"/>
      <c r="B23" s="34"/>
      <c r="C23" s="34"/>
      <c r="D23" s="34"/>
      <c r="E23" s="34"/>
      <c r="F23" s="34"/>
      <c r="G23" s="34"/>
      <c r="H23" s="34"/>
      <c r="I23" s="34"/>
    </row>
    <row r="24" spans="1:9" ht="74.45" customHeight="1" x14ac:dyDescent="0.25">
      <c r="A24" s="425" t="s">
        <v>66</v>
      </c>
      <c r="B24" s="426"/>
      <c r="C24" s="426"/>
      <c r="D24" s="426"/>
      <c r="E24" s="426"/>
      <c r="F24" s="426"/>
      <c r="G24" s="426"/>
      <c r="H24" s="426"/>
      <c r="I24" s="427"/>
    </row>
    <row r="25" spans="1:9" ht="16.5" x14ac:dyDescent="0.25">
      <c r="A25" s="34"/>
      <c r="B25" s="34"/>
      <c r="C25" s="34"/>
      <c r="D25" s="34"/>
      <c r="E25" s="34"/>
      <c r="F25" s="34"/>
      <c r="G25" s="34"/>
      <c r="H25" s="34"/>
      <c r="I25" s="34"/>
    </row>
    <row r="26" spans="1:9" ht="16.5" x14ac:dyDescent="0.25">
      <c r="A26" s="412" t="s">
        <v>67</v>
      </c>
      <c r="B26" s="412"/>
      <c r="C26" s="412"/>
      <c r="D26" s="412"/>
      <c r="E26" s="412"/>
      <c r="F26" s="412"/>
      <c r="G26" s="412"/>
      <c r="H26" s="412"/>
      <c r="I26" s="412"/>
    </row>
    <row r="27" spans="1:9" ht="16.5" x14ac:dyDescent="0.25">
      <c r="A27" s="34"/>
      <c r="B27" s="34"/>
      <c r="C27" s="34"/>
      <c r="D27" s="34"/>
      <c r="E27" s="34"/>
      <c r="F27" s="34"/>
      <c r="G27" s="34"/>
      <c r="H27" s="34"/>
      <c r="I27" s="34"/>
    </row>
    <row r="28" spans="1:9" ht="92.1" customHeight="1" x14ac:dyDescent="0.25">
      <c r="A28" s="412" t="s">
        <v>68</v>
      </c>
      <c r="B28" s="412"/>
      <c r="C28" s="412"/>
      <c r="D28" s="412"/>
      <c r="E28" s="412"/>
      <c r="F28" s="412"/>
      <c r="G28" s="412"/>
      <c r="H28" s="412"/>
      <c r="I28" s="443"/>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25" t="s">
        <v>70</v>
      </c>
      <c r="B32" s="426"/>
      <c r="C32" s="426"/>
      <c r="D32" s="426"/>
      <c r="E32" s="426"/>
      <c r="F32" s="426"/>
      <c r="G32" s="426"/>
      <c r="H32" s="426"/>
      <c r="I32" s="427"/>
    </row>
    <row r="33" spans="1:9" ht="16.5" x14ac:dyDescent="0.25">
      <c r="A33" s="35"/>
      <c r="B33" s="35"/>
      <c r="C33" s="35"/>
      <c r="D33" s="35"/>
      <c r="E33" s="35"/>
      <c r="F33" s="35"/>
      <c r="G33" s="35"/>
      <c r="H33" s="35"/>
      <c r="I33" s="35"/>
    </row>
    <row r="34" spans="1:9" ht="33" customHeight="1" x14ac:dyDescent="0.25">
      <c r="A34" s="412" t="s">
        <v>71</v>
      </c>
      <c r="B34" s="412"/>
      <c r="C34" s="412"/>
      <c r="D34" s="412"/>
      <c r="E34" s="412"/>
      <c r="F34" s="412"/>
      <c r="G34" s="412"/>
      <c r="H34" s="412"/>
      <c r="I34" s="412"/>
    </row>
    <row r="35" spans="1:9" ht="16.5" x14ac:dyDescent="0.25">
      <c r="A35" s="35"/>
      <c r="B35" s="35"/>
      <c r="C35" s="35"/>
      <c r="D35" s="35"/>
      <c r="E35" s="35"/>
      <c r="F35" s="35"/>
      <c r="G35" s="35"/>
      <c r="H35" s="35"/>
      <c r="I35" s="35"/>
    </row>
    <row r="36" spans="1:9" ht="61.35" customHeight="1" x14ac:dyDescent="0.25">
      <c r="A36" s="422" t="s">
        <v>72</v>
      </c>
      <c r="B36" s="423"/>
      <c r="C36" s="423"/>
      <c r="D36" s="423"/>
      <c r="E36" s="423"/>
      <c r="F36" s="423"/>
      <c r="G36" s="423"/>
      <c r="H36" s="423"/>
      <c r="I36" s="424"/>
    </row>
    <row r="37" spans="1:9" ht="16.5" x14ac:dyDescent="0.25">
      <c r="A37" s="35"/>
      <c r="B37" s="35"/>
      <c r="C37" s="35"/>
      <c r="D37" s="35"/>
      <c r="E37" s="35"/>
      <c r="F37" s="35"/>
      <c r="G37" s="35"/>
      <c r="H37" s="35"/>
      <c r="I37" s="35"/>
    </row>
    <row r="38" spans="1:9" ht="20.45" customHeight="1" x14ac:dyDescent="0.25">
      <c r="A38" s="438" t="s">
        <v>73</v>
      </c>
      <c r="B38" s="438"/>
      <c r="C38" s="438"/>
      <c r="D38" s="438"/>
      <c r="E38" s="438"/>
      <c r="F38" s="438"/>
      <c r="G38" s="438"/>
      <c r="H38" s="438"/>
      <c r="I38" s="438"/>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5" t="s">
        <v>80</v>
      </c>
      <c r="B46" s="426"/>
      <c r="C46" s="426"/>
      <c r="D46" s="426"/>
      <c r="E46" s="426"/>
      <c r="F46" s="426"/>
      <c r="G46" s="426"/>
      <c r="H46" s="426"/>
      <c r="I46" s="427"/>
    </row>
    <row r="47" spans="1:9" ht="16.5" x14ac:dyDescent="0.25">
      <c r="A47" s="35"/>
      <c r="B47" s="36"/>
      <c r="C47" s="35"/>
      <c r="D47" s="35"/>
      <c r="E47" s="35"/>
      <c r="F47" s="35"/>
      <c r="G47" s="35"/>
      <c r="H47" s="35"/>
      <c r="I47" s="35"/>
    </row>
    <row r="48" spans="1:9" ht="43.35" customHeight="1" x14ac:dyDescent="0.25">
      <c r="A48" s="412" t="s">
        <v>81</v>
      </c>
      <c r="B48" s="412"/>
      <c r="C48" s="412"/>
      <c r="D48" s="412"/>
      <c r="E48" s="412"/>
      <c r="F48" s="412"/>
      <c r="G48" s="412"/>
      <c r="H48" s="412"/>
      <c r="I48" s="412"/>
    </row>
    <row r="49" spans="1:9" ht="16.5" x14ac:dyDescent="0.25">
      <c r="A49" s="35"/>
      <c r="B49" s="36"/>
      <c r="C49" s="35"/>
      <c r="D49" s="35"/>
      <c r="E49" s="35"/>
      <c r="F49" s="35"/>
      <c r="G49" s="35"/>
      <c r="H49" s="35"/>
      <c r="I49" s="35"/>
    </row>
    <row r="50" spans="1:9" ht="22.35" customHeight="1" x14ac:dyDescent="0.25">
      <c r="A50" s="425" t="s">
        <v>82</v>
      </c>
      <c r="B50" s="426"/>
      <c r="C50" s="426"/>
      <c r="D50" s="426"/>
      <c r="E50" s="426"/>
      <c r="F50" s="426"/>
      <c r="G50" s="426"/>
      <c r="H50" s="426"/>
      <c r="I50" s="427"/>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9" t="s">
        <v>83</v>
      </c>
      <c r="B56" s="429"/>
      <c r="C56" s="429"/>
      <c r="D56" s="429"/>
      <c r="E56" s="429"/>
      <c r="F56" s="429"/>
      <c r="G56" s="429"/>
      <c r="H56" s="429"/>
      <c r="I56" s="4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9" t="s">
        <v>52</v>
      </c>
      <c r="B68" s="429"/>
      <c r="C68" s="429"/>
      <c r="D68" s="429"/>
      <c r="E68" s="429"/>
      <c r="F68" s="429"/>
      <c r="G68" s="429"/>
      <c r="H68" s="429"/>
      <c r="I68" s="4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40" t="s">
        <v>86</v>
      </c>
      <c r="B85" s="441"/>
      <c r="C85" s="441"/>
      <c r="D85" s="441"/>
      <c r="E85" s="441"/>
      <c r="F85" s="441"/>
      <c r="G85" s="441"/>
      <c r="H85" s="441"/>
      <c r="I85" s="442"/>
    </row>
    <row r="87" spans="1:9" ht="59.1" customHeight="1" x14ac:dyDescent="0.25">
      <c r="A87" s="430"/>
      <c r="B87" s="431"/>
      <c r="C87" s="431"/>
      <c r="D87" s="431"/>
      <c r="E87" s="431"/>
      <c r="F87" s="431"/>
      <c r="G87" s="431"/>
      <c r="H87" s="432"/>
    </row>
  </sheetData>
  <customSheetViews>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43" zoomScale="80" zoomScaleNormal="55" zoomScaleSheetLayoutView="80" workbookViewId="0">
      <selection activeCell="M18" sqref="M18"/>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1" t="s">
        <v>193</v>
      </c>
      <c r="C1" s="292"/>
      <c r="D1" s="343" t="s">
        <v>164</v>
      </c>
      <c r="E1" s="344"/>
      <c r="F1" s="344"/>
      <c r="G1" s="344"/>
      <c r="H1" s="345"/>
      <c r="I1" s="97" t="s">
        <v>114</v>
      </c>
      <c r="J1" s="98">
        <v>43282</v>
      </c>
      <c r="K1" s="42"/>
      <c r="L1" s="42"/>
      <c r="M1" s="42"/>
      <c r="N1" s="42"/>
      <c r="O1" s="42"/>
      <c r="P1" s="42"/>
      <c r="Q1" s="42"/>
      <c r="R1" s="42"/>
      <c r="S1" s="42"/>
      <c r="T1" s="42"/>
      <c r="U1" s="42"/>
      <c r="V1" s="42"/>
    </row>
    <row r="2" spans="1:29" ht="18.75" customHeight="1" thickTop="1" thickBot="1" x14ac:dyDescent="0.35">
      <c r="A2" s="45"/>
      <c r="B2" s="346" t="str">
        <f>'FY19 Project Request '!B2:C2</f>
        <v>18TOC_CO2</v>
      </c>
      <c r="C2" s="347"/>
      <c r="D2" s="283" t="s">
        <v>117</v>
      </c>
      <c r="E2" s="284"/>
      <c r="F2" s="284"/>
      <c r="G2" s="284"/>
      <c r="H2" s="284"/>
      <c r="I2" s="293" t="s">
        <v>102</v>
      </c>
      <c r="J2" s="294"/>
      <c r="K2" s="42"/>
      <c r="L2" s="42"/>
      <c r="M2" s="42"/>
      <c r="N2" s="42"/>
      <c r="O2" s="42"/>
      <c r="P2" s="42"/>
      <c r="Q2" s="42"/>
      <c r="R2" s="42"/>
      <c r="S2" s="42"/>
      <c r="T2" s="42"/>
      <c r="U2" s="42"/>
      <c r="V2" s="42"/>
      <c r="AB2" s="209" t="s">
        <v>201</v>
      </c>
      <c r="AC2" s="191" t="s">
        <v>102</v>
      </c>
    </row>
    <row r="3" spans="1:29" ht="17.25" customHeight="1" thickTop="1" x14ac:dyDescent="0.3">
      <c r="A3" s="45"/>
      <c r="B3" s="329" t="s">
        <v>301</v>
      </c>
      <c r="C3" s="330"/>
      <c r="D3" s="283" t="s">
        <v>194</v>
      </c>
      <c r="E3" s="283"/>
      <c r="F3" s="283"/>
      <c r="G3" s="283"/>
      <c r="H3" s="283"/>
      <c r="I3" s="350" t="s">
        <v>201</v>
      </c>
      <c r="J3" s="351"/>
      <c r="K3" s="42"/>
      <c r="L3" s="42"/>
      <c r="M3" s="42"/>
      <c r="N3" s="42"/>
      <c r="O3" s="42"/>
      <c r="P3" s="42"/>
      <c r="Q3" s="42"/>
      <c r="R3" s="42"/>
      <c r="S3" s="42"/>
      <c r="T3" s="42"/>
      <c r="U3" s="42"/>
      <c r="V3" s="42"/>
      <c r="AB3" s="209" t="s">
        <v>202</v>
      </c>
      <c r="AC3" s="191" t="s">
        <v>276</v>
      </c>
    </row>
    <row r="4" spans="1:29" ht="17.25" x14ac:dyDescent="0.3">
      <c r="A4" s="45"/>
      <c r="B4" s="331"/>
      <c r="C4" s="332"/>
      <c r="D4" s="288"/>
      <c r="E4" s="283"/>
      <c r="F4" s="283"/>
      <c r="G4" s="283"/>
      <c r="H4" s="283"/>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6" t="s">
        <v>34</v>
      </c>
      <c r="C9" s="318"/>
      <c r="D9" s="316" t="s">
        <v>35</v>
      </c>
      <c r="E9" s="318"/>
      <c r="F9" s="155" t="s">
        <v>36</v>
      </c>
      <c r="G9" s="156"/>
      <c r="H9" s="192"/>
      <c r="I9" s="316" t="s">
        <v>111</v>
      </c>
      <c r="J9" s="318"/>
      <c r="K9" s="42"/>
      <c r="L9" s="42"/>
      <c r="M9" s="42"/>
      <c r="N9" s="42"/>
      <c r="O9" s="42"/>
      <c r="P9" s="42"/>
      <c r="Q9" s="42"/>
      <c r="R9" s="42"/>
      <c r="S9" s="42"/>
      <c r="T9" s="42"/>
      <c r="U9" s="42"/>
      <c r="V9" s="42"/>
    </row>
    <row r="10" spans="1:29" ht="18" customHeight="1" x14ac:dyDescent="0.25">
      <c r="A10" s="45"/>
      <c r="B10" s="324" t="str">
        <f>Project_Name</f>
        <v>Estes Drive Transit Access/Corridor Study</v>
      </c>
      <c r="C10" s="325"/>
      <c r="D10" s="324" t="str">
        <f>Requesting_Agency</f>
        <v>Town of Carrboro</v>
      </c>
      <c r="E10" s="325"/>
      <c r="F10" s="328" t="str">
        <f>'FY19 Project Request '!F11:H11</f>
        <v>Tina Moon</v>
      </c>
      <c r="G10" s="328"/>
      <c r="H10" s="328"/>
      <c r="I10" s="139" t="s">
        <v>281</v>
      </c>
      <c r="J10" s="140">
        <f>'FY19 Project Request '!J11</f>
        <v>0</v>
      </c>
      <c r="K10" s="42"/>
      <c r="L10" s="42"/>
      <c r="M10" s="42"/>
      <c r="N10" s="42"/>
      <c r="O10" s="42"/>
      <c r="P10" s="42"/>
      <c r="Q10" s="42"/>
      <c r="R10" s="42"/>
      <c r="S10" s="42"/>
      <c r="T10" s="42"/>
      <c r="U10" s="42"/>
      <c r="V10" s="42"/>
    </row>
    <row r="11" spans="1:29" ht="18" customHeight="1" x14ac:dyDescent="0.25">
      <c r="A11" s="45"/>
      <c r="B11" s="326"/>
      <c r="C11" s="327"/>
      <c r="D11" s="326"/>
      <c r="E11" s="327"/>
      <c r="F11" s="328" t="str">
        <f>'FY19 Project Request '!F12:H12</f>
        <v>cmoon@townofcarrboro.org</v>
      </c>
      <c r="G11" s="328"/>
      <c r="H11" s="328"/>
      <c r="I11" s="139" t="s">
        <v>282</v>
      </c>
      <c r="J11" s="140">
        <f>'FY19 Project Request '!J12</f>
        <v>0</v>
      </c>
      <c r="K11" s="42"/>
      <c r="L11" s="42"/>
      <c r="M11" s="42"/>
      <c r="N11" s="42"/>
      <c r="O11" s="42"/>
      <c r="P11" s="42"/>
      <c r="Q11" s="42"/>
      <c r="R11" s="42"/>
      <c r="S11" s="42"/>
      <c r="T11" s="42"/>
      <c r="U11" s="42"/>
      <c r="V11" s="42"/>
    </row>
    <row r="12" spans="1:29" x14ac:dyDescent="0.25">
      <c r="A12" s="45"/>
      <c r="B12" s="316" t="s">
        <v>39</v>
      </c>
      <c r="C12" s="318"/>
      <c r="D12" s="316" t="s">
        <v>40</v>
      </c>
      <c r="E12" s="318"/>
      <c r="F12" s="155" t="s">
        <v>96</v>
      </c>
      <c r="G12" s="156"/>
      <c r="H12" s="192"/>
      <c r="I12" s="316" t="s">
        <v>112</v>
      </c>
      <c r="J12" s="318"/>
      <c r="K12" s="42"/>
      <c r="L12" s="42"/>
      <c r="M12" s="42"/>
      <c r="N12" s="42"/>
      <c r="O12" s="42"/>
      <c r="P12" s="42"/>
      <c r="Q12" s="42"/>
      <c r="R12" s="42"/>
      <c r="S12" s="42"/>
      <c r="T12" s="42"/>
      <c r="U12" s="42"/>
      <c r="V12" s="42"/>
    </row>
    <row r="13" spans="1:29" ht="15.75" customHeight="1" x14ac:dyDescent="0.25">
      <c r="A13" s="45"/>
      <c r="B13" s="333">
        <f>Start_Date</f>
        <v>43146</v>
      </c>
      <c r="C13" s="334"/>
      <c r="D13" s="333">
        <f>End_Date</f>
        <v>43511</v>
      </c>
      <c r="E13" s="334"/>
      <c r="F13" s="337" t="str">
        <f>Added_notes_as_appropriate</f>
        <v>The exact start and completion dates subject to the timeline for finalizing an agreement between GoTriangle and the Town of Carrboro.</v>
      </c>
      <c r="G13" s="338"/>
      <c r="H13" s="339"/>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5"/>
      <c r="C14" s="336"/>
      <c r="D14" s="335"/>
      <c r="E14" s="336"/>
      <c r="F14" s="340"/>
      <c r="G14" s="341"/>
      <c r="H14" s="342"/>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19" t="s">
        <v>90</v>
      </c>
      <c r="C15" s="320"/>
      <c r="D15" s="321"/>
      <c r="E15" s="322"/>
      <c r="F15" s="322"/>
      <c r="G15" s="322"/>
      <c r="H15" s="322"/>
      <c r="I15" s="322"/>
      <c r="J15" s="323"/>
      <c r="K15" s="42"/>
      <c r="L15" s="42"/>
      <c r="M15" s="42"/>
      <c r="N15" s="42"/>
      <c r="O15" s="42"/>
      <c r="P15" s="42"/>
      <c r="Q15" s="42"/>
      <c r="R15" s="42"/>
      <c r="S15" s="42"/>
      <c r="T15" s="42"/>
      <c r="U15" s="42"/>
      <c r="V15" s="42"/>
      <c r="W15" s="37" t="b">
        <v>0</v>
      </c>
    </row>
    <row r="16" spans="1:29" ht="102.75" customHeight="1" x14ac:dyDescent="0.25">
      <c r="A16" s="45"/>
      <c r="B16" s="303" t="str">
        <f>'FY19 Project Request '!B17:J17</f>
        <v>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$106,296 of Transit Tax revenue funds have been earmarked for the Town of Carrboro to conduct the corridor study in FY2018.</v>
      </c>
      <c r="C16" s="304"/>
      <c r="D16" s="304"/>
      <c r="E16" s="304"/>
      <c r="F16" s="304"/>
      <c r="G16" s="304"/>
      <c r="H16" s="305"/>
      <c r="I16" s="305"/>
      <c r="J16" s="306"/>
      <c r="K16" s="42"/>
      <c r="L16" s="42"/>
      <c r="M16" s="42"/>
      <c r="N16" s="42"/>
      <c r="O16" s="42"/>
      <c r="P16" s="42"/>
      <c r="Q16" s="42"/>
      <c r="R16" s="42"/>
      <c r="S16" s="42"/>
      <c r="T16" s="42"/>
      <c r="U16" s="42"/>
      <c r="V16" s="42"/>
      <c r="X16" s="159"/>
      <c r="Y16" s="159" t="b">
        <v>1</v>
      </c>
    </row>
    <row r="17" spans="1:28" ht="20.25" customHeight="1" x14ac:dyDescent="0.25">
      <c r="A17" s="45"/>
      <c r="B17" s="308" t="s">
        <v>228</v>
      </c>
      <c r="C17" s="308"/>
      <c r="D17" s="308"/>
      <c r="E17" s="146" t="str">
        <f>IF('FY19 Project Request '!X35,"YES",IF('FY19 Project Request '!X36,"NO",))</f>
        <v>YES</v>
      </c>
      <c r="F17" s="312"/>
      <c r="G17" s="313"/>
      <c r="H17" s="309"/>
      <c r="I17" s="310"/>
      <c r="J17" s="31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7" t="str">
        <f>'FY19 Project Request '!B22:C22</f>
        <v>Town of Carrboro &amp; Town of Chapel Hill, Estes Drive (SR 1780)</v>
      </c>
      <c r="C21" s="307"/>
      <c r="D21" s="307" t="str">
        <f>'FY19 Project Request '!D22:F22</f>
        <v>More than 1,279 residents live within 1/2 mile (the walking service area) of the corridor, including lower income residents in apartments.  Carrboro Elementary School is within the 1/2 mile walk area.</v>
      </c>
      <c r="E21" s="307"/>
      <c r="F21" s="307"/>
      <c r="G21" s="307" t="str">
        <f>'FY19 Project Request '!G22:J22</f>
        <v>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v>
      </c>
      <c r="H21" s="307"/>
      <c r="I21" s="307"/>
      <c r="J21" s="30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6" t="s">
        <v>200</v>
      </c>
      <c r="D28" s="317"/>
      <c r="E28" s="318"/>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4" t="str">
        <f>KPI_a</f>
        <v>CO-SpecifyRFLOI for design services/selection of a engineering firm</v>
      </c>
      <c r="D29" s="315"/>
      <c r="E29" s="315"/>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4" t="str">
        <f>KPI_b</f>
        <v>CO-SpecifyThe completion of the study with associated findings, report and conceptual design</v>
      </c>
      <c r="D30" s="315"/>
      <c r="E30" s="315"/>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4" t="str">
        <f>KPI_c</f>
        <v/>
      </c>
      <c r="D31" s="315"/>
      <c r="E31" s="315"/>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7" t="s">
        <v>201</v>
      </c>
      <c r="C36" s="298"/>
      <c r="D36" s="297" t="s">
        <v>202</v>
      </c>
      <c r="E36" s="298"/>
      <c r="F36" s="297" t="s">
        <v>203</v>
      </c>
      <c r="G36" s="298"/>
      <c r="H36" s="297" t="s">
        <v>204</v>
      </c>
      <c r="I36" s="298"/>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1"/>
      <c r="C37" s="302"/>
      <c r="D37" s="301"/>
      <c r="E37" s="302"/>
      <c r="F37" s="301"/>
      <c r="G37" s="302"/>
      <c r="H37" s="301"/>
      <c r="I37" s="302"/>
      <c r="J37" s="42"/>
      <c r="K37" s="42"/>
      <c r="L37" s="42"/>
      <c r="M37" s="42"/>
      <c r="N37" s="42"/>
      <c r="O37" s="42"/>
      <c r="P37" s="42"/>
      <c r="Q37" s="42"/>
      <c r="R37" s="42"/>
      <c r="S37" s="42"/>
      <c r="T37" s="42"/>
      <c r="U37" s="42"/>
      <c r="V37" s="42"/>
      <c r="W37" s="42"/>
      <c r="X37" s="42"/>
      <c r="Y37" s="42"/>
      <c r="Z37" s="147"/>
    </row>
    <row r="38" spans="1:26" ht="15.75" thickBot="1" x14ac:dyDescent="0.3">
      <c r="A38" s="53"/>
      <c r="B38" s="299" t="s">
        <v>206</v>
      </c>
      <c r="C38" s="300"/>
      <c r="D38" s="299" t="s">
        <v>206</v>
      </c>
      <c r="E38" s="300"/>
      <c r="F38" s="299" t="s">
        <v>206</v>
      </c>
      <c r="G38" s="300"/>
      <c r="H38" s="299" t="s">
        <v>206</v>
      </c>
      <c r="I38" s="300"/>
      <c r="J38" s="53"/>
      <c r="K38" s="42"/>
      <c r="L38" s="42"/>
      <c r="M38" s="42"/>
      <c r="N38" s="42"/>
      <c r="O38" s="42"/>
      <c r="P38" s="42"/>
      <c r="Q38" s="42"/>
      <c r="R38" s="42"/>
      <c r="S38" s="42"/>
      <c r="T38" s="42"/>
      <c r="U38" s="42"/>
      <c r="V38" s="42"/>
    </row>
    <row r="39" spans="1:26" ht="15.75" thickTop="1" x14ac:dyDescent="0.25">
      <c r="A39" s="45"/>
      <c r="B39" s="301"/>
      <c r="C39" s="302"/>
      <c r="D39" s="301"/>
      <c r="E39" s="302"/>
      <c r="F39" s="301"/>
      <c r="G39" s="302"/>
      <c r="H39" s="301"/>
      <c r="I39" s="302"/>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106296</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2" t="s">
        <v>321</v>
      </c>
      <c r="C59" s="353"/>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8" t="s">
        <v>322</v>
      </c>
      <c r="C60" s="349"/>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8" t="s">
        <v>275</v>
      </c>
      <c r="C61" s="349"/>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DD8B0582-F4C5-4735-BE31-C00FB856E242}" scale="80" showPageBreaks="1" printArea="1" hiddenColumns="1" view="pageBreakPreview" topLeftCell="A43">
      <selection activeCell="M18" sqref="M18"/>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31" zoomScale="90" zoomScaleNormal="67" zoomScaleSheetLayoutView="90" workbookViewId="0">
      <selection activeCell="G41" sqref="G4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1" t="s">
        <v>193</v>
      </c>
      <c r="C1" s="292"/>
      <c r="D1" s="343" t="s">
        <v>164</v>
      </c>
      <c r="E1" s="344"/>
      <c r="F1" s="344"/>
      <c r="G1" s="344"/>
      <c r="H1" s="345"/>
      <c r="I1" s="97" t="s">
        <v>114</v>
      </c>
      <c r="J1" s="98">
        <v>43282</v>
      </c>
      <c r="K1" s="42"/>
      <c r="L1" s="42"/>
      <c r="M1" s="42"/>
      <c r="N1" s="42"/>
      <c r="O1" s="42"/>
      <c r="P1" s="42"/>
      <c r="Q1" s="42"/>
      <c r="R1" s="42"/>
      <c r="S1" s="42"/>
      <c r="T1" s="42"/>
      <c r="U1" s="42"/>
      <c r="V1" s="42"/>
    </row>
    <row r="2" spans="1:29" ht="18.75" customHeight="1" thickTop="1" thickBot="1" x14ac:dyDescent="0.35">
      <c r="A2" s="45"/>
      <c r="B2" s="346" t="str">
        <f>'FY19 Project Request '!B2:C2</f>
        <v>18TOC_CO2</v>
      </c>
      <c r="C2" s="347"/>
      <c r="D2" s="283" t="s">
        <v>117</v>
      </c>
      <c r="E2" s="284"/>
      <c r="F2" s="284"/>
      <c r="G2" s="284"/>
      <c r="H2" s="284"/>
      <c r="I2" s="358" t="str">
        <f>'FY19 Project Request '!I2:J2</f>
        <v>FY 2019</v>
      </c>
      <c r="J2" s="359"/>
      <c r="K2" s="42"/>
      <c r="L2" s="42"/>
      <c r="M2" s="42"/>
      <c r="N2" s="42"/>
      <c r="O2" s="42"/>
      <c r="P2" s="42"/>
      <c r="Q2" s="42"/>
      <c r="R2" s="42"/>
      <c r="S2" s="42"/>
      <c r="T2" s="42"/>
      <c r="U2" s="42"/>
      <c r="V2" s="42"/>
      <c r="AC2" s="191" t="s">
        <v>102</v>
      </c>
    </row>
    <row r="3" spans="1:29" ht="17.25" customHeight="1" x14ac:dyDescent="0.3">
      <c r="A3" s="45"/>
      <c r="B3" s="329" t="s">
        <v>230</v>
      </c>
      <c r="C3" s="330"/>
      <c r="D3" s="283" t="s">
        <v>342</v>
      </c>
      <c r="E3" s="283"/>
      <c r="F3" s="283"/>
      <c r="G3" s="283"/>
      <c r="H3" s="283"/>
      <c r="I3" s="43">
        <v>43281</v>
      </c>
      <c r="J3" s="52"/>
      <c r="K3" s="42"/>
      <c r="L3" s="42"/>
      <c r="M3" s="42"/>
      <c r="N3" s="42"/>
      <c r="O3" s="42"/>
      <c r="P3" s="42"/>
      <c r="Q3" s="42"/>
      <c r="R3" s="42"/>
      <c r="S3" s="42"/>
      <c r="T3" s="42"/>
      <c r="U3" s="42"/>
      <c r="V3" s="42"/>
      <c r="AC3" s="191" t="s">
        <v>276</v>
      </c>
    </row>
    <row r="4" spans="1:29" ht="17.25" x14ac:dyDescent="0.3">
      <c r="A4" s="45"/>
      <c r="B4" s="331"/>
      <c r="C4" s="332"/>
      <c r="D4" s="288"/>
      <c r="E4" s="283"/>
      <c r="F4" s="283"/>
      <c r="G4" s="283"/>
      <c r="H4" s="283"/>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6" t="s">
        <v>34</v>
      </c>
      <c r="C9" s="318"/>
      <c r="D9" s="213" t="s">
        <v>35</v>
      </c>
      <c r="E9" s="192" t="s">
        <v>300</v>
      </c>
      <c r="F9" s="155" t="s">
        <v>36</v>
      </c>
      <c r="G9" s="156"/>
      <c r="H9" s="192"/>
      <c r="I9" s="316" t="s">
        <v>111</v>
      </c>
      <c r="J9" s="318"/>
      <c r="K9" s="42"/>
      <c r="L9" s="42"/>
      <c r="M9" s="42"/>
      <c r="N9" s="42"/>
      <c r="O9" s="42"/>
      <c r="P9" s="42"/>
      <c r="Q9" s="42"/>
      <c r="R9" s="42"/>
      <c r="S9" s="42"/>
      <c r="T9" s="42"/>
      <c r="U9" s="42"/>
      <c r="V9" s="42"/>
    </row>
    <row r="10" spans="1:29" ht="18" customHeight="1" x14ac:dyDescent="0.25">
      <c r="A10" s="45"/>
      <c r="B10" s="324" t="str">
        <f>Project_Name</f>
        <v>Estes Drive Transit Access/Corridor Study</v>
      </c>
      <c r="C10" s="325"/>
      <c r="D10" s="354" t="str">
        <f>Requesting_Agency</f>
        <v>Town of Carrboro</v>
      </c>
      <c r="E10" s="356"/>
      <c r="F10" s="360" t="str">
        <f>'FY19 Project Request '!F11:H11</f>
        <v>Tina Moon</v>
      </c>
      <c r="G10" s="361"/>
      <c r="H10" s="362"/>
      <c r="I10" s="139" t="s">
        <v>281</v>
      </c>
      <c r="J10" s="140">
        <f>'FY19 Project Request '!J11</f>
        <v>0</v>
      </c>
      <c r="K10" s="42"/>
      <c r="L10" s="42"/>
      <c r="M10" s="42"/>
      <c r="N10" s="42"/>
      <c r="O10" s="42"/>
      <c r="P10" s="42"/>
      <c r="Q10" s="42"/>
      <c r="R10" s="42"/>
      <c r="S10" s="42"/>
      <c r="T10" s="42"/>
      <c r="U10" s="42"/>
      <c r="V10" s="42"/>
    </row>
    <row r="11" spans="1:29" ht="18" customHeight="1" x14ac:dyDescent="0.25">
      <c r="A11" s="45"/>
      <c r="B11" s="326"/>
      <c r="C11" s="327"/>
      <c r="D11" s="355"/>
      <c r="E11" s="357"/>
      <c r="F11" s="360" t="str">
        <f>'FY19 Project Request '!F12:H12</f>
        <v>cmoon@townofcarrboro.org</v>
      </c>
      <c r="G11" s="361"/>
      <c r="H11" s="362"/>
      <c r="I11" s="139" t="s">
        <v>282</v>
      </c>
      <c r="J11" s="140">
        <f>'FY19 Project Request '!J12</f>
        <v>0</v>
      </c>
      <c r="K11" s="42"/>
      <c r="L11" s="42"/>
      <c r="M11" s="42"/>
      <c r="N11" s="42"/>
      <c r="O11" s="42"/>
      <c r="P11" s="42"/>
      <c r="Q11" s="42"/>
      <c r="R11" s="42"/>
      <c r="S11" s="42"/>
      <c r="T11" s="42"/>
      <c r="U11" s="42"/>
      <c r="V11" s="42"/>
    </row>
    <row r="12" spans="1:29" x14ac:dyDescent="0.25">
      <c r="A12" s="45"/>
      <c r="B12" s="316" t="s">
        <v>39</v>
      </c>
      <c r="C12" s="318"/>
      <c r="D12" s="316" t="s">
        <v>40</v>
      </c>
      <c r="E12" s="318"/>
      <c r="F12" s="155" t="s">
        <v>96</v>
      </c>
      <c r="G12" s="156"/>
      <c r="H12" s="192"/>
      <c r="I12" s="316" t="s">
        <v>112</v>
      </c>
      <c r="J12" s="318"/>
      <c r="K12" s="42"/>
      <c r="L12" s="42"/>
      <c r="M12" s="42"/>
      <c r="N12" s="42"/>
      <c r="O12" s="42"/>
      <c r="P12" s="42"/>
      <c r="Q12" s="42"/>
      <c r="R12" s="42"/>
      <c r="S12" s="42"/>
      <c r="T12" s="42"/>
      <c r="U12" s="42"/>
      <c r="V12" s="42"/>
    </row>
    <row r="13" spans="1:29" ht="15.75" customHeight="1" x14ac:dyDescent="0.25">
      <c r="A13" s="45"/>
      <c r="B13" s="333">
        <f>Start_Date</f>
        <v>43146</v>
      </c>
      <c r="C13" s="334"/>
      <c r="D13" s="333">
        <f>End_Date</f>
        <v>43511</v>
      </c>
      <c r="E13" s="334"/>
      <c r="F13" s="337" t="str">
        <f>Added_notes_as_appropriate</f>
        <v>The exact start and completion dates subject to the timeline for finalizing an agreement between GoTriangle and the Town of Carrboro.</v>
      </c>
      <c r="G13" s="338"/>
      <c r="H13" s="339"/>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5"/>
      <c r="C14" s="336"/>
      <c r="D14" s="335"/>
      <c r="E14" s="336"/>
      <c r="F14" s="340"/>
      <c r="G14" s="341"/>
      <c r="H14" s="342"/>
      <c r="I14" s="139" t="s">
        <v>282</v>
      </c>
      <c r="J14" s="140">
        <f>'FY19 Project Request '!J15</f>
        <v>0</v>
      </c>
      <c r="K14" s="42"/>
      <c r="L14" s="42"/>
      <c r="M14" s="42"/>
      <c r="N14" s="42"/>
      <c r="O14" s="42"/>
      <c r="P14" s="42"/>
      <c r="Q14" s="42"/>
      <c r="R14" s="42"/>
      <c r="S14" s="42"/>
      <c r="T14" s="42"/>
      <c r="U14" s="42"/>
      <c r="V14" s="42"/>
      <c r="W14" s="37" t="b">
        <v>1</v>
      </c>
    </row>
    <row r="15" spans="1:29" ht="28.7" customHeight="1" x14ac:dyDescent="0.25">
      <c r="A15" s="45"/>
      <c r="B15" s="319" t="s">
        <v>90</v>
      </c>
      <c r="C15" s="320"/>
      <c r="D15" s="321"/>
      <c r="E15" s="322"/>
      <c r="F15" s="322"/>
      <c r="G15" s="322"/>
      <c r="H15" s="322"/>
      <c r="I15" s="322"/>
      <c r="J15" s="323"/>
      <c r="K15" s="42"/>
      <c r="L15" s="42"/>
      <c r="M15" s="42"/>
      <c r="N15" s="42"/>
      <c r="O15" s="42"/>
      <c r="P15" s="42"/>
      <c r="Q15" s="42"/>
      <c r="R15" s="42"/>
      <c r="S15" s="42"/>
      <c r="T15" s="42"/>
      <c r="U15" s="42"/>
      <c r="V15" s="42"/>
      <c r="W15" s="37" t="b">
        <v>0</v>
      </c>
    </row>
    <row r="16" spans="1:29" ht="102.75" customHeight="1" x14ac:dyDescent="0.25">
      <c r="A16" s="45"/>
      <c r="B16" s="303" t="str">
        <f>'FY19 Project Request '!B17:J17</f>
        <v>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$106,296 of Transit Tax revenue funds have been earmarked for the Town of Carrboro to conduct the corridor study in FY2018.</v>
      </c>
      <c r="C16" s="304"/>
      <c r="D16" s="304"/>
      <c r="E16" s="304"/>
      <c r="F16" s="304"/>
      <c r="G16" s="304"/>
      <c r="H16" s="305"/>
      <c r="I16" s="305"/>
      <c r="J16" s="306"/>
      <c r="K16" s="42"/>
      <c r="L16" s="42"/>
      <c r="M16" s="42"/>
      <c r="N16" s="42"/>
      <c r="O16" s="42"/>
      <c r="P16" s="42"/>
      <c r="Q16" s="42"/>
      <c r="R16" s="42"/>
      <c r="S16" s="42"/>
      <c r="T16" s="42"/>
      <c r="U16" s="42"/>
      <c r="V16" s="42"/>
      <c r="X16" s="159"/>
      <c r="Y16" s="159" t="b">
        <v>1</v>
      </c>
    </row>
    <row r="17" spans="1:28" ht="20.25" customHeight="1" x14ac:dyDescent="0.25">
      <c r="A17" s="45"/>
      <c r="B17" s="308" t="s">
        <v>228</v>
      </c>
      <c r="C17" s="308"/>
      <c r="D17" s="308"/>
      <c r="E17" s="146" t="str">
        <f>IF('FY19 Project Request '!X35,"YES",IF('FY19 Project Request '!X36,"NO",))</f>
        <v>YES</v>
      </c>
      <c r="F17" s="312"/>
      <c r="G17" s="313"/>
      <c r="H17" s="309"/>
      <c r="I17" s="310"/>
      <c r="J17" s="31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7" t="str">
        <f>'FY19 Project Request '!B22:C22</f>
        <v>Town of Carrboro &amp; Town of Chapel Hill, Estes Drive (SR 1780)</v>
      </c>
      <c r="C21" s="307"/>
      <c r="D21" s="307" t="str">
        <f>'FY19 Project Request '!D22:F22</f>
        <v>More than 1,279 residents live within 1/2 mile (the walking service area) of the corridor, including lower income residents in apartments.  Carrboro Elementary School is within the 1/2 mile walk area.</v>
      </c>
      <c r="E21" s="307"/>
      <c r="F21" s="307"/>
      <c r="G21" s="307" t="str">
        <f>'FY19 Project Request '!G22:J22</f>
        <v>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v>
      </c>
      <c r="H21" s="307"/>
      <c r="I21" s="307"/>
      <c r="J21" s="30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6" t="s">
        <v>200</v>
      </c>
      <c r="D28" s="317"/>
      <c r="E28" s="318"/>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4" t="str">
        <f>KPI_a</f>
        <v>CO-SpecifyRFLOI for design services/selection of a engineering firm</v>
      </c>
      <c r="D29" s="315"/>
      <c r="E29" s="315"/>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4" t="str">
        <f>KPI_b</f>
        <v>CO-SpecifyThe completion of the study with associated findings, report and conceptual design</v>
      </c>
      <c r="D30" s="315"/>
      <c r="E30" s="315"/>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4" t="str">
        <f>KPI_c</f>
        <v/>
      </c>
      <c r="D31" s="315"/>
      <c r="E31" s="315"/>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DD8B0582-F4C5-4735-BE31-C00FB856E242}" scale="90" showPageBreaks="1" printArea="1" hiddenColumns="1" view="pageBreakPreview" topLeftCell="A31">
      <selection activeCell="G41" sqref="G4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DD8B0582-F4C5-4735-BE31-C00FB856E242}"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1" t="s">
        <v>193</v>
      </c>
      <c r="C1" s="292"/>
      <c r="D1" s="343" t="s">
        <v>164</v>
      </c>
      <c r="E1" s="344"/>
      <c r="F1" s="344"/>
      <c r="G1" s="344"/>
      <c r="H1" s="345"/>
      <c r="I1" s="97" t="s">
        <v>114</v>
      </c>
      <c r="J1" s="98">
        <v>43282</v>
      </c>
      <c r="K1" s="42"/>
      <c r="L1" s="42"/>
      <c r="M1" s="42"/>
      <c r="N1" s="42"/>
      <c r="O1" s="42"/>
      <c r="P1" s="42"/>
      <c r="Q1" s="42"/>
      <c r="R1" s="42"/>
      <c r="S1" s="42"/>
      <c r="T1" s="42"/>
      <c r="U1" s="42"/>
      <c r="V1" s="42"/>
    </row>
    <row r="2" spans="1:25" ht="18.75" customHeight="1" thickTop="1" thickBot="1" x14ac:dyDescent="0.35">
      <c r="A2" s="45"/>
      <c r="B2" s="346" t="str">
        <f>'FY19 Project Request '!B2:C2</f>
        <v>18TOC_CO2</v>
      </c>
      <c r="C2" s="347"/>
      <c r="D2" s="283" t="s">
        <v>117</v>
      </c>
      <c r="E2" s="284"/>
      <c r="F2" s="284"/>
      <c r="G2" s="284"/>
      <c r="H2" s="284"/>
      <c r="I2" s="358" t="s">
        <v>102</v>
      </c>
      <c r="J2" s="359"/>
      <c r="K2" s="42"/>
      <c r="L2" s="42"/>
      <c r="M2" s="42"/>
      <c r="N2" s="42"/>
      <c r="O2" s="42"/>
      <c r="P2" s="42"/>
      <c r="Q2" s="42"/>
      <c r="R2" s="42"/>
      <c r="S2" s="42"/>
      <c r="T2" s="42"/>
      <c r="U2" s="42"/>
      <c r="V2" s="42"/>
    </row>
    <row r="3" spans="1:25" ht="17.25" customHeight="1" x14ac:dyDescent="0.3">
      <c r="A3" s="45"/>
      <c r="B3" s="329" t="s">
        <v>230</v>
      </c>
      <c r="C3" s="330"/>
      <c r="D3" s="283" t="s">
        <v>194</v>
      </c>
      <c r="E3" s="283"/>
      <c r="F3" s="283"/>
      <c r="G3" s="283"/>
      <c r="H3" s="283"/>
      <c r="I3" s="43">
        <v>43281</v>
      </c>
      <c r="J3" s="52"/>
      <c r="K3" s="42"/>
      <c r="L3" s="42"/>
      <c r="M3" s="42"/>
      <c r="N3" s="42"/>
      <c r="O3" s="42"/>
      <c r="P3" s="42"/>
      <c r="Q3" s="42"/>
      <c r="R3" s="42"/>
      <c r="S3" s="42"/>
      <c r="T3" s="42"/>
      <c r="U3" s="42"/>
      <c r="V3" s="42"/>
    </row>
    <row r="4" spans="1:25" ht="17.25" x14ac:dyDescent="0.3">
      <c r="A4" s="45"/>
      <c r="B4" s="331"/>
      <c r="C4" s="332"/>
      <c r="D4" s="288"/>
      <c r="E4" s="283"/>
      <c r="F4" s="283"/>
      <c r="G4" s="283"/>
      <c r="H4" s="28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6" t="s">
        <v>34</v>
      </c>
      <c r="C9" s="318"/>
      <c r="D9" s="316" t="s">
        <v>35</v>
      </c>
      <c r="E9" s="318"/>
      <c r="F9" s="316" t="s">
        <v>36</v>
      </c>
      <c r="G9" s="317"/>
      <c r="H9" s="318"/>
      <c r="I9" s="316" t="s">
        <v>111</v>
      </c>
      <c r="J9" s="318"/>
      <c r="K9" s="42"/>
      <c r="L9" s="42"/>
      <c r="M9" s="42"/>
      <c r="N9" s="42"/>
      <c r="O9" s="42"/>
      <c r="P9" s="42"/>
      <c r="Q9" s="42"/>
      <c r="R9" s="42"/>
      <c r="S9" s="42"/>
      <c r="T9" s="42"/>
      <c r="U9" s="42"/>
      <c r="V9" s="42"/>
    </row>
    <row r="10" spans="1:25" ht="18" customHeight="1" x14ac:dyDescent="0.25">
      <c r="A10" s="45"/>
      <c r="B10" s="324" t="str">
        <f>Project_Name</f>
        <v>Estes Drive Transit Access/Corridor Study</v>
      </c>
      <c r="C10" s="325"/>
      <c r="D10" s="324" t="str">
        <f>Requesting_Agency</f>
        <v>Town of Carrboro</v>
      </c>
      <c r="E10" s="325"/>
      <c r="F10" s="363" t="str">
        <f>'FY19 Project Request '!F11:H11</f>
        <v>Tina Moon</v>
      </c>
      <c r="G10" s="364"/>
      <c r="H10" s="365"/>
      <c r="I10" s="139" t="s">
        <v>87</v>
      </c>
      <c r="J10" s="140">
        <f>'FY19 Project Request '!J11</f>
        <v>0</v>
      </c>
      <c r="K10" s="42"/>
      <c r="L10" s="42"/>
      <c r="M10" s="42"/>
      <c r="N10" s="42"/>
      <c r="O10" s="42"/>
      <c r="P10" s="42"/>
      <c r="Q10" s="42"/>
      <c r="R10" s="42"/>
      <c r="S10" s="42"/>
      <c r="T10" s="42"/>
      <c r="U10" s="42"/>
      <c r="V10" s="42"/>
    </row>
    <row r="11" spans="1:25" ht="18" customHeight="1" x14ac:dyDescent="0.25">
      <c r="A11" s="45"/>
      <c r="B11" s="326"/>
      <c r="C11" s="327"/>
      <c r="D11" s="326"/>
      <c r="E11" s="327"/>
      <c r="F11" s="363" t="str">
        <f>'FY19 Project Request '!F12:H12</f>
        <v>cmoon@townofcarrboro.org</v>
      </c>
      <c r="G11" s="364"/>
      <c r="H11" s="365"/>
      <c r="I11" s="139" t="s">
        <v>95</v>
      </c>
      <c r="J11" s="140">
        <f>'FY19 Project Request '!J12</f>
        <v>0</v>
      </c>
      <c r="K11" s="42"/>
      <c r="L11" s="42"/>
      <c r="M11" s="42"/>
      <c r="N11" s="42"/>
      <c r="O11" s="42"/>
      <c r="P11" s="42"/>
      <c r="Q11" s="42"/>
      <c r="R11" s="42"/>
      <c r="S11" s="42"/>
      <c r="T11" s="42"/>
      <c r="U11" s="42"/>
      <c r="V11" s="42"/>
    </row>
    <row r="12" spans="1:25" x14ac:dyDescent="0.25">
      <c r="A12" s="45"/>
      <c r="B12" s="316" t="s">
        <v>39</v>
      </c>
      <c r="C12" s="318"/>
      <c r="D12" s="316" t="s">
        <v>40</v>
      </c>
      <c r="E12" s="318"/>
      <c r="F12" s="316" t="s">
        <v>96</v>
      </c>
      <c r="G12" s="317"/>
      <c r="H12" s="318"/>
      <c r="I12" s="316" t="s">
        <v>112</v>
      </c>
      <c r="J12" s="318"/>
      <c r="K12" s="42"/>
      <c r="L12" s="42"/>
      <c r="M12" s="42"/>
      <c r="N12" s="42"/>
      <c r="O12" s="42"/>
      <c r="P12" s="42"/>
      <c r="Q12" s="42"/>
      <c r="R12" s="42"/>
      <c r="S12" s="42"/>
      <c r="T12" s="42"/>
      <c r="U12" s="42"/>
      <c r="V12" s="42"/>
    </row>
    <row r="13" spans="1:25" ht="15.75" customHeight="1" x14ac:dyDescent="0.25">
      <c r="A13" s="45"/>
      <c r="B13" s="333">
        <f>Start_Date</f>
        <v>43146</v>
      </c>
      <c r="C13" s="334"/>
      <c r="D13" s="333">
        <f>End_Date</f>
        <v>43511</v>
      </c>
      <c r="E13" s="334"/>
      <c r="F13" s="337" t="str">
        <f>Added_notes_as_appropriate</f>
        <v>The exact start and completion dates subject to the timeline for finalizing an agreement between GoTriangle and the Town of Carrboro.</v>
      </c>
      <c r="G13" s="338"/>
      <c r="H13" s="339"/>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5"/>
      <c r="C14" s="336"/>
      <c r="D14" s="335"/>
      <c r="E14" s="336"/>
      <c r="F14" s="340"/>
      <c r="G14" s="341"/>
      <c r="H14" s="342"/>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19" t="s">
        <v>90</v>
      </c>
      <c r="C15" s="320"/>
      <c r="D15" s="321"/>
      <c r="E15" s="322"/>
      <c r="F15" s="322"/>
      <c r="G15" s="322"/>
      <c r="H15" s="322"/>
      <c r="I15" s="322"/>
      <c r="J15" s="323"/>
      <c r="K15" s="42"/>
      <c r="L15" s="42"/>
      <c r="M15" s="42"/>
      <c r="N15" s="42"/>
      <c r="O15" s="42"/>
      <c r="P15" s="42"/>
      <c r="Q15" s="42"/>
      <c r="R15" s="42"/>
      <c r="S15" s="42"/>
      <c r="T15" s="42"/>
      <c r="U15" s="42"/>
      <c r="V15" s="42"/>
      <c r="W15" s="37" t="b">
        <v>0</v>
      </c>
    </row>
    <row r="16" spans="1:25" ht="102.75" customHeight="1" x14ac:dyDescent="0.25">
      <c r="A16" s="45"/>
      <c r="B16" s="366" t="str">
        <f>'FY19 Project Request '!B17:J17</f>
        <v>The Town of Carrboro will conduct a corridor study to inform the preliminary design work for bike-ped infrastructure improvements along Estes Drive from North Greensboro Street, to Martin Luther King Boulevard.  The bike-ped project has been programmed in the FY2018-2027 TIP (EB-5886), with an anticipated let date of FY 2021.   $106,296 of Transit Tax revenue funds have been earmarked for the Town of Carrboro to conduct the corridor study in FY2018.</v>
      </c>
      <c r="C16" s="367"/>
      <c r="D16" s="367"/>
      <c r="E16" s="367"/>
      <c r="F16" s="367"/>
      <c r="G16" s="367"/>
      <c r="H16" s="368"/>
      <c r="I16" s="368"/>
      <c r="J16" s="369"/>
      <c r="K16" s="42"/>
      <c r="L16" s="42"/>
      <c r="M16" s="42"/>
      <c r="N16" s="42"/>
      <c r="O16" s="42"/>
      <c r="P16" s="42"/>
      <c r="Q16" s="42"/>
      <c r="R16" s="42"/>
      <c r="S16" s="42"/>
      <c r="T16" s="42"/>
      <c r="U16" s="42"/>
      <c r="V16" s="42"/>
      <c r="X16" s="159"/>
      <c r="Y16" s="159" t="b">
        <v>1</v>
      </c>
    </row>
    <row r="17" spans="1:28" ht="20.25" customHeight="1" x14ac:dyDescent="0.25">
      <c r="A17" s="45"/>
      <c r="B17" s="308" t="s">
        <v>228</v>
      </c>
      <c r="C17" s="308"/>
      <c r="D17" s="308"/>
      <c r="E17" s="146" t="str">
        <f>IF('FY19 Project Request '!X35,"YES",IF('FY19 Project Request '!X36,"NO",))</f>
        <v>YES</v>
      </c>
      <c r="F17" s="312"/>
      <c r="G17" s="313"/>
      <c r="H17" s="309"/>
      <c r="I17" s="310"/>
      <c r="J17" s="31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2" t="str">
        <f>'FY19 Project Request '!B22:C22</f>
        <v>Town of Carrboro &amp; Town of Chapel Hill, Estes Drive (SR 1780)</v>
      </c>
      <c r="C21" s="372"/>
      <c r="D21" s="372" t="str">
        <f>'FY19 Project Request '!D22:F22</f>
        <v>More than 1,279 residents live within 1/2 mile (the walking service area) of the corridor, including lower income residents in apartments.  Carrboro Elementary School is within the 1/2 mile walk area.</v>
      </c>
      <c r="E21" s="372"/>
      <c r="F21" s="372"/>
      <c r="G21" s="372" t="str">
        <f>'FY19 Project Request '!G22:J22</f>
        <v>The project will allow for additional outreach and input prior to the formal design process for EB-5886, will improve levels of service and safety for riders of the 5 existing Chapel Hill Transit routes, access to Wilson Park and the main corridor connecting Chapel Hill and Carrboro.</v>
      </c>
      <c r="H21" s="372"/>
      <c r="I21" s="372"/>
      <c r="J21" s="37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6" t="s">
        <v>200</v>
      </c>
      <c r="D28" s="317"/>
      <c r="E28" s="318"/>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4" t="str">
        <f>KPI_a</f>
        <v>CO-SpecifyRFLOI for design services/selection of a engineering firm</v>
      </c>
      <c r="D29" s="315"/>
      <c r="E29" s="315"/>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4" t="str">
        <f>KPI_b</f>
        <v>CO-SpecifyThe completion of the study with associated findings, report and conceptual design</v>
      </c>
      <c r="D30" s="315"/>
      <c r="E30" s="315"/>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4" t="str">
        <f>KPI_c</f>
        <v/>
      </c>
      <c r="D31" s="315"/>
      <c r="E31" s="315"/>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0" t="s">
        <v>201</v>
      </c>
      <c r="C36" s="371"/>
      <c r="D36" s="370" t="s">
        <v>202</v>
      </c>
      <c r="E36" s="371"/>
      <c r="F36" s="370" t="s">
        <v>203</v>
      </c>
      <c r="G36" s="371"/>
      <c r="H36" s="370" t="s">
        <v>204</v>
      </c>
      <c r="I36" s="37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3"/>
      <c r="C37" s="374"/>
      <c r="D37" s="373"/>
      <c r="E37" s="374"/>
      <c r="F37" s="373"/>
      <c r="G37" s="374"/>
      <c r="H37" s="373"/>
      <c r="I37" s="374"/>
      <c r="J37" s="42"/>
      <c r="K37" s="42"/>
      <c r="L37" s="42"/>
      <c r="M37" s="42"/>
      <c r="N37" s="42"/>
      <c r="O37" s="42"/>
      <c r="P37" s="42"/>
      <c r="Q37" s="42"/>
      <c r="R37" s="42"/>
      <c r="S37" s="42"/>
      <c r="T37" s="42"/>
      <c r="U37" s="42"/>
      <c r="V37" s="42"/>
      <c r="W37" s="42"/>
      <c r="X37" s="42"/>
      <c r="Y37" s="42"/>
      <c r="Z37" s="147"/>
    </row>
    <row r="38" spans="1:26" ht="15.75" thickBot="1" x14ac:dyDescent="0.3">
      <c r="A38" s="53"/>
      <c r="B38" s="299" t="s">
        <v>206</v>
      </c>
      <c r="C38" s="300"/>
      <c r="D38" s="299" t="s">
        <v>206</v>
      </c>
      <c r="E38" s="300"/>
      <c r="F38" s="299" t="s">
        <v>206</v>
      </c>
      <c r="G38" s="300"/>
      <c r="H38" s="299" t="s">
        <v>206</v>
      </c>
      <c r="I38" s="300"/>
      <c r="J38" s="53"/>
      <c r="K38" s="42"/>
      <c r="L38" s="42"/>
      <c r="M38" s="42"/>
      <c r="N38" s="42"/>
      <c r="O38" s="42"/>
      <c r="P38" s="42"/>
      <c r="Q38" s="42"/>
      <c r="R38" s="42"/>
      <c r="S38" s="42"/>
      <c r="T38" s="42"/>
      <c r="U38" s="42"/>
      <c r="V38" s="42"/>
    </row>
    <row r="39" spans="1:26" ht="15.75" thickTop="1" x14ac:dyDescent="0.25">
      <c r="A39" s="45"/>
      <c r="B39" s="373"/>
      <c r="C39" s="374"/>
      <c r="D39" s="373"/>
      <c r="E39" s="374"/>
      <c r="F39" s="373"/>
      <c r="G39" s="374"/>
      <c r="H39" s="373"/>
      <c r="I39" s="374"/>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6" t="s">
        <v>208</v>
      </c>
      <c r="C56" s="276"/>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6" t="s">
        <v>258</v>
      </c>
      <c r="C57" s="276"/>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5" t="s">
        <v>164</v>
      </c>
      <c r="C1" s="386"/>
      <c r="D1" s="386"/>
      <c r="E1" s="386"/>
      <c r="F1" s="386"/>
      <c r="G1" s="386"/>
      <c r="H1" s="386"/>
      <c r="I1" s="386"/>
      <c r="J1" s="386"/>
      <c r="K1" s="386"/>
      <c r="O1" s="101"/>
      <c r="P1" s="101"/>
    </row>
    <row r="2" spans="2:16" s="104" customFormat="1" ht="31.5" x14ac:dyDescent="0.3">
      <c r="B2" s="387" t="s">
        <v>117</v>
      </c>
      <c r="C2" s="387"/>
      <c r="D2" s="387"/>
      <c r="E2" s="387"/>
      <c r="F2" s="387"/>
      <c r="G2" s="387"/>
      <c r="H2" s="387"/>
      <c r="I2" s="387"/>
      <c r="J2" s="387"/>
      <c r="K2" s="387"/>
      <c r="O2" s="105"/>
      <c r="P2" s="105"/>
    </row>
    <row r="3" spans="2:16" s="104" customFormat="1" ht="21" customHeight="1" x14ac:dyDescent="0.2">
      <c r="D3" s="106"/>
      <c r="E3" s="106"/>
      <c r="G3" s="388"/>
      <c r="H3" s="388"/>
      <c r="I3" s="103"/>
      <c r="J3" s="103"/>
      <c r="O3" s="105"/>
      <c r="P3" s="105"/>
    </row>
    <row r="4" spans="2:16" ht="21" customHeight="1" x14ac:dyDescent="0.25">
      <c r="D4" s="106"/>
      <c r="E4" s="106"/>
      <c r="F4" s="102"/>
      <c r="G4" s="389"/>
      <c r="H4" s="389"/>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0" t="s">
        <v>167</v>
      </c>
      <c r="J7" s="390"/>
      <c r="K7" s="109"/>
      <c r="L7" s="109"/>
      <c r="M7" s="109"/>
      <c r="O7" s="109"/>
      <c r="P7" s="109"/>
    </row>
    <row r="8" spans="2:16" ht="21" customHeight="1" x14ac:dyDescent="0.2">
      <c r="D8" s="392" t="s">
        <v>192</v>
      </c>
      <c r="E8" s="392"/>
      <c r="H8" s="135"/>
      <c r="I8" s="376" t="s">
        <v>168</v>
      </c>
      <c r="J8" s="377"/>
      <c r="K8" s="109"/>
      <c r="L8" s="109"/>
      <c r="M8" s="109"/>
      <c r="O8" s="109"/>
      <c r="P8" s="109"/>
    </row>
    <row r="9" spans="2:16" ht="21" customHeight="1" x14ac:dyDescent="0.2">
      <c r="D9" s="375" t="s">
        <v>169</v>
      </c>
      <c r="E9" s="375"/>
      <c r="H9" s="135"/>
      <c r="I9" s="376" t="s">
        <v>170</v>
      </c>
      <c r="J9" s="377"/>
      <c r="K9" s="109"/>
      <c r="L9" s="109"/>
      <c r="M9" s="109"/>
      <c r="O9" s="110"/>
      <c r="P9" s="110"/>
    </row>
    <row r="10" spans="2:16" ht="21" customHeight="1" x14ac:dyDescent="0.2">
      <c r="D10" s="375" t="s">
        <v>171</v>
      </c>
      <c r="E10" s="375"/>
      <c r="H10" s="135"/>
      <c r="I10" s="376" t="s">
        <v>172</v>
      </c>
      <c r="J10" s="377"/>
      <c r="K10" s="109"/>
      <c r="L10" s="109"/>
      <c r="M10" s="109"/>
      <c r="O10" s="110"/>
      <c r="P10" s="110"/>
    </row>
    <row r="11" spans="2:16" ht="21" customHeight="1" x14ac:dyDescent="0.2">
      <c r="D11" s="375" t="s">
        <v>173</v>
      </c>
      <c r="E11" s="375"/>
      <c r="H11" s="135"/>
      <c r="I11" s="376" t="s">
        <v>174</v>
      </c>
      <c r="J11" s="377"/>
      <c r="K11" s="109"/>
      <c r="L11" s="109"/>
      <c r="M11" s="109"/>
      <c r="O11" s="110"/>
      <c r="P11" s="110"/>
    </row>
    <row r="12" spans="2:16" ht="21" customHeight="1" x14ac:dyDescent="0.2">
      <c r="D12" s="380" t="s">
        <v>175</v>
      </c>
      <c r="E12" s="381"/>
      <c r="H12" s="135"/>
      <c r="I12" s="376" t="s">
        <v>176</v>
      </c>
      <c r="J12" s="377"/>
      <c r="K12" s="109"/>
      <c r="L12" s="109"/>
      <c r="M12" s="109"/>
      <c r="O12" s="110"/>
      <c r="P12" s="110"/>
    </row>
    <row r="13" spans="2:16" ht="21" customHeight="1" x14ac:dyDescent="0.2">
      <c r="D13" s="144" t="s">
        <v>177</v>
      </c>
      <c r="E13" s="145"/>
      <c r="H13" s="136"/>
      <c r="I13" s="376" t="s">
        <v>178</v>
      </c>
      <c r="J13" s="377"/>
      <c r="K13" s="109"/>
      <c r="L13" s="109"/>
      <c r="M13" s="109"/>
      <c r="O13" s="111"/>
      <c r="P13" s="111"/>
    </row>
    <row r="14" spans="2:16" ht="21" customHeight="1" x14ac:dyDescent="0.2">
      <c r="D14" s="384" t="s">
        <v>179</v>
      </c>
      <c r="E14" s="384"/>
      <c r="H14" s="137"/>
      <c r="I14" s="376" t="s">
        <v>180</v>
      </c>
      <c r="J14" s="377"/>
    </row>
    <row r="15" spans="2:16" ht="33.6" customHeight="1" x14ac:dyDescent="0.2"/>
    <row r="16" spans="2:16" s="113" customFormat="1" ht="51" customHeight="1" thickBot="1" x14ac:dyDescent="0.3">
      <c r="B16" s="133" t="s">
        <v>197</v>
      </c>
      <c r="C16" s="382" t="s">
        <v>185</v>
      </c>
      <c r="D16" s="383"/>
      <c r="E16" s="133" t="s">
        <v>181</v>
      </c>
      <c r="F16" s="133" t="s">
        <v>182</v>
      </c>
      <c r="G16" s="133" t="s">
        <v>186</v>
      </c>
      <c r="H16" s="133" t="s">
        <v>183</v>
      </c>
      <c r="I16" s="133" t="s">
        <v>187</v>
      </c>
      <c r="J16" s="133" t="s">
        <v>188</v>
      </c>
      <c r="K16" s="138" t="s">
        <v>189</v>
      </c>
    </row>
    <row r="17" spans="2:11" s="115" customFormat="1" ht="25.15" customHeight="1" thickTop="1" x14ac:dyDescent="0.25">
      <c r="B17" s="87"/>
      <c r="C17" s="397"/>
      <c r="D17" s="398"/>
      <c r="E17" s="87"/>
      <c r="F17" s="87"/>
      <c r="G17" s="87"/>
      <c r="H17" s="87"/>
      <c r="I17" s="87"/>
      <c r="J17" s="87"/>
      <c r="K17" s="65">
        <f>J17*G17</f>
        <v>0</v>
      </c>
    </row>
    <row r="18" spans="2:11" s="115" customFormat="1" ht="25.15" customHeight="1" x14ac:dyDescent="0.25">
      <c r="B18" s="87"/>
      <c r="C18" s="397"/>
      <c r="D18" s="398"/>
      <c r="E18" s="87"/>
      <c r="F18" s="87"/>
      <c r="G18" s="87"/>
      <c r="H18" s="87"/>
      <c r="I18" s="87"/>
      <c r="J18" s="87"/>
      <c r="K18" s="65">
        <f t="shared" ref="K18:K21" si="0">J18*G18</f>
        <v>0</v>
      </c>
    </row>
    <row r="19" spans="2:11" s="115" customFormat="1" ht="25.15" customHeight="1" x14ac:dyDescent="0.25">
      <c r="B19" s="87"/>
      <c r="C19" s="397"/>
      <c r="D19" s="398"/>
      <c r="E19" s="87"/>
      <c r="F19" s="87"/>
      <c r="G19" s="87"/>
      <c r="H19" s="87"/>
      <c r="I19" s="87"/>
      <c r="J19" s="87"/>
      <c r="K19" s="65">
        <f t="shared" si="0"/>
        <v>0</v>
      </c>
    </row>
    <row r="20" spans="2:11" s="115" customFormat="1" ht="25.15" customHeight="1" x14ac:dyDescent="0.25">
      <c r="B20" s="87"/>
      <c r="C20" s="397"/>
      <c r="D20" s="398"/>
      <c r="E20" s="87"/>
      <c r="F20" s="87"/>
      <c r="G20" s="87"/>
      <c r="H20" s="87"/>
      <c r="I20" s="87"/>
      <c r="J20" s="87"/>
      <c r="K20" s="65">
        <f t="shared" si="0"/>
        <v>0</v>
      </c>
    </row>
    <row r="21" spans="2:11" s="115" customFormat="1" ht="25.15" customHeight="1" x14ac:dyDescent="0.25">
      <c r="B21" s="87"/>
      <c r="C21" s="397"/>
      <c r="D21" s="398"/>
      <c r="E21" s="87"/>
      <c r="F21" s="87"/>
      <c r="G21" s="87"/>
      <c r="H21" s="87"/>
      <c r="I21" s="87"/>
      <c r="J21" s="87"/>
      <c r="K21" s="65">
        <f t="shared" si="0"/>
        <v>0</v>
      </c>
    </row>
    <row r="22" spans="2:11" s="115" customFormat="1" ht="39.6" hidden="1" customHeight="1" x14ac:dyDescent="0.25">
      <c r="C22" s="399" t="s">
        <v>184</v>
      </c>
      <c r="D22" s="400"/>
      <c r="E22" s="112" t="s">
        <v>181</v>
      </c>
      <c r="F22" s="112" t="s">
        <v>182</v>
      </c>
      <c r="G22" s="116"/>
      <c r="H22" s="117"/>
      <c r="I22" s="117"/>
      <c r="J22" s="117"/>
      <c r="K22" s="65"/>
    </row>
    <row r="23" spans="2:11" s="115" customFormat="1" ht="25.15" hidden="1" customHeight="1" x14ac:dyDescent="0.25">
      <c r="C23" s="393" t="s">
        <v>190</v>
      </c>
      <c r="D23" s="394"/>
      <c r="E23" s="118">
        <v>41640</v>
      </c>
      <c r="F23" s="114">
        <v>41820</v>
      </c>
      <c r="G23" s="119"/>
      <c r="H23" s="120"/>
      <c r="I23" s="120"/>
      <c r="J23" s="120"/>
      <c r="K23" s="65">
        <v>0</v>
      </c>
    </row>
    <row r="24" spans="2:11" s="115" customFormat="1" ht="25.15" hidden="1" customHeight="1" x14ac:dyDescent="0.25">
      <c r="C24" s="393" t="s">
        <v>191</v>
      </c>
      <c r="D24" s="394"/>
      <c r="E24" s="121">
        <v>41640</v>
      </c>
      <c r="F24" s="114">
        <v>41820</v>
      </c>
      <c r="G24" s="122"/>
      <c r="H24" s="120"/>
      <c r="I24" s="120"/>
      <c r="J24" s="120"/>
      <c r="K24" s="65">
        <v>0</v>
      </c>
    </row>
    <row r="25" spans="2:11" s="115" customFormat="1" ht="25.15" hidden="1" customHeight="1" x14ac:dyDescent="0.25">
      <c r="C25" s="395"/>
      <c r="D25" s="396"/>
      <c r="E25" s="118"/>
      <c r="F25" s="118"/>
      <c r="G25" s="122"/>
      <c r="H25" s="120"/>
      <c r="I25" s="120"/>
      <c r="J25" s="120"/>
      <c r="K25" s="65">
        <v>0</v>
      </c>
    </row>
    <row r="26" spans="2:11" s="115" customFormat="1" ht="25.15" hidden="1" customHeight="1" x14ac:dyDescent="0.25">
      <c r="C26" s="395"/>
      <c r="D26" s="396"/>
      <c r="E26" s="118"/>
      <c r="F26" s="118"/>
      <c r="G26" s="123"/>
      <c r="H26" s="124"/>
      <c r="I26" s="124"/>
      <c r="J26" s="124"/>
      <c r="K26" s="65">
        <v>0</v>
      </c>
    </row>
    <row r="27" spans="2:11" s="115" customFormat="1" ht="25.15" hidden="1" customHeight="1" x14ac:dyDescent="0.25">
      <c r="C27" s="401"/>
      <c r="D27" s="402"/>
      <c r="E27" s="125"/>
      <c r="F27" s="125"/>
      <c r="G27" s="126"/>
      <c r="H27" s="127"/>
      <c r="I27" s="127"/>
      <c r="J27" s="127"/>
      <c r="K27" s="65">
        <v>0</v>
      </c>
    </row>
    <row r="28" spans="2:11" s="115" customFormat="1" ht="25.15" customHeight="1" x14ac:dyDescent="0.25">
      <c r="C28" s="378"/>
      <c r="D28" s="378"/>
      <c r="E28" s="130"/>
      <c r="F28" s="130"/>
      <c r="G28" s="130"/>
      <c r="H28" s="131"/>
      <c r="I28" s="131"/>
      <c r="J28" s="131" t="s">
        <v>20</v>
      </c>
      <c r="K28" s="65">
        <f>SUM(K17:K21,K23:K27)</f>
        <v>0</v>
      </c>
    </row>
    <row r="29" spans="2:11" s="128" customFormat="1" ht="25.15" customHeight="1" x14ac:dyDescent="0.2">
      <c r="C29" s="379"/>
      <c r="D29" s="379"/>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1" t="s">
        <v>196</v>
      </c>
      <c r="C32" s="391"/>
      <c r="D32" s="391"/>
      <c r="E32" s="391"/>
      <c r="F32" s="391"/>
      <c r="G32" s="391"/>
      <c r="H32" s="391"/>
      <c r="I32" s="391"/>
      <c r="J32" s="391"/>
      <c r="K32" s="391"/>
    </row>
    <row r="72" ht="12.75" customHeight="1" x14ac:dyDescent="0.2"/>
    <row r="73" ht="12.75" customHeight="1" x14ac:dyDescent="0.2"/>
  </sheetData>
  <customSheetViews>
    <customSheetView guid="{DD8B0582-F4C5-4735-BE31-C00FB856E242}"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DD8B0582-F4C5-4735-BE31-C00FB856E242}"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3" t="s">
        <v>34</v>
      </c>
      <c r="B2" s="403"/>
      <c r="C2" s="403" t="s">
        <v>35</v>
      </c>
      <c r="D2" s="403"/>
      <c r="E2" s="404" t="s">
        <v>36</v>
      </c>
      <c r="F2" s="405"/>
      <c r="G2" s="405"/>
      <c r="H2" s="405" t="s">
        <v>37</v>
      </c>
      <c r="I2" s="405"/>
    </row>
    <row r="3" spans="1:9" x14ac:dyDescent="0.25">
      <c r="A3" s="406"/>
      <c r="B3" s="406"/>
      <c r="C3" s="406"/>
      <c r="D3" s="406"/>
      <c r="E3" s="407"/>
      <c r="F3" s="407"/>
      <c r="G3" s="407"/>
      <c r="H3" s="408">
        <f>I45</f>
        <v>0</v>
      </c>
      <c r="I3" s="408"/>
    </row>
    <row r="4" spans="1:9" x14ac:dyDescent="0.25">
      <c r="A4" s="406"/>
      <c r="B4" s="406"/>
      <c r="C4" s="406"/>
      <c r="D4" s="406"/>
      <c r="E4" s="409"/>
      <c r="F4" s="406"/>
      <c r="G4" s="406"/>
      <c r="H4" s="408"/>
      <c r="I4" s="408"/>
    </row>
    <row r="5" spans="1:9" x14ac:dyDescent="0.25">
      <c r="A5" s="403" t="s">
        <v>39</v>
      </c>
      <c r="B5" s="403"/>
      <c r="C5" s="403" t="s">
        <v>40</v>
      </c>
      <c r="D5" s="403"/>
      <c r="E5" s="403" t="s">
        <v>41</v>
      </c>
      <c r="F5" s="403"/>
      <c r="G5" s="403"/>
      <c r="H5" s="403"/>
      <c r="I5" s="403"/>
    </row>
    <row r="6" spans="1:9" x14ac:dyDescent="0.25">
      <c r="A6" s="410"/>
      <c r="B6" s="411"/>
      <c r="C6" s="410"/>
      <c r="D6" s="411"/>
      <c r="E6" s="406"/>
      <c r="F6" s="406"/>
      <c r="G6" s="406"/>
      <c r="H6" s="408">
        <f>I70</f>
        <v>0</v>
      </c>
      <c r="I6" s="408"/>
    </row>
    <row r="7" spans="1:9" x14ac:dyDescent="0.25">
      <c r="A7" s="413" t="s">
        <v>43</v>
      </c>
      <c r="B7" s="414"/>
      <c r="C7" s="26"/>
      <c r="D7" s="26"/>
      <c r="E7" s="26"/>
      <c r="F7" s="26"/>
      <c r="G7" s="26"/>
      <c r="H7" s="26"/>
      <c r="I7" s="27"/>
    </row>
    <row r="8" spans="1:9" ht="52.35" customHeight="1" x14ac:dyDescent="0.25">
      <c r="A8" s="415"/>
      <c r="B8" s="416"/>
      <c r="C8" s="416"/>
      <c r="D8" s="416"/>
      <c r="E8" s="416"/>
      <c r="F8" s="416"/>
      <c r="G8" s="416"/>
      <c r="H8" s="416"/>
      <c r="I8" s="417"/>
    </row>
    <row r="9" spans="1:9" x14ac:dyDescent="0.25">
      <c r="A9" s="418" t="s">
        <v>44</v>
      </c>
      <c r="B9" s="419"/>
      <c r="C9" s="419"/>
      <c r="D9" s="28"/>
      <c r="E9" s="29"/>
      <c r="F9" s="29"/>
      <c r="G9" s="29"/>
      <c r="H9" s="29"/>
      <c r="I9" s="30"/>
    </row>
    <row r="10" spans="1:9" x14ac:dyDescent="0.25">
      <c r="A10" s="420" t="s">
        <v>45</v>
      </c>
      <c r="B10" s="421"/>
      <c r="C10" s="421"/>
      <c r="D10" s="421"/>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2"/>
      <c r="B14" s="423"/>
      <c r="C14" s="423"/>
      <c r="D14" s="423"/>
      <c r="E14" s="423"/>
      <c r="F14" s="423"/>
      <c r="G14" s="423"/>
      <c r="H14" s="423"/>
      <c r="I14" s="424"/>
    </row>
    <row r="15" spans="1:9" ht="16.5" x14ac:dyDescent="0.25">
      <c r="A15" s="34"/>
      <c r="B15" s="34"/>
      <c r="C15" s="34"/>
      <c r="D15" s="34"/>
      <c r="E15" s="34"/>
      <c r="F15" s="34"/>
      <c r="G15" s="34"/>
      <c r="H15" s="34"/>
      <c r="I15" s="34"/>
    </row>
    <row r="16" spans="1:9" ht="31.35" customHeight="1" x14ac:dyDescent="0.25">
      <c r="A16" s="412" t="s">
        <v>47</v>
      </c>
      <c r="B16" s="412"/>
      <c r="C16" s="412"/>
      <c r="D16" s="412"/>
      <c r="E16" s="412"/>
      <c r="F16" s="412"/>
      <c r="G16" s="412"/>
      <c r="H16" s="412"/>
      <c r="I16" s="412"/>
    </row>
    <row r="17" spans="1:9" ht="16.5" x14ac:dyDescent="0.25">
      <c r="A17" s="34"/>
      <c r="B17" s="34"/>
      <c r="C17" s="34"/>
      <c r="D17" s="34"/>
      <c r="E17" s="34"/>
      <c r="F17" s="34"/>
      <c r="G17" s="34"/>
      <c r="H17" s="34"/>
      <c r="I17" s="34"/>
    </row>
    <row r="18" spans="1:9" ht="39.75" customHeight="1" x14ac:dyDescent="0.25">
      <c r="A18" s="425"/>
      <c r="B18" s="426"/>
      <c r="C18" s="426"/>
      <c r="D18" s="426"/>
      <c r="E18" s="426"/>
      <c r="F18" s="426"/>
      <c r="G18" s="426"/>
      <c r="H18" s="426"/>
      <c r="I18" s="427"/>
    </row>
    <row r="19" spans="1:9" ht="8.1" customHeight="1" x14ac:dyDescent="0.25">
      <c r="A19" s="34"/>
      <c r="B19" s="34"/>
      <c r="C19" s="34"/>
      <c r="D19" s="34"/>
      <c r="E19" s="34"/>
      <c r="F19" s="34"/>
      <c r="G19" s="34"/>
      <c r="H19" s="34"/>
      <c r="I19" s="34"/>
    </row>
    <row r="20" spans="1:9" ht="15" customHeight="1" x14ac:dyDescent="0.25">
      <c r="A20" s="412" t="s">
        <v>48</v>
      </c>
      <c r="B20" s="412"/>
      <c r="C20" s="412"/>
      <c r="D20" s="412"/>
      <c r="E20" s="412"/>
      <c r="F20" s="412"/>
      <c r="G20" s="412"/>
      <c r="H20" s="412"/>
      <c r="I20" s="412"/>
    </row>
    <row r="21" spans="1:9" ht="16.5" x14ac:dyDescent="0.25">
      <c r="A21" s="34"/>
      <c r="B21" s="34"/>
      <c r="C21" s="34"/>
      <c r="D21" s="34"/>
      <c r="E21" s="34"/>
      <c r="F21" s="34"/>
      <c r="G21" s="34"/>
      <c r="H21" s="34"/>
      <c r="I21" s="34"/>
    </row>
    <row r="22" spans="1:9" ht="33" customHeight="1" x14ac:dyDescent="0.25">
      <c r="A22" s="425"/>
      <c r="B22" s="426"/>
      <c r="C22" s="426"/>
      <c r="D22" s="426"/>
      <c r="E22" s="426"/>
      <c r="F22" s="426"/>
      <c r="G22" s="426"/>
      <c r="H22" s="426"/>
      <c r="I22" s="427"/>
    </row>
    <row r="23" spans="1:9" x14ac:dyDescent="0.25">
      <c r="A23" s="428" t="s">
        <v>49</v>
      </c>
      <c r="B23" s="428"/>
      <c r="C23" s="428"/>
      <c r="D23" s="428"/>
      <c r="E23" s="428"/>
      <c r="F23" s="428"/>
      <c r="G23" s="428"/>
      <c r="H23" s="428"/>
      <c r="I23" s="428"/>
    </row>
    <row r="24" spans="1:9" x14ac:dyDescent="0.25">
      <c r="A24" s="412"/>
      <c r="B24" s="412"/>
      <c r="C24" s="412"/>
      <c r="D24" s="412"/>
      <c r="E24" s="412"/>
      <c r="F24" s="412"/>
      <c r="G24" s="412"/>
      <c r="H24" s="412"/>
      <c r="I24" s="412"/>
    </row>
    <row r="25" spans="1:9" ht="16.5" x14ac:dyDescent="0.25">
      <c r="A25" s="34"/>
      <c r="B25" s="34"/>
      <c r="C25" s="34"/>
      <c r="D25" s="34"/>
      <c r="E25" s="34"/>
      <c r="F25" s="34"/>
      <c r="G25" s="34"/>
      <c r="H25" s="34"/>
      <c r="I25" s="34"/>
    </row>
    <row r="26" spans="1:9" ht="31.35" customHeight="1" x14ac:dyDescent="0.25">
      <c r="A26" s="425"/>
      <c r="B26" s="426"/>
      <c r="C26" s="426"/>
      <c r="D26" s="426"/>
      <c r="E26" s="426"/>
      <c r="F26" s="426"/>
      <c r="G26" s="426"/>
      <c r="H26" s="426"/>
      <c r="I26" s="427"/>
    </row>
    <row r="27" spans="1:9" ht="16.5" x14ac:dyDescent="0.25">
      <c r="A27" s="34"/>
      <c r="B27" s="34"/>
      <c r="C27" s="34"/>
      <c r="D27" s="34"/>
      <c r="E27" s="34"/>
      <c r="F27" s="34"/>
      <c r="G27" s="34"/>
      <c r="H27" s="34"/>
      <c r="I27" s="34"/>
    </row>
    <row r="28" spans="1:9" ht="16.5" x14ac:dyDescent="0.25">
      <c r="A28" s="412" t="s">
        <v>50</v>
      </c>
      <c r="B28" s="412"/>
      <c r="C28" s="412"/>
      <c r="D28" s="412"/>
      <c r="E28" s="412"/>
      <c r="F28" s="412"/>
      <c r="G28" s="412"/>
      <c r="H28" s="412"/>
      <c r="I28" s="412"/>
    </row>
    <row r="29" spans="1:9" ht="16.5" x14ac:dyDescent="0.25">
      <c r="A29" s="34"/>
      <c r="B29" s="34"/>
      <c r="C29" s="34"/>
      <c r="D29" s="34"/>
      <c r="E29" s="34"/>
      <c r="F29" s="34"/>
      <c r="G29" s="34"/>
      <c r="H29" s="34"/>
      <c r="I29" s="34"/>
    </row>
    <row r="30" spans="1:9" ht="16.5" x14ac:dyDescent="0.25">
      <c r="A30" s="425"/>
      <c r="B30" s="426"/>
      <c r="C30" s="426"/>
      <c r="D30" s="426"/>
      <c r="E30" s="426"/>
      <c r="F30" s="426"/>
      <c r="G30" s="426"/>
      <c r="H30" s="426"/>
      <c r="I30" s="427"/>
    </row>
    <row r="31" spans="1:9" ht="16.5" x14ac:dyDescent="0.25">
      <c r="A31" s="34"/>
      <c r="B31" s="34"/>
      <c r="C31" s="34"/>
      <c r="D31" s="34"/>
      <c r="E31" s="34"/>
      <c r="F31" s="34"/>
      <c r="G31" s="34"/>
      <c r="H31" s="34"/>
      <c r="I31" s="34"/>
    </row>
    <row r="32" spans="1:9" ht="47.45" customHeight="1" x14ac:dyDescent="0.25">
      <c r="A32" s="412" t="s">
        <v>51</v>
      </c>
      <c r="B32" s="412"/>
      <c r="C32" s="412"/>
      <c r="D32" s="412"/>
      <c r="E32" s="412"/>
      <c r="F32" s="412"/>
      <c r="G32" s="412"/>
      <c r="H32" s="412"/>
      <c r="I32" s="412"/>
    </row>
    <row r="33" spans="1:9" ht="16.5" x14ac:dyDescent="0.25">
      <c r="A33" s="34"/>
      <c r="B33" s="34"/>
      <c r="C33" s="34"/>
      <c r="D33" s="34"/>
      <c r="E33" s="34"/>
      <c r="F33" s="34"/>
      <c r="G33" s="34"/>
      <c r="H33" s="34"/>
      <c r="I33" s="34"/>
    </row>
    <row r="34" spans="1:9" ht="33" customHeight="1" x14ac:dyDescent="0.25">
      <c r="A34" s="425"/>
      <c r="B34" s="426"/>
      <c r="C34" s="426"/>
      <c r="D34" s="426"/>
      <c r="E34" s="426"/>
      <c r="F34" s="426"/>
      <c r="G34" s="426"/>
      <c r="H34" s="426"/>
      <c r="I34" s="427"/>
    </row>
    <row r="37" spans="1:9" x14ac:dyDescent="0.25">
      <c r="A37" s="429" t="s">
        <v>12</v>
      </c>
      <c r="B37" s="429"/>
      <c r="C37" s="429"/>
      <c r="D37" s="429"/>
      <c r="E37" s="429"/>
      <c r="F37" s="429"/>
      <c r="G37" s="429"/>
      <c r="H37" s="429"/>
      <c r="I37" s="42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9" t="s">
        <v>4</v>
      </c>
      <c r="B49" s="429"/>
      <c r="C49" s="429"/>
      <c r="D49" s="429"/>
      <c r="E49" s="429"/>
      <c r="F49" s="429"/>
      <c r="G49" s="429"/>
      <c r="H49" s="429"/>
      <c r="I49" s="42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9" t="s">
        <v>42</v>
      </c>
      <c r="B62" s="429"/>
      <c r="C62" s="429"/>
      <c r="D62" s="429"/>
      <c r="E62" s="429"/>
      <c r="F62" s="429"/>
      <c r="G62" s="429"/>
      <c r="H62" s="429"/>
      <c r="I62" s="42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9" t="s">
        <v>52</v>
      </c>
      <c r="B74" s="429"/>
      <c r="C74" s="429"/>
      <c r="D74" s="429"/>
      <c r="E74" s="429"/>
      <c r="F74" s="429"/>
      <c r="G74" s="429"/>
      <c r="H74" s="429"/>
      <c r="I74" s="42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0"/>
      <c r="B91" s="431"/>
      <c r="C91" s="431"/>
      <c r="D91" s="431"/>
      <c r="E91" s="431"/>
      <c r="F91" s="431"/>
      <c r="G91" s="431"/>
      <c r="H91" s="432"/>
    </row>
    <row r="93" spans="1:9" ht="59.1" customHeight="1" x14ac:dyDescent="0.25">
      <c r="A93" s="430"/>
      <c r="B93" s="431"/>
      <c r="C93" s="431"/>
      <c r="D93" s="431"/>
      <c r="E93" s="431"/>
      <c r="F93" s="431"/>
      <c r="G93" s="431"/>
      <c r="H93" s="432"/>
    </row>
  </sheetData>
  <customSheetViews>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elements/1.1/"/>
    <ds:schemaRef ds:uri="http://www.w3.org/XML/1998/namespace"/>
    <ds:schemaRef ds:uri="http://purl.org/dc/term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Christina Moon</cp:lastModifiedBy>
  <cp:lastPrinted>2017-12-14T18:08:27Z</cp:lastPrinted>
  <dcterms:created xsi:type="dcterms:W3CDTF">2017-01-26T15:15:03Z</dcterms:created>
  <dcterms:modified xsi:type="dcterms:W3CDTF">2017-12-15T17:15:36Z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