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2.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omments3.xml" ContentType="application/vnd.openxmlformats-officedocument.spreadsheetml.comment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P:\County Plan Implementation\Staff Working Group Meetings\FY19 Project Sheets\November 22 2017 Submissions\"/>
    </mc:Choice>
  </mc:AlternateContent>
  <bookViews>
    <workbookView xWindow="0" yWindow="0" windowWidth="19200" windowHeight="11280"/>
  </bookViews>
  <sheets>
    <sheet name="FY19 Project Request " sheetId="1" r:id="rId1"/>
    <sheet name="FY19 Project Reporting" sheetId="2" r:id="rId2"/>
    <sheet name="Exhibit A" sheetId="3" r:id="rId3"/>
    <sheet name="ProjReq Instructions" sheetId="4" r:id="rId4"/>
    <sheet name="ProjReport Instructions" sheetId="5" r:id="rId5"/>
    <sheet name="FY19 Exhibit A - Draft" sheetId="6" state="hidden" r:id="rId6"/>
    <sheet name="End-of-Year Reconciliations" sheetId="7" state="hidden" r:id="rId7"/>
    <sheet name="Sheet1" sheetId="8" state="hidden" r:id="rId8"/>
    <sheet name="Cap Expan Template " sheetId="9" state="hidden" r:id="rId9"/>
    <sheet name="Ops Req_Template " sheetId="10" state="hidden" r:id="rId10"/>
    <sheet name="Ops Req_Customer-Community Surv" sheetId="11" state="hidden" r:id="rId11"/>
  </sheets>
  <definedNames>
    <definedName name="_xlnm._FilterDatabase" localSheetId="0" hidden="1">'FY19 Project Request '!$X$3:$X$12</definedName>
    <definedName name="Added_notes_as_appropriate">'FY19 Project Request '!$F$14</definedName>
    <definedName name="End_Date">'FY19 Project Request '!$D$14</definedName>
    <definedName name="KPI_a">'FY19 Project Request '!$B$48&amp;'FY19 Project Request '!$D$48</definedName>
    <definedName name="KPI_b">'FY19 Project Request '!$B$49&amp;'FY19 Project Request '!$D$49</definedName>
    <definedName name="KPI_c">'FY19 Project Request '!$B$50&amp;'FY19 Project Request '!$D$50</definedName>
    <definedName name="_xlnm.Print_Area" localSheetId="2">'Exhibit A'!$A$1:$K$44</definedName>
    <definedName name="_xlnm.Print_Area" localSheetId="5">'FY19 Exhibit A - Draft'!$A$1:$K$63</definedName>
    <definedName name="_xlnm.Print_Area" localSheetId="1">'FY19 Project Reporting'!$A$1:$K$65</definedName>
    <definedName name="_xlnm.Print_Area" localSheetId="0">'FY19 Project Request '!$A$1:$K$148</definedName>
    <definedName name="_xlnm.Print_Area" localSheetId="4">'ProjReport Instructions'!$A$1:$C$62</definedName>
    <definedName name="_xlnm.Print_Area" localSheetId="3">'ProjReq Instructions'!$A$1:$C$192</definedName>
    <definedName name="Project_Name">'FY19 Project Request '!$B$11</definedName>
    <definedName name="Requesting_Agency">'FY19 Project Request '!$D$11</definedName>
    <definedName name="Start_Date">'FY19 Project Request '!$B$14</definedName>
    <definedName name="Z_A57ED495_A8F1_41AA_920B_D492B709C260_.wvu.Cols" localSheetId="2" hidden="1">'Exhibit A'!$V:$AC</definedName>
    <definedName name="Z_A57ED495_A8F1_41AA_920B_D492B709C260_.wvu.Cols" localSheetId="1" hidden="1">'FY19 Project Reporting'!$V:$AD</definedName>
    <definedName name="Z_A57ED495_A8F1_41AA_920B_D492B709C260_.wvu.FilterData" localSheetId="0" hidden="1">'FY19 Project Request '!$X$3:$X$12</definedName>
    <definedName name="Z_A57ED495_A8F1_41AA_920B_D492B709C260_.wvu.PrintArea" localSheetId="2" hidden="1">'Exhibit A'!$A$1:$K$44</definedName>
    <definedName name="Z_A57ED495_A8F1_41AA_920B_D492B709C260_.wvu.PrintArea" localSheetId="5" hidden="1">'FY19 Exhibit A - Draft'!$A$1:$K$63</definedName>
    <definedName name="Z_A57ED495_A8F1_41AA_920B_D492B709C260_.wvu.PrintArea" localSheetId="1" hidden="1">'FY19 Project Reporting'!$A$1:$K$65</definedName>
    <definedName name="Z_A57ED495_A8F1_41AA_920B_D492B709C260_.wvu.PrintArea" localSheetId="0" hidden="1">'FY19 Project Request '!$A$1:$K$148</definedName>
    <definedName name="Z_A57ED495_A8F1_41AA_920B_D492B709C260_.wvu.PrintArea" localSheetId="4" hidden="1">'ProjReport Instructions'!$A$1:$C$62</definedName>
    <definedName name="Z_A57ED495_A8F1_41AA_920B_D492B709C260_.wvu.PrintArea" localSheetId="3" hidden="1">'ProjReq Instructions'!$A$1:$C$192</definedName>
    <definedName name="Z_A57ED495_A8F1_41AA_920B_D492B709C260_.wvu.Rows" localSheetId="6" hidden="1">'End-of-Year Reconciliations'!$22:$27</definedName>
    <definedName name="Z_A57ED495_A8F1_41AA_920B_D492B709C260_.wvu.Rows" localSheetId="1" hidden="1">'FY19 Project Reporting'!$46:$54</definedName>
    <definedName name="Z_A57ED495_A8F1_41AA_920B_D492B709C260_.wvu.Rows" localSheetId="0" hidden="1">'FY19 Project Request '!$60:$75,'FY19 Project Request '!$77:$79,'FY19 Project Request '!$93:$96,'FY19 Project Request '!$108:$128</definedName>
  </definedNames>
  <calcPr calcId="152511" calcMode="manual" iterate="1"/>
  <customWorkbookViews>
    <customWorkbookView name="Praveen Sridharan - Personal View" guid="{A57ED495-A8F1-41AA-920B-D492B709C260}" mergeInterval="0" personalView="1" maximized="1" xWindow="941" yWindow="-1032" windowWidth="1296" windowHeight="1040"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00" i="1" l="1"/>
  <c r="H100" i="1"/>
  <c r="G100" i="1"/>
  <c r="F100" i="1"/>
  <c r="E100" i="1"/>
  <c r="D100" i="1"/>
  <c r="I139" i="1" l="1"/>
  <c r="H139" i="1"/>
  <c r="G139" i="1"/>
  <c r="F139" i="1"/>
  <c r="E139" i="1"/>
  <c r="D139" i="1"/>
  <c r="D44" i="2" l="1"/>
  <c r="C31" i="3" l="1"/>
  <c r="C30" i="3"/>
  <c r="C29" i="3"/>
  <c r="Y21" i="3"/>
  <c r="X21" i="3"/>
  <c r="G21" i="3"/>
  <c r="D21" i="3"/>
  <c r="B21" i="3"/>
  <c r="Y20" i="3"/>
  <c r="X20" i="3"/>
  <c r="Y19" i="3"/>
  <c r="X19" i="3"/>
  <c r="Y18" i="3"/>
  <c r="X18" i="3"/>
  <c r="Y17" i="3"/>
  <c r="X17" i="3"/>
  <c r="E17" i="3"/>
  <c r="B16" i="3"/>
  <c r="F13" i="3"/>
  <c r="D13" i="3"/>
  <c r="B13" i="3"/>
  <c r="F11" i="3"/>
  <c r="F10" i="3"/>
  <c r="D10" i="3"/>
  <c r="B10" i="3"/>
  <c r="I2" i="3"/>
  <c r="C29" i="2"/>
  <c r="J93" i="1" l="1"/>
  <c r="J94" i="1"/>
  <c r="J95" i="1"/>
  <c r="J96" i="1"/>
  <c r="B48" i="2" l="1"/>
  <c r="B58" i="2"/>
  <c r="J138" i="1"/>
  <c r="J137" i="1"/>
  <c r="J136" i="1"/>
  <c r="J135" i="1"/>
  <c r="J134" i="1"/>
  <c r="J133" i="1"/>
  <c r="J100" i="1"/>
  <c r="J99" i="1"/>
  <c r="J98" i="1"/>
  <c r="J139" i="1" l="1"/>
  <c r="C31" i="6"/>
  <c r="C30" i="6"/>
  <c r="C29" i="6"/>
  <c r="Y21" i="6"/>
  <c r="X21" i="6"/>
  <c r="G21" i="6"/>
  <c r="D21" i="6"/>
  <c r="B21" i="6"/>
  <c r="Y20" i="6"/>
  <c r="X20" i="6"/>
  <c r="Y19" i="6"/>
  <c r="X19" i="6"/>
  <c r="Y18" i="6"/>
  <c r="X18" i="6"/>
  <c r="Y17" i="6"/>
  <c r="X17" i="6"/>
  <c r="E17" i="6"/>
  <c r="B16" i="6"/>
  <c r="F13" i="6"/>
  <c r="D13" i="6"/>
  <c r="B13" i="6"/>
  <c r="F11" i="6"/>
  <c r="F10" i="6"/>
  <c r="D10" i="6"/>
  <c r="B10" i="6"/>
  <c r="F116" i="1" l="1"/>
  <c r="F117" i="1"/>
  <c r="I91" i="1"/>
  <c r="H91" i="1"/>
  <c r="G91" i="1"/>
  <c r="F91" i="1"/>
  <c r="E91" i="1"/>
  <c r="D91" i="1"/>
  <c r="F118" i="1" l="1"/>
  <c r="E118" i="1"/>
  <c r="B2" i="1" l="1"/>
  <c r="B2" i="6" l="1"/>
  <c r="B2" i="3"/>
  <c r="E17" i="2"/>
  <c r="Y17" i="2" l="1"/>
  <c r="Y18" i="2"/>
  <c r="Y19" i="2"/>
  <c r="Y20" i="2"/>
  <c r="Y21" i="2"/>
  <c r="X18" i="2"/>
  <c r="X19" i="2"/>
  <c r="X20" i="2"/>
  <c r="X21" i="2"/>
  <c r="X17" i="2"/>
  <c r="C31" i="2"/>
  <c r="C30" i="2"/>
  <c r="F13" i="2"/>
  <c r="G21" i="2"/>
  <c r="D13" i="2"/>
  <c r="B13" i="2"/>
  <c r="D10" i="2"/>
  <c r="B10" i="2"/>
  <c r="F10" i="2"/>
  <c r="F11" i="2"/>
  <c r="B16" i="2"/>
  <c r="D21" i="2" l="1"/>
  <c r="B21" i="2"/>
  <c r="B2" i="2"/>
  <c r="K21" i="7" l="1"/>
  <c r="K20" i="7"/>
  <c r="K19" i="7"/>
  <c r="K18" i="7"/>
  <c r="K17" i="7"/>
  <c r="K28" i="7" l="1"/>
  <c r="D101" i="1" l="1"/>
  <c r="D118" i="1"/>
  <c r="D123" i="1" s="1"/>
  <c r="D127" i="1" s="1"/>
  <c r="D92" i="1" l="1"/>
  <c r="F101" i="1"/>
  <c r="G101" i="1"/>
  <c r="H101" i="1"/>
  <c r="I101" i="1"/>
  <c r="E101" i="1"/>
  <c r="D102" i="1" l="1"/>
  <c r="J101" i="1"/>
  <c r="G116" i="1"/>
  <c r="H116" i="1" l="1"/>
  <c r="I116" i="1" s="1"/>
  <c r="E123" i="1"/>
  <c r="E127" i="1" s="1"/>
  <c r="D48" i="6" l="1"/>
  <c r="G112" i="1"/>
  <c r="I112" i="1"/>
  <c r="H112" i="1"/>
  <c r="F126" i="1" l="1"/>
  <c r="F125" i="1"/>
  <c r="F113" i="1"/>
  <c r="F124" i="1"/>
  <c r="G124" i="1" s="1"/>
  <c r="H124" i="1" s="1"/>
  <c r="I124" i="1" s="1"/>
  <c r="F121" i="1"/>
  <c r="G121" i="1" s="1"/>
  <c r="H121" i="1" s="1"/>
  <c r="I121" i="1" s="1"/>
  <c r="F122" i="1"/>
  <c r="G122" i="1" s="1"/>
  <c r="H122" i="1" s="1"/>
  <c r="I122" i="1" s="1"/>
  <c r="F114" i="1"/>
  <c r="F119" i="1"/>
  <c r="G119" i="1" s="1"/>
  <c r="H119" i="1" s="1"/>
  <c r="I119" i="1" s="1"/>
  <c r="F120" i="1"/>
  <c r="G120" i="1" s="1"/>
  <c r="H120" i="1" s="1"/>
  <c r="I120" i="1" s="1"/>
  <c r="E47" i="6"/>
  <c r="D49" i="6"/>
  <c r="G117" i="1"/>
  <c r="G114" i="1" l="1"/>
  <c r="H114" i="1" s="1"/>
  <c r="I114" i="1" s="1"/>
  <c r="G113" i="1"/>
  <c r="H113" i="1" s="1"/>
  <c r="I113" i="1" s="1"/>
  <c r="J124" i="1"/>
  <c r="G125" i="1"/>
  <c r="H125" i="1" s="1"/>
  <c r="I125" i="1" s="1"/>
  <c r="G126" i="1"/>
  <c r="H126" i="1" s="1"/>
  <c r="I126" i="1" s="1"/>
  <c r="F123" i="1"/>
  <c r="H117" i="1"/>
  <c r="G118" i="1"/>
  <c r="J113" i="1" l="1"/>
  <c r="J114" i="1"/>
  <c r="J126" i="1"/>
  <c r="G123" i="1"/>
  <c r="G127" i="1" s="1"/>
  <c r="F127" i="1"/>
  <c r="J125" i="1"/>
  <c r="I117" i="1"/>
  <c r="H118" i="1"/>
  <c r="H123" i="1" s="1"/>
  <c r="H127" i="1" s="1"/>
  <c r="H76" i="10"/>
  <c r="G76" i="10"/>
  <c r="F76" i="10"/>
  <c r="E76" i="10"/>
  <c r="D76" i="10"/>
  <c r="C76" i="10"/>
  <c r="B76" i="10"/>
  <c r="I75" i="10"/>
  <c r="I74" i="10"/>
  <c r="I73" i="10"/>
  <c r="G71" i="10"/>
  <c r="F71" i="10"/>
  <c r="D71" i="10"/>
  <c r="E71" i="10" s="1"/>
  <c r="C71" i="10"/>
  <c r="C77" i="10" s="1"/>
  <c r="B71" i="10"/>
  <c r="B64" i="10"/>
  <c r="C63" i="10"/>
  <c r="D63" i="10" s="1"/>
  <c r="C62" i="10"/>
  <c r="D62" i="10" s="1"/>
  <c r="H61" i="10"/>
  <c r="E61" i="10"/>
  <c r="C60" i="10"/>
  <c r="G71" i="11"/>
  <c r="F71" i="11"/>
  <c r="D71" i="11"/>
  <c r="C71" i="11"/>
  <c r="B71" i="11"/>
  <c r="E61" i="11"/>
  <c r="H61" i="11" s="1"/>
  <c r="H76" i="11"/>
  <c r="G76" i="11"/>
  <c r="F76" i="11"/>
  <c r="E76" i="11"/>
  <c r="D76" i="11"/>
  <c r="C76" i="11"/>
  <c r="B76" i="11"/>
  <c r="B77" i="11" s="1"/>
  <c r="I75" i="11"/>
  <c r="I74" i="11"/>
  <c r="I73" i="11"/>
  <c r="B64" i="11"/>
  <c r="C63" i="11"/>
  <c r="C62" i="11"/>
  <c r="D62" i="11" s="1"/>
  <c r="C60" i="11"/>
  <c r="H82" i="9"/>
  <c r="G82" i="9"/>
  <c r="F82" i="9"/>
  <c r="E82" i="9"/>
  <c r="D82" i="9"/>
  <c r="C82" i="9"/>
  <c r="B82" i="9"/>
  <c r="B83" i="9" s="1"/>
  <c r="I81" i="9"/>
  <c r="I80" i="9"/>
  <c r="I79" i="9"/>
  <c r="C77" i="9"/>
  <c r="D77" i="9" s="1"/>
  <c r="E77" i="9" s="1"/>
  <c r="B70" i="9"/>
  <c r="C69" i="9"/>
  <c r="D69" i="9" s="1"/>
  <c r="E69" i="9" s="1"/>
  <c r="F69" i="9" s="1"/>
  <c r="G69" i="9" s="1"/>
  <c r="H69" i="9" s="1"/>
  <c r="C68" i="9"/>
  <c r="D68" i="9" s="1"/>
  <c r="C67" i="9"/>
  <c r="D67" i="9" s="1"/>
  <c r="C66" i="9"/>
  <c r="H57" i="9"/>
  <c r="H58" i="9" s="1"/>
  <c r="G57" i="9"/>
  <c r="G58" i="9" s="1"/>
  <c r="F57" i="9"/>
  <c r="F58" i="9" s="1"/>
  <c r="E57" i="9"/>
  <c r="E58" i="9" s="1"/>
  <c r="D57" i="9"/>
  <c r="D58" i="9" s="1"/>
  <c r="C57" i="9"/>
  <c r="C58" i="9" s="1"/>
  <c r="B57" i="9"/>
  <c r="B58" i="9" s="1"/>
  <c r="I56" i="9"/>
  <c r="I55" i="9"/>
  <c r="I54" i="9"/>
  <c r="I52" i="9"/>
  <c r="H45" i="9"/>
  <c r="G45" i="9"/>
  <c r="F45" i="9"/>
  <c r="E45" i="9"/>
  <c r="D45" i="9"/>
  <c r="C45" i="9"/>
  <c r="B45" i="9"/>
  <c r="I44" i="9"/>
  <c r="I43" i="9"/>
  <c r="I42" i="9"/>
  <c r="I41" i="9"/>
  <c r="I40" i="9"/>
  <c r="I82" i="9" l="1"/>
  <c r="I118" i="1"/>
  <c r="J118" i="1" s="1"/>
  <c r="G77" i="10"/>
  <c r="C64" i="10"/>
  <c r="H71" i="10"/>
  <c r="H77" i="10" s="1"/>
  <c r="B77" i="10"/>
  <c r="F77" i="10"/>
  <c r="I76" i="10"/>
  <c r="I61" i="10"/>
  <c r="E77" i="10"/>
  <c r="E63" i="10"/>
  <c r="F63" i="10" s="1"/>
  <c r="G63" i="10" s="1"/>
  <c r="H63" i="10" s="1"/>
  <c r="E62" i="10"/>
  <c r="F62" i="10" s="1"/>
  <c r="G62" i="10" s="1"/>
  <c r="H62" i="10" s="1"/>
  <c r="D77" i="10"/>
  <c r="D60" i="10"/>
  <c r="C77" i="11"/>
  <c r="E62" i="11"/>
  <c r="F62" i="11" s="1"/>
  <c r="G62" i="11" s="1"/>
  <c r="H62" i="11" s="1"/>
  <c r="D60" i="11"/>
  <c r="I61" i="11"/>
  <c r="C64" i="11"/>
  <c r="D63" i="11"/>
  <c r="E63" i="11" s="1"/>
  <c r="F63" i="11" s="1"/>
  <c r="G63" i="11" s="1"/>
  <c r="H63" i="11" s="1"/>
  <c r="I76" i="11"/>
  <c r="I45" i="9"/>
  <c r="H3" i="9" s="1"/>
  <c r="I69" i="9"/>
  <c r="E68" i="9"/>
  <c r="F68" i="9" s="1"/>
  <c r="G68" i="9" s="1"/>
  <c r="H68" i="9" s="1"/>
  <c r="E83" i="9"/>
  <c r="F77" i="9"/>
  <c r="C83" i="9"/>
  <c r="I57" i="9"/>
  <c r="I58" i="9" s="1"/>
  <c r="D66" i="9"/>
  <c r="E67" i="9"/>
  <c r="F67" i="9" s="1"/>
  <c r="G67" i="9" s="1"/>
  <c r="H67" i="9" s="1"/>
  <c r="C70" i="9"/>
  <c r="D83" i="9"/>
  <c r="J14" i="1"/>
  <c r="H92" i="1"/>
  <c r="H102" i="1" s="1"/>
  <c r="G92" i="1"/>
  <c r="G102" i="1" s="1"/>
  <c r="F92" i="1"/>
  <c r="E92" i="1"/>
  <c r="E102" i="1" s="1"/>
  <c r="D60" i="2" l="1"/>
  <c r="E59" i="2" s="1"/>
  <c r="F102" i="1"/>
  <c r="D57" i="6"/>
  <c r="I46" i="9"/>
  <c r="I63" i="10"/>
  <c r="I123" i="1"/>
  <c r="I62" i="10"/>
  <c r="I71" i="10"/>
  <c r="I77" i="10" s="1"/>
  <c r="I78" i="10" s="1"/>
  <c r="D64" i="10"/>
  <c r="E60" i="10"/>
  <c r="E71" i="11"/>
  <c r="D77" i="11"/>
  <c r="D64" i="11"/>
  <c r="E60" i="11"/>
  <c r="I62" i="11"/>
  <c r="I63" i="11"/>
  <c r="I67" i="9"/>
  <c r="I60" i="9"/>
  <c r="I59" i="9"/>
  <c r="D70" i="9"/>
  <c r="E66" i="9"/>
  <c r="F83" i="9"/>
  <c r="G77" i="9"/>
  <c r="I68" i="9"/>
  <c r="J13" i="3" l="1"/>
  <c r="I127" i="1"/>
  <c r="I92" i="1" s="1"/>
  <c r="J15" i="1" s="1"/>
  <c r="J14" i="3" s="1"/>
  <c r="J123" i="1"/>
  <c r="J127" i="1" s="1"/>
  <c r="J11" i="1" s="1"/>
  <c r="D61" i="2"/>
  <c r="D58" i="6"/>
  <c r="E56" i="6"/>
  <c r="E64" i="10"/>
  <c r="F60" i="10"/>
  <c r="E77" i="11"/>
  <c r="E64" i="11"/>
  <c r="F60" i="11"/>
  <c r="H77" i="9"/>
  <c r="H83" i="9" s="1"/>
  <c r="G83" i="9"/>
  <c r="E70" i="9"/>
  <c r="F66" i="9"/>
  <c r="J12" i="1" l="1"/>
  <c r="J11" i="3" s="1"/>
  <c r="D50" i="2"/>
  <c r="G60" i="10"/>
  <c r="F64" i="10"/>
  <c r="G60" i="11"/>
  <c r="F64" i="11"/>
  <c r="F77" i="11"/>
  <c r="G66" i="9"/>
  <c r="F70" i="9"/>
  <c r="I77" i="9"/>
  <c r="I83" i="9" s="1"/>
  <c r="E49" i="2" l="1"/>
  <c r="D51" i="2"/>
  <c r="J11" i="6"/>
  <c r="J10" i="3"/>
  <c r="J10" i="2"/>
  <c r="J10" i="6"/>
  <c r="J11" i="2"/>
  <c r="J14" i="6"/>
  <c r="J14" i="2"/>
  <c r="J13" i="2"/>
  <c r="J13" i="6"/>
  <c r="I102" i="1"/>
  <c r="J92" i="1"/>
  <c r="J102" i="1" s="1"/>
  <c r="G64" i="10"/>
  <c r="H60" i="10"/>
  <c r="H64" i="10" s="1"/>
  <c r="G77" i="11"/>
  <c r="H71" i="11"/>
  <c r="H60" i="11"/>
  <c r="G64" i="11"/>
  <c r="I84" i="9"/>
  <c r="G70" i="9"/>
  <c r="H66" i="9"/>
  <c r="I60" i="10" l="1"/>
  <c r="I64" i="10" s="1"/>
  <c r="H64" i="11"/>
  <c r="I60" i="11"/>
  <c r="I64" i="11" s="1"/>
  <c r="H77" i="11"/>
  <c r="I71" i="11"/>
  <c r="I77" i="11" s="1"/>
  <c r="H70" i="9"/>
  <c r="I66" i="9"/>
  <c r="I70" i="9" s="1"/>
  <c r="I65" i="10" l="1"/>
  <c r="H3" i="10"/>
  <c r="I79" i="10"/>
  <c r="I78" i="11"/>
  <c r="I79" i="11"/>
  <c r="H3" i="11"/>
  <c r="I65" i="11"/>
  <c r="H6" i="9"/>
  <c r="I71" i="9"/>
  <c r="I85" i="9"/>
</calcChain>
</file>

<file path=xl/comments1.xml><?xml version="1.0" encoding="utf-8"?>
<comments xmlns="http://schemas.openxmlformats.org/spreadsheetml/2006/main">
  <authors>
    <author>Praveen Sridharan</author>
  </authors>
  <commentList>
    <comment ref="B10" authorId="0" shapeId="0">
      <text>
        <r>
          <rPr>
            <b/>
            <sz val="9"/>
            <color indexed="81"/>
            <rFont val="Tahoma"/>
            <family val="2"/>
          </rPr>
          <t>Praveen Sridharan:</t>
        </r>
        <r>
          <rPr>
            <sz val="9"/>
            <color indexed="81"/>
            <rFont val="Tahoma"/>
            <family val="2"/>
          </rPr>
          <t xml:space="preserve">
Replicated from Request Form</t>
        </r>
      </text>
    </comment>
    <comment ref="D10" authorId="0" shapeId="0">
      <text>
        <r>
          <rPr>
            <sz val="9"/>
            <color indexed="81"/>
            <rFont val="Tahoma"/>
            <family val="2"/>
          </rPr>
          <t>GOT:
Replicated from Request form</t>
        </r>
      </text>
    </comment>
  </commentList>
</comments>
</file>

<file path=xl/comments2.xml><?xml version="1.0" encoding="utf-8"?>
<comments xmlns="http://schemas.openxmlformats.org/spreadsheetml/2006/main">
  <authors>
    <author>Praveen Sridharan</author>
  </authors>
  <commentList>
    <comment ref="B10" authorId="0" shapeId="0">
      <text>
        <r>
          <rPr>
            <b/>
            <sz val="9"/>
            <color indexed="81"/>
            <rFont val="Tahoma"/>
            <family val="2"/>
          </rPr>
          <t>Praveen Sridharan:</t>
        </r>
        <r>
          <rPr>
            <sz val="9"/>
            <color indexed="81"/>
            <rFont val="Tahoma"/>
            <family val="2"/>
          </rPr>
          <t xml:space="preserve">
Replicated from Request Form</t>
        </r>
      </text>
    </comment>
    <comment ref="D10" authorId="0" shapeId="0">
      <text>
        <r>
          <rPr>
            <b/>
            <sz val="9"/>
            <color indexed="81"/>
            <rFont val="Tahoma"/>
            <family val="2"/>
          </rPr>
          <t>Praveen Sridharan:</t>
        </r>
        <r>
          <rPr>
            <sz val="9"/>
            <color indexed="81"/>
            <rFont val="Tahoma"/>
            <family val="2"/>
          </rPr>
          <t xml:space="preserve">
Replicated from Request form</t>
        </r>
      </text>
    </comment>
  </commentList>
</comments>
</file>

<file path=xl/comments3.xml><?xml version="1.0" encoding="utf-8"?>
<comments xmlns="http://schemas.openxmlformats.org/spreadsheetml/2006/main">
  <authors>
    <author>Praveen Sridharan</author>
  </authors>
  <commentList>
    <comment ref="B10" authorId="0" shapeId="0">
      <text>
        <r>
          <rPr>
            <b/>
            <sz val="9"/>
            <color indexed="81"/>
            <rFont val="Tahoma"/>
            <family val="2"/>
          </rPr>
          <t>Praveen Sridharan:</t>
        </r>
        <r>
          <rPr>
            <sz val="9"/>
            <color indexed="81"/>
            <rFont val="Tahoma"/>
            <family val="2"/>
          </rPr>
          <t xml:space="preserve">
Replicated from Request Form</t>
        </r>
      </text>
    </comment>
    <comment ref="D10" authorId="0" shapeId="0">
      <text>
        <r>
          <rPr>
            <b/>
            <sz val="9"/>
            <color indexed="81"/>
            <rFont val="Tahoma"/>
            <family val="2"/>
          </rPr>
          <t>Praveen Sridharan:</t>
        </r>
        <r>
          <rPr>
            <sz val="9"/>
            <color indexed="81"/>
            <rFont val="Tahoma"/>
            <family val="2"/>
          </rPr>
          <t xml:space="preserve">
Replicated from Request form</t>
        </r>
      </text>
    </comment>
  </commentList>
</comments>
</file>

<file path=xl/comments4.xml><?xml version="1.0" encoding="utf-8"?>
<comments xmlns="http://schemas.openxmlformats.org/spreadsheetml/2006/main">
  <authors>
    <author>Ren Wiles</author>
  </authors>
  <commentList>
    <comment ref="H3" authorId="0" shapeId="0">
      <text>
        <r>
          <rPr>
            <b/>
            <sz val="9"/>
            <color indexed="81"/>
            <rFont val="Tahoma"/>
            <family val="2"/>
          </rPr>
          <t>Ren Wiles:</t>
        </r>
        <r>
          <rPr>
            <sz val="9"/>
            <color indexed="81"/>
            <rFont val="Tahoma"/>
            <family val="2"/>
          </rPr>
          <t xml:space="preserve">
Linked to cell below. 
</t>
        </r>
      </text>
    </comment>
    <comment ref="E4" authorId="0" shapeId="0">
      <text>
        <r>
          <rPr>
            <b/>
            <sz val="9"/>
            <color indexed="81"/>
            <rFont val="Tahoma"/>
            <family val="2"/>
          </rPr>
          <t>Ren Wiles:</t>
        </r>
        <r>
          <rPr>
            <sz val="9"/>
            <color indexed="81"/>
            <rFont val="Tahoma"/>
            <family val="2"/>
          </rPr>
          <t xml:space="preserve">
Enter Contact E-mail
</t>
        </r>
      </text>
    </comment>
    <comment ref="E6" authorId="0" shapeId="0">
      <text>
        <r>
          <rPr>
            <b/>
            <sz val="9"/>
            <color indexed="81"/>
            <rFont val="Tahoma"/>
            <family val="2"/>
          </rPr>
          <t>Ren Wiles:</t>
        </r>
        <r>
          <rPr>
            <sz val="9"/>
            <color indexed="81"/>
            <rFont val="Tahoma"/>
            <family val="2"/>
          </rPr>
          <t xml:space="preserve">
Add Notes.</t>
        </r>
      </text>
    </comment>
    <comment ref="A8" authorId="0" shapeId="0">
      <text>
        <r>
          <rPr>
            <b/>
            <sz val="9"/>
            <color indexed="81"/>
            <rFont val="Tahoma"/>
            <family val="2"/>
          </rPr>
          <t>Ren Wiles:</t>
        </r>
        <r>
          <rPr>
            <sz val="9"/>
            <color indexed="81"/>
            <rFont val="Tahoma"/>
            <family val="2"/>
          </rPr>
          <t xml:space="preserve">
Insert narrative description of project</t>
        </r>
      </text>
    </comment>
    <comment ref="C64" authorId="0" shapeId="0">
      <text>
        <r>
          <rPr>
            <b/>
            <sz val="9"/>
            <color indexed="81"/>
            <rFont val="Tahoma"/>
            <family val="2"/>
          </rPr>
          <t>Ren Wiles:</t>
        </r>
        <r>
          <rPr>
            <sz val="9"/>
            <color indexed="81"/>
            <rFont val="Tahoma"/>
            <family val="2"/>
          </rPr>
          <t xml:space="preserve">
Allows for growth rate from Year 2 to 4.</t>
        </r>
      </text>
    </comment>
    <comment ref="F64" authorId="0" shapeId="0">
      <text>
        <r>
          <rPr>
            <b/>
            <sz val="9"/>
            <color indexed="81"/>
            <rFont val="Tahoma"/>
            <family val="2"/>
          </rPr>
          <t>Ren Wiles:</t>
        </r>
        <r>
          <rPr>
            <sz val="9"/>
            <color indexed="81"/>
            <rFont val="Tahoma"/>
            <family val="2"/>
          </rPr>
          <t xml:space="preserve">
Allows for growth estimate, Year 5 to 7.
</t>
        </r>
      </text>
    </comment>
  </commentList>
</comments>
</file>

<file path=xl/comments5.xml><?xml version="1.0" encoding="utf-8"?>
<comments xmlns="http://schemas.openxmlformats.org/spreadsheetml/2006/main">
  <authors>
    <author>Ren Wiles</author>
  </authors>
  <commentList>
    <comment ref="E4" authorId="0" shapeId="0">
      <text>
        <r>
          <rPr>
            <b/>
            <sz val="9"/>
            <color indexed="81"/>
            <rFont val="Tahoma"/>
            <family val="2"/>
          </rPr>
          <t>Ren Wiles:</t>
        </r>
        <r>
          <rPr>
            <sz val="9"/>
            <color indexed="81"/>
            <rFont val="Tahoma"/>
            <family val="2"/>
          </rPr>
          <t xml:space="preserve">
Enter Contact E-mail
</t>
        </r>
      </text>
    </comment>
    <comment ref="A6" authorId="0" shapeId="0">
      <text>
        <r>
          <rPr>
            <b/>
            <sz val="9"/>
            <color indexed="81"/>
            <rFont val="Tahoma"/>
            <family val="2"/>
          </rPr>
          <t>Ren Wiles:</t>
        </r>
        <r>
          <rPr>
            <sz val="9"/>
            <color indexed="81"/>
            <rFont val="Tahoma"/>
            <family val="2"/>
          </rPr>
          <t xml:space="preserve">
Insert narrative description of project</t>
        </r>
      </text>
    </comment>
    <comment ref="C58" authorId="0" shapeId="0">
      <text>
        <r>
          <rPr>
            <b/>
            <sz val="9"/>
            <color indexed="81"/>
            <rFont val="Tahoma"/>
            <family val="2"/>
          </rPr>
          <t>Ren Wiles:</t>
        </r>
        <r>
          <rPr>
            <sz val="9"/>
            <color indexed="81"/>
            <rFont val="Tahoma"/>
            <family val="2"/>
          </rPr>
          <t xml:space="preserve">
Allows for growth rate from Year 2 to 4.</t>
        </r>
      </text>
    </comment>
    <comment ref="F58" authorId="0" shapeId="0">
      <text>
        <r>
          <rPr>
            <b/>
            <sz val="9"/>
            <color indexed="81"/>
            <rFont val="Tahoma"/>
            <family val="2"/>
          </rPr>
          <t>Ren Wiles:</t>
        </r>
        <r>
          <rPr>
            <sz val="9"/>
            <color indexed="81"/>
            <rFont val="Tahoma"/>
            <family val="2"/>
          </rPr>
          <t xml:space="preserve">
Allows for growth estimate, Year 5 to 7.
</t>
        </r>
      </text>
    </comment>
  </commentList>
</comments>
</file>

<file path=xl/comments6.xml><?xml version="1.0" encoding="utf-8"?>
<comments xmlns="http://schemas.openxmlformats.org/spreadsheetml/2006/main">
  <authors>
    <author>Ren Wiles</author>
  </authors>
  <commentList>
    <comment ref="E4" authorId="0" shapeId="0">
      <text>
        <r>
          <rPr>
            <b/>
            <sz val="9"/>
            <color indexed="81"/>
            <rFont val="Tahoma"/>
            <family val="2"/>
          </rPr>
          <t>Ren Wiles:</t>
        </r>
        <r>
          <rPr>
            <sz val="9"/>
            <color indexed="81"/>
            <rFont val="Tahoma"/>
            <family val="2"/>
          </rPr>
          <t xml:space="preserve">
Enter Contact E-mail
</t>
        </r>
      </text>
    </comment>
    <comment ref="A6" authorId="0" shapeId="0">
      <text>
        <r>
          <rPr>
            <b/>
            <sz val="9"/>
            <color indexed="81"/>
            <rFont val="Tahoma"/>
            <family val="2"/>
          </rPr>
          <t>Ren Wiles:</t>
        </r>
        <r>
          <rPr>
            <sz val="9"/>
            <color indexed="81"/>
            <rFont val="Tahoma"/>
            <family val="2"/>
          </rPr>
          <t xml:space="preserve">
Insert narrative description of project</t>
        </r>
      </text>
    </comment>
    <comment ref="C58" authorId="0" shapeId="0">
      <text>
        <r>
          <rPr>
            <b/>
            <sz val="9"/>
            <color indexed="81"/>
            <rFont val="Tahoma"/>
            <family val="2"/>
          </rPr>
          <t>Ren Wiles:</t>
        </r>
        <r>
          <rPr>
            <sz val="9"/>
            <color indexed="81"/>
            <rFont val="Tahoma"/>
            <family val="2"/>
          </rPr>
          <t xml:space="preserve">
Allows for growth rate from Year 2 to 4.</t>
        </r>
      </text>
    </comment>
    <comment ref="F58" authorId="0" shapeId="0">
      <text>
        <r>
          <rPr>
            <b/>
            <sz val="9"/>
            <color indexed="81"/>
            <rFont val="Tahoma"/>
            <family val="2"/>
          </rPr>
          <t>Ren Wiles:</t>
        </r>
        <r>
          <rPr>
            <sz val="9"/>
            <color indexed="81"/>
            <rFont val="Tahoma"/>
            <family val="2"/>
          </rPr>
          <t xml:space="preserve">
Allows for growth estimate, Year 5 to 7.
</t>
        </r>
      </text>
    </comment>
  </commentList>
</comments>
</file>

<file path=xl/sharedStrings.xml><?xml version="1.0" encoding="utf-8"?>
<sst xmlns="http://schemas.openxmlformats.org/spreadsheetml/2006/main" count="721" uniqueCount="381">
  <si>
    <t>Other Revenue</t>
  </si>
  <si>
    <t xml:space="preserve">   Federal</t>
  </si>
  <si>
    <t>TOTAL REVENUE</t>
  </si>
  <si>
    <t>FY19</t>
  </si>
  <si>
    <t xml:space="preserve">Revenue </t>
  </si>
  <si>
    <t>FY18</t>
  </si>
  <si>
    <t>FY20</t>
  </si>
  <si>
    <t>FY21</t>
  </si>
  <si>
    <t>FY22</t>
  </si>
  <si>
    <t>FY23</t>
  </si>
  <si>
    <t>FY24</t>
  </si>
  <si>
    <t xml:space="preserve">Total </t>
  </si>
  <si>
    <t xml:space="preserve">Cost Break Down of Project Request </t>
  </si>
  <si>
    <t xml:space="preserve">Cost Category </t>
  </si>
  <si>
    <t xml:space="preserve">Capital Costs </t>
  </si>
  <si>
    <t xml:space="preserve">   Design </t>
  </si>
  <si>
    <t xml:space="preserve">      Construction -  Impelemtation</t>
  </si>
  <si>
    <t xml:space="preserve">   Equipment</t>
  </si>
  <si>
    <t xml:space="preserve">   Land - Right of Way</t>
  </si>
  <si>
    <t xml:space="preserve">   Other </t>
  </si>
  <si>
    <t>TOTAL</t>
  </si>
  <si>
    <t xml:space="preserve">   Wake County Tax Revenue </t>
  </si>
  <si>
    <t xml:space="preserve">Subtotal </t>
  </si>
  <si>
    <t xml:space="preserve">   State </t>
  </si>
  <si>
    <t xml:space="preserve">Revenue Over (Under) Spending </t>
  </si>
  <si>
    <t xml:space="preserve">Growth Factors </t>
  </si>
  <si>
    <t>Operating Costs</t>
  </si>
  <si>
    <t xml:space="preserve">   Salary &amp; Fringes </t>
  </si>
  <si>
    <t xml:space="preserve">   Contracts </t>
  </si>
  <si>
    <t xml:space="preserve">   Bus Operations </t>
  </si>
  <si>
    <t>TOTAL OPER. COSTS</t>
  </si>
  <si>
    <t xml:space="preserve">Other Revenue </t>
  </si>
  <si>
    <t>Assumptions for Costs and Revenues Above:</t>
  </si>
  <si>
    <t>Please state any assumptions used to calculate the capital and operating dollars and revenues shown above.</t>
  </si>
  <si>
    <t xml:space="preserve">Project Name </t>
  </si>
  <si>
    <t xml:space="preserve">Requesting Agency </t>
  </si>
  <si>
    <t xml:space="preserve">Project Contact </t>
  </si>
  <si>
    <t xml:space="preserve">Estimated Capital Cost </t>
  </si>
  <si>
    <t>Erik Landfried</t>
  </si>
  <si>
    <t xml:space="preserve">Estimated Start Date </t>
  </si>
  <si>
    <t>Estimated Completion</t>
  </si>
  <si>
    <t xml:space="preserve">Estimated Annual Operating Costs </t>
  </si>
  <si>
    <t xml:space="preserve">Operating Impact of Capital </t>
  </si>
  <si>
    <t>Project Summary</t>
  </si>
  <si>
    <t xml:space="preserve">Project Justification / Business Case </t>
  </si>
  <si>
    <r>
      <t xml:space="preserve">Provide responses to </t>
    </r>
    <r>
      <rPr>
        <b/>
        <u/>
        <sz val="11"/>
        <color theme="1"/>
        <rFont val="Times New Roman"/>
        <family val="1"/>
      </rPr>
      <t>each</t>
    </r>
    <r>
      <rPr>
        <b/>
        <sz val="11"/>
        <color theme="1"/>
        <rFont val="Times New Roman"/>
        <family val="1"/>
      </rPr>
      <t xml:space="preserve"> of the questions below</t>
    </r>
  </si>
  <si>
    <t>1.   What is this project and where is is located ?</t>
  </si>
  <si>
    <t>2.   Who will this project serve and how will it improve service?  What operating component in the Wake Transit Plan does it support?</t>
  </si>
  <si>
    <t xml:space="preserve">3.   How is this project related to the projected demand for future services? </t>
  </si>
  <si>
    <t>4.   How can outcomes be measured once this project is built/implemented?</t>
  </si>
  <si>
    <t>5.  What are the consequences if the project is delayed or denied?</t>
  </si>
  <si>
    <t>6.   Was this project contemplated in the Adopted Wake Transit Plan, and if so, how does this request relate to what was programmed in the Adopted Wake Transit Plan.  If not, is this project in addition to projects included in the Wake Transit Plan or in lieu of projects included in the Adopted Plan?</t>
  </si>
  <si>
    <t xml:space="preserve">Operating Revenue </t>
  </si>
  <si>
    <t xml:space="preserve">Justification / Business Case </t>
  </si>
  <si>
    <t xml:space="preserve">Customer and Community Survey </t>
  </si>
  <si>
    <t xml:space="preserve">Go Triangle </t>
  </si>
  <si>
    <t>elandfried@gotriangle.org</t>
  </si>
  <si>
    <t xml:space="preserve"> Summary</t>
  </si>
  <si>
    <t>In FY 2018 and each successive year, GoTriangle and the other transit agencies in Wake County will engage consultants for two surveys: a county-wide customer satisfaction survey that collects basic statistics about transit riders and their opinions of the system, and a community survey that tracks perceptions of transit for the whole county – whether those surveyed ride transit or not.                                                                                                                                                                                                                      In FY 2019, and every three years thereafter (FY 2022, FY 2025…), the customer satisfaction survey will be expanded to collect route-level statistics for each route in Wake County.</t>
  </si>
  <si>
    <t>1.   How does this case relate to the Wake Transit Plan?</t>
  </si>
  <si>
    <t>Both customer satisfaction and community surveys were conducted when the Adopted Wake County Transit Plan was being developed, to identify specific transit needs and set the policies that guide transit investment. Continued community engagement will keep the plan up to date and ensure that the implementation of the plan is meeting the needs of all Wake County residents.</t>
  </si>
  <si>
    <t>2.   Who will operate this expansion service and how will it improve services?</t>
  </si>
  <si>
    <t>GoTriangle will manage the survey consultants, coordinating with the other transit agencies as needed. GoTriangle already has extensive experience managing customer satisfaction surveys for both the GoTriangle and GoDurham systems.</t>
  </si>
  <si>
    <t xml:space="preserve">3.   Is this a one-time request? </t>
  </si>
  <si>
    <t xml:space="preserve">No, surveys will continue on an annual cycle. </t>
  </si>
  <si>
    <t>4.   How is this expansion related to the projected demand for future service?</t>
  </si>
  <si>
    <t>Regularly surveying customers about their travel patterns and the transit system’s needs will ensure that transit system leadership has an up-to-date view of where more service is needed and where the system needs to focus its attention. Surveying external customers will also help transit system leadership identify services that could attract non-riders to transit</t>
  </si>
  <si>
    <t>5.  What are the expected outcomes if this request is funded?  What is the alternative if the request is not funded?</t>
  </si>
  <si>
    <t>If the request is funded, the transit partners will have detailed, regularly-updated data about the system’s rider base and about perceived needs for the system. If the request is not funded, statistical data will be limited to ad hoc surveys performed by transit staff – there will not be any data about non-riders, and planners will have to wait longer for updated information about riders’ needs. These surveys may also be different from one transit agency to the next, making it difficult to compare across agencies and compile a complete picture of transit service in Wake County.</t>
  </si>
  <si>
    <t>6.   If applicable, describe proposed responsibilities and duties for new position requests. Provide each major intended function, and the percentage of time devoted to each function</t>
  </si>
  <si>
    <t>Not Applicable.</t>
  </si>
  <si>
    <t>7.   What is the timeframe for the request?  Are you requesting a full year of funds or a partial year to be annualized in future fiscal years?</t>
  </si>
  <si>
    <t>The surveys will most likely be conducted in the fall of each year (beginning in fall 2017). The amount will not need to be annualized for future years, but every third year (starting in fall 2018/FY 2019) will have a higher amount since the route-level survey will be conducted, which is a more labor- and data-intensive process.</t>
  </si>
  <si>
    <t>8.   For bus operating projects, please provide:</t>
  </si>
  <si>
    <t xml:space="preserve">a)  Target Start Date </t>
  </si>
  <si>
    <t xml:space="preserve">b)  Span </t>
  </si>
  <si>
    <t>c)  Frequency</t>
  </si>
  <si>
    <t xml:space="preserve">d)  Assets Used </t>
  </si>
  <si>
    <t>e)  Geographic Termini</t>
  </si>
  <si>
    <t>f)  Major Destinations Served</t>
  </si>
  <si>
    <t xml:space="preserve">Not Applicable </t>
  </si>
  <si>
    <t>9.  Besides dollars requested from the Wake Transit Work Plan, are any local dollars being applied to this operating request?  Are there any new federal or state funds contemplated as a funding source?</t>
  </si>
  <si>
    <t>No, the cost of the surveys would be fully covered by Wake Transit Plan funds</t>
  </si>
  <si>
    <t xml:space="preserve">Cost Breakdown of Request </t>
  </si>
  <si>
    <t>Assumptions for Operating Costs and Revenues Above:</t>
  </si>
  <si>
    <t>Please state any assumptions used to calculate the operating dollars and revenues shown above.  What is loaded into the proposed expenditures?</t>
  </si>
  <si>
    <t xml:space="preserve">Costs for the on-board surveys are estimated based on similar recent surveying efforts for GoTriangle and GoDurham, aggregated for all of the transit systems in Wake County. The community survey is a best estimate based on similar efforts in Charlotte and previous surveys conducted by the Regional Transportation Alliance to gauge attitudes of Wake County voters towards a potential </t>
  </si>
  <si>
    <t>Base Year</t>
  </si>
  <si>
    <t xml:space="preserve">        Bus Leases </t>
  </si>
  <si>
    <t xml:space="preserve">        Park &amp; Ride Lease</t>
  </si>
  <si>
    <t>Project Description</t>
  </si>
  <si>
    <t>g) Revenue Hours</t>
  </si>
  <si>
    <t>a)</t>
  </si>
  <si>
    <t>b)</t>
  </si>
  <si>
    <t>c)</t>
  </si>
  <si>
    <t>Cumulative</t>
  </si>
  <si>
    <t>Notes</t>
  </si>
  <si>
    <t>Estimated Operating Cost</t>
  </si>
  <si>
    <t xml:space="preserve">        Cost per Hour </t>
  </si>
  <si>
    <t xml:space="preserve">        Estimated Hours </t>
  </si>
  <si>
    <t>Subtotal Other</t>
  </si>
  <si>
    <t>Tax Revenue</t>
  </si>
  <si>
    <t>FY 2019</t>
  </si>
  <si>
    <t xml:space="preserve">   Bus Operations:  </t>
  </si>
  <si>
    <t>Subtotal: Bus Operations</t>
  </si>
  <si>
    <t>Other (Describe)</t>
  </si>
  <si>
    <t xml:space="preserve"> Construction -  Implementation</t>
  </si>
  <si>
    <t xml:space="preserve"> Equipment</t>
  </si>
  <si>
    <t>TOTAL OPERATING COSTS</t>
  </si>
  <si>
    <t>OPERATING COSTS</t>
  </si>
  <si>
    <t>CAPITAL COSTS</t>
  </si>
  <si>
    <t xml:space="preserve">Estimated Operating Cost </t>
  </si>
  <si>
    <t>Estimated Capital Cost</t>
  </si>
  <si>
    <t>TOTAL CAPITAL COSTS</t>
  </si>
  <si>
    <t>FY START DATE</t>
  </si>
  <si>
    <t>Project Request Form</t>
  </si>
  <si>
    <t xml:space="preserve">   Durham - Orange County Tax Revenue</t>
  </si>
  <si>
    <t>Durham - Orange Transit Work Plan</t>
  </si>
  <si>
    <t xml:space="preserve">Enter below a summary of the project that may later be used for the FY 2019 Durham - Orange Transit Work Plan.  </t>
  </si>
  <si>
    <t xml:space="preserve">If no, use the space below to describe the reason for inclusion of this project in addition to projects and services included in the Durham - Orange Transit Plan or in lieu of projects and services included in the Adopted Plan?  </t>
  </si>
  <si>
    <t>f)  Major Market Destinations Served</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</si>
  <si>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</si>
  <si>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If there are other revenues besides Durham - Orange County Tax Revenue to support this request, please enter the anticipated revenue amounts next to the appropriate funding source for each fiscal year shown below.</t>
  </si>
  <si>
    <t xml:space="preserve">How is this project related to projected demand for future services? </t>
  </si>
  <si>
    <t xml:space="preserve">List below the Key Performance Indicators (deliverables) while this project is in progress. These performance measures will be reported quarterly. </t>
  </si>
  <si>
    <t xml:space="preserve">Estimated Project Revenues:  </t>
  </si>
  <si>
    <t>F.2</t>
  </si>
  <si>
    <t>F.1</t>
  </si>
  <si>
    <t>F.3</t>
  </si>
  <si>
    <t xml:space="preserve">Transit Operations: Estimated appropriations to support expenses.  </t>
  </si>
  <si>
    <t>F.4</t>
  </si>
  <si>
    <t>Please state any assumption(s) used to calculate the capital and operating dollars and revenues shown above.</t>
  </si>
  <si>
    <t>Finance Estimates</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</si>
  <si>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</si>
  <si>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DO.1</t>
  </si>
  <si>
    <t>DO.2</t>
  </si>
  <si>
    <t>DO.3</t>
  </si>
  <si>
    <t>P.1</t>
  </si>
  <si>
    <t>P.2</t>
  </si>
  <si>
    <t>P.3</t>
  </si>
  <si>
    <t>Project Location?</t>
  </si>
  <si>
    <t>Who will this Project serve?</t>
  </si>
  <si>
    <t>What are the key benefits?</t>
  </si>
  <si>
    <t>For Operating or Capital Projects</t>
  </si>
  <si>
    <t>DO.4</t>
  </si>
  <si>
    <t>Transit Capital Development: Estimated appropriations to support contractual commitments and other expenses related to proposed capital projects.</t>
  </si>
  <si>
    <t>Project Monitoring Details</t>
  </si>
  <si>
    <t>Capital Projects</t>
  </si>
  <si>
    <t>Operating Projects</t>
  </si>
  <si>
    <t>Administration Projects</t>
  </si>
  <si>
    <t>OP.1</t>
  </si>
  <si>
    <t>CP.1</t>
  </si>
  <si>
    <t xml:space="preserve">Capital projects: how can outcomes be measured once this project is built/implemented?  </t>
  </si>
  <si>
    <t>Operating service: how can outcomes be measured once operations are underway?</t>
  </si>
  <si>
    <t>OP.2</t>
  </si>
  <si>
    <t>OP.3</t>
  </si>
  <si>
    <t>For bus operating projects, please provide:</t>
  </si>
  <si>
    <t>If this is an expansion project, which organization will operate this expansion and how will it improve services?</t>
  </si>
  <si>
    <t>A.1</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</si>
  <si>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</si>
  <si>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List any other relevant information not addressed.</t>
  </si>
  <si>
    <t>P.4</t>
  </si>
  <si>
    <t xml:space="preserve">Project Business Case </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</si>
  <si>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</si>
  <si>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Triangle Tax District</t>
  </si>
  <si>
    <t>Invoice Date:</t>
  </si>
  <si>
    <t>To:</t>
  </si>
  <si>
    <t>Agency Name</t>
  </si>
  <si>
    <t>Name</t>
  </si>
  <si>
    <t>Attn: Sharita Seibles</t>
  </si>
  <si>
    <t>Address Line</t>
  </si>
  <si>
    <t xml:space="preserve">        PO BOX 13787</t>
  </si>
  <si>
    <t>Address Line 2</t>
  </si>
  <si>
    <t xml:space="preserve">        RTP, NC 27709</t>
  </si>
  <si>
    <t>City, ST  ZIP Code</t>
  </si>
  <si>
    <t>sseibles@gotriangle.org</t>
  </si>
  <si>
    <t>E-mail</t>
  </si>
  <si>
    <t>Phone: 919-485-7454</t>
  </si>
  <si>
    <t>Phone No.</t>
  </si>
  <si>
    <t>Fax: 919-485-7491</t>
  </si>
  <si>
    <t>Fax No.</t>
  </si>
  <si>
    <t>START DATE</t>
  </si>
  <si>
    <t>END DATE</t>
  </si>
  <si>
    <t>BUDGETED COST PER HR</t>
  </si>
  <si>
    <t>ITEM AND DESCRIPTION - INCREASED COST OF EXISTING SERVICES</t>
  </si>
  <si>
    <t>ITEM AND DESCRIPTION - BUS SERVICES</t>
  </si>
  <si>
    <t>ACTUAL HRS</t>
  </si>
  <si>
    <t>ACTUAL COST PER HR</t>
  </si>
  <si>
    <t>Difference</t>
  </si>
  <si>
    <t>END-OF-YEAR RECONCILLIATION</t>
  </si>
  <si>
    <t>Inceased Cost of Existing Services - Route JU</t>
  </si>
  <si>
    <t>Inceased Cost of Existing Services - Route HS</t>
  </si>
  <si>
    <t>GoTriangle</t>
  </si>
  <si>
    <r>
      <rPr>
        <b/>
        <sz val="11"/>
        <color theme="1" tint="0.249977111117893"/>
        <rFont val="Calibri"/>
        <family val="2"/>
        <scheme val="minor"/>
      </rPr>
      <t>Unique Project ID#</t>
    </r>
    <r>
      <rPr>
        <sz val="11"/>
        <color theme="1" tint="0.249977111117893"/>
        <rFont val="Calibri"/>
        <family val="2"/>
        <scheme val="minor"/>
      </rPr>
      <t xml:space="preserve"> </t>
    </r>
  </si>
  <si>
    <t>Project Review</t>
  </si>
  <si>
    <t>Project Progress</t>
  </si>
  <si>
    <t>PAYMENTS WILL NOT BE DISBURSED UNTIL THIS INVOICE IS REVIEWED BY TRIANGLE TAX DISTRICT</t>
  </si>
  <si>
    <t xml:space="preserve">PROJECT ID# </t>
  </si>
  <si>
    <t>Project Brief</t>
  </si>
  <si>
    <t xml:space="preserve">Progress on Key Performance Indicators during project progress. These performance measures will be reported quarterly. </t>
  </si>
  <si>
    <t>Project Target Milestones</t>
  </si>
  <si>
    <t>Quarter 1</t>
  </si>
  <si>
    <t>Quarter 2</t>
  </si>
  <si>
    <t>Quarter 3</t>
  </si>
  <si>
    <t>Quarter 4</t>
  </si>
  <si>
    <t>Project Status</t>
  </si>
  <si>
    <t>Documents Enclosed (if any)</t>
  </si>
  <si>
    <t>ESTIMATED OPERATING COSTS (YTD)</t>
  </si>
  <si>
    <t>ESTIMATED CAPITAL COSTS (YTD)</t>
  </si>
  <si>
    <t>What is your plan if the request is not funded?</t>
  </si>
  <si>
    <t xml:space="preserve"> Design &amp; Engineering</t>
  </si>
  <si>
    <t xml:space="preserve"> Feasibility or Other Studies</t>
  </si>
  <si>
    <t xml:space="preserve"> Land - Right of Way</t>
  </si>
  <si>
    <t>% Utilized</t>
  </si>
  <si>
    <t>EXPENDITURE</t>
  </si>
  <si>
    <t>YES</t>
  </si>
  <si>
    <t>No</t>
  </si>
  <si>
    <t>Operating</t>
  </si>
  <si>
    <t>Capital Development</t>
  </si>
  <si>
    <t>Capital Vehicle Acquisition</t>
  </si>
  <si>
    <t>Do Not Delete</t>
  </si>
  <si>
    <t>Form Output</t>
  </si>
  <si>
    <t xml:space="preserve"> Durham Transit Plan - Orange Transit Plan</t>
  </si>
  <si>
    <t xml:space="preserve">Was this project evaluated in the Adopted Durham or Orange Transit Plans? </t>
  </si>
  <si>
    <t>Which fund is this project being proposed for?</t>
  </si>
  <si>
    <t>Durham</t>
  </si>
  <si>
    <t>Orange</t>
  </si>
  <si>
    <t>Durham &amp; Orange</t>
  </si>
  <si>
    <t>Alignment with Durham or Orange Transit Plan?</t>
  </si>
  <si>
    <t>FUND</t>
  </si>
  <si>
    <t>Unique Request ID: 
[FY Project Start year] - [Three letter Agency] -  [Project Number]</t>
  </si>
  <si>
    <t>CD</t>
  </si>
  <si>
    <t>AD</t>
  </si>
  <si>
    <t>TS</t>
  </si>
  <si>
    <t>VP</t>
  </si>
  <si>
    <t xml:space="preserve">Please select whether a recurring or one-time request: </t>
  </si>
  <si>
    <t>Financed Estimates - Funded by Durham and Orange Transit Plans</t>
  </si>
  <si>
    <t>1/2 Cent Sales Tax</t>
  </si>
  <si>
    <t>$7 Vehicle Registration fee</t>
  </si>
  <si>
    <t>$3 Vehicle Registration fee</t>
  </si>
  <si>
    <t>5% Vehicle Rental Tax</t>
  </si>
  <si>
    <t xml:space="preserve">Unique Request ID: 
[FY Project Start year] </t>
  </si>
  <si>
    <t xml:space="preserve">[Three letter Agency] </t>
  </si>
  <si>
    <t>Project Type</t>
  </si>
  <si>
    <t>GOT</t>
  </si>
  <si>
    <t>DCI</t>
  </si>
  <si>
    <t>DCO</t>
  </si>
  <si>
    <t>CHT</t>
  </si>
  <si>
    <t>OPT</t>
  </si>
  <si>
    <t>OTH</t>
  </si>
  <si>
    <t>MPO</t>
  </si>
  <si>
    <t>CO</t>
  </si>
  <si>
    <t>OO</t>
  </si>
  <si>
    <t>[Project Type]</t>
  </si>
  <si>
    <t>[Unique Number]</t>
  </si>
  <si>
    <t>FY</t>
  </si>
  <si>
    <t>Agency</t>
  </si>
  <si>
    <t>Number</t>
  </si>
  <si>
    <t>TOTAL BUDGETED  CAPITAL COSTS</t>
  </si>
  <si>
    <t>TOTAL BUDGETED  OPERATING COSTS</t>
  </si>
  <si>
    <t>Purchase of Service (POS)</t>
  </si>
  <si>
    <t>Capital Other</t>
  </si>
  <si>
    <t>P.5</t>
  </si>
  <si>
    <t>Is this project Operating, Capital or Both</t>
  </si>
  <si>
    <t>Capital</t>
  </si>
  <si>
    <t>Both</t>
  </si>
  <si>
    <t>Operating - Administration</t>
  </si>
  <si>
    <t>Operating - Other</t>
  </si>
  <si>
    <t>Recurring</t>
  </si>
  <si>
    <t>One-Time</t>
  </si>
  <si>
    <t>Please select the appropriate project classification(s):</t>
  </si>
  <si>
    <t>Project Profile</t>
  </si>
  <si>
    <t xml:space="preserve">TTD Estimated Operating Cost </t>
  </si>
  <si>
    <t>TTD Estimated Capital Cost</t>
  </si>
  <si>
    <t>Total</t>
  </si>
  <si>
    <t>% Triangle Tax Budget Utilized</t>
  </si>
  <si>
    <t>FY 2020</t>
  </si>
  <si>
    <t>FY 2021</t>
  </si>
  <si>
    <t>FY 2022</t>
  </si>
  <si>
    <t>FY 2023</t>
  </si>
  <si>
    <t xml:space="preserve">       Other -Bus (Describe)</t>
  </si>
  <si>
    <t>Current Year</t>
  </si>
  <si>
    <t>Total Project Cost</t>
  </si>
  <si>
    <t>TS-Passengers per Hour</t>
  </si>
  <si>
    <t>TS-Revenue Hours of Service Provided</t>
  </si>
  <si>
    <t>TS-Average Daily Ridership</t>
  </si>
  <si>
    <t>AD-Hire Date</t>
  </si>
  <si>
    <t>VP-Order/Release PO for Vehicles (bus or other)</t>
  </si>
  <si>
    <t>VP-Request Quote and request Board Approval</t>
  </si>
  <si>
    <t>VP-Receive, inspect and accept buses</t>
  </si>
  <si>
    <t>CO-Specify</t>
  </si>
  <si>
    <t>OO-Specify</t>
  </si>
  <si>
    <t xml:space="preserve">AD-Issue of RFP </t>
  </si>
  <si>
    <t>AD-Contract Start</t>
  </si>
  <si>
    <t>CD-Right-of-Way Acquisition</t>
  </si>
  <si>
    <t>CD-Construction Start</t>
  </si>
  <si>
    <t>CD-Project Development</t>
  </si>
  <si>
    <t>CD-Construction Completion</t>
  </si>
  <si>
    <t>CD-Specify</t>
  </si>
  <si>
    <t>AD-Contract Completion</t>
  </si>
  <si>
    <t>Contracting Agency</t>
  </si>
  <si>
    <t>Unique Request ID: 
[FY Project Start year] - [Three letter Agency] _ [Project Type] -  [Project Number]</t>
  </si>
  <si>
    <t xml:space="preserve">FY 2019 Durham-Orange Transit </t>
  </si>
  <si>
    <t>Project Request Instructions</t>
  </si>
  <si>
    <t>Project Request Forms (Operating Expansion and Capital Requests)</t>
  </si>
  <si>
    <t>Agencies are greatly encouraged to take time and effort, and to coordinate internally, before submitting requests for which funds are requested from Durham-Orange Transit.  Inadequate information submitted in support of projects greatly diminishes the ability of the Durham-Orange Staff Working Group to evaluate projects for which Durham-Orange Transit funds are requested.   It also prevents sufficient narrative to be developed in order to tell public, agency, and other stakeholders about future Durham-Orange Transit projects for the Draft Durham-Orange Transit Work Plan to be released in January.</t>
  </si>
  <si>
    <r>
      <t xml:space="preserve">In order for an operating or expansion capital request to be submitted, it must be submitted on the FY 2019 Durham-Orange Transit Work Plan Project Request Form located in the Tax District Transit Request and Reporting Template.xls, a Microsoft Excel workbook.  This worksheet includes much of the narrative and financial information required to support the expansion request.  For your convenience, this data automatically rolls into the Project Reporting form.  For that reason, please save </t>
    </r>
    <r>
      <rPr>
        <b/>
        <sz val="12"/>
        <color rgb="FF000000"/>
        <rFont val="Arial Narrow"/>
        <family val="2"/>
      </rPr>
      <t>one</t>
    </r>
    <r>
      <rPr>
        <sz val="12"/>
        <color rgb="FF000000"/>
        <rFont val="Arial Narrow"/>
        <family val="2"/>
      </rPr>
      <t xml:space="preserve"> Tax District Transit Request and Reporting Template </t>
    </r>
    <r>
      <rPr>
        <b/>
        <sz val="12"/>
        <color rgb="FF000000"/>
        <rFont val="Arial Narrow"/>
        <family val="2"/>
      </rPr>
      <t>for each</t>
    </r>
    <r>
      <rPr>
        <sz val="12"/>
        <color rgb="FF000000"/>
        <rFont val="Arial Narrow"/>
        <family val="2"/>
      </rPr>
      <t xml:space="preserve"> project you request.  Rename the workbook with your </t>
    </r>
    <r>
      <rPr>
        <b/>
        <sz val="12"/>
        <color rgb="FF000000"/>
        <rFont val="Arial Narrow"/>
        <family val="2"/>
      </rPr>
      <t>Unique Project ID</t>
    </r>
    <r>
      <rPr>
        <sz val="12"/>
        <color rgb="FF000000"/>
        <rFont val="Arial Narrow"/>
        <family val="2"/>
      </rPr>
      <t xml:space="preserve"> (see below) and a version and date so that changes can be tracked as the FY 2019 process moves forward and subsequent versions are created. Agencies are encouraged to coordinate requests internally and to have one point of contact for submitting requests in agency folders.</t>
    </r>
  </si>
  <si>
    <t xml:space="preserve"> </t>
  </si>
  <si>
    <t>How to Submit Requests</t>
  </si>
  <si>
    <t>Instructions by Section</t>
  </si>
  <si>
    <t>Unique Project ID</t>
  </si>
  <si>
    <t xml:space="preserve">The unique project ID is expected to identify a project for the life of the project. It is crucial to take the time to create a unique project ID for submitted projects. This would enable consistent reporting through the life-cycle of the project from request to completion.  For your convenience, the spreadsheet includes Drop Down menus with appropriate coding options. </t>
  </si>
  <si>
    <t>Project Business Case</t>
  </si>
  <si>
    <t xml:space="preserve">Complete all cells shaded GREEN.  </t>
  </si>
  <si>
    <t>Complete all cells shaded GREEN.  Also, check the appropriate boxes in sections P.2, P.3 and P.4.</t>
  </si>
  <si>
    <t>Transit Plans</t>
  </si>
  <si>
    <t>Complete all cells shaded GREEN.  Also, check the appropriate boxes in section DO.1.</t>
  </si>
  <si>
    <t xml:space="preserve">Complete all cells shaded GREEN.  The agreement requires GoTriangle to report on project progress and monitoring.  The project monitoring details are split between Capital Projects, Operating Projects and Administration. </t>
  </si>
  <si>
    <t xml:space="preserve">In Example 1 below, the project type is a Capital Project.  After completing section CP.1, you can collapse the cells in the Project Monitoring Details section that are not relevant skipping ahead to the Administration Projects section and then complete section P.5. </t>
  </si>
  <si>
    <r>
      <t>HINT:</t>
    </r>
    <r>
      <rPr>
        <sz val="12"/>
        <color rgb="FF000000"/>
        <rFont val="Arial Narrow"/>
        <family val="2"/>
      </rPr>
      <t xml:space="preserve">  Requesting Agencies only need to complete sections highlighted </t>
    </r>
    <r>
      <rPr>
        <sz val="12"/>
        <color theme="1"/>
        <rFont val="Arial Narrow"/>
        <family val="2"/>
      </rPr>
      <t>GREEN</t>
    </r>
    <r>
      <rPr>
        <sz val="12"/>
        <color rgb="FF000000"/>
        <rFont val="Arial Narrow"/>
        <family val="2"/>
      </rPr>
      <t xml:space="preserve">. Formulas are included in cells shaded PINK.  If a question or description is not applicable to your project, type in </t>
    </r>
    <r>
      <rPr>
        <b/>
        <sz val="12"/>
        <color rgb="FF000000"/>
        <rFont val="Arial Narrow"/>
        <family val="2"/>
      </rPr>
      <t>N/A</t>
    </r>
    <r>
      <rPr>
        <sz val="12"/>
        <color rgb="FF000000"/>
        <rFont val="Arial Narrow"/>
        <family val="2"/>
      </rPr>
      <t>.</t>
    </r>
  </si>
  <si>
    <t>Project Cost</t>
  </si>
  <si>
    <t>TTD Estimated Capital Costs (YTD)</t>
  </si>
  <si>
    <t>TTD Total Budgeted Capital Costs</t>
  </si>
  <si>
    <t>TTD Total Budgeted  Operating Costs</t>
  </si>
  <si>
    <t>TTD Estimated Operating Costs (YTD)</t>
  </si>
  <si>
    <t>Example 1</t>
  </si>
  <si>
    <t xml:space="preserve">In Example 2 below, the project type is an Operating Project.  After completing sections OP.1, OP.2 and OP.3, you can collapse the cells in the Project Monitoring Details section that are not relevant skipping ahead to the Administration Projects section and then complete section P.5. </t>
  </si>
  <si>
    <t>Example 2</t>
  </si>
  <si>
    <t xml:space="preserve">In Example 3 below, the project type is an Administration Project.  After completing section A.1, you can collapse the cells in the Project Monitoring Details section that are not relevant and then complete section P.5. </t>
  </si>
  <si>
    <t>Example 3</t>
  </si>
  <si>
    <r>
      <t>In section F.1 Estimated Project Revenues</t>
    </r>
    <r>
      <rPr>
        <sz val="12"/>
        <color rgb="FF000000"/>
        <rFont val="Arial Narrow"/>
        <family val="2"/>
      </rPr>
      <t xml:space="preserve">, enter the appropriation amount requested under each applicable heading (i.e., FY19, FY20, FY21, etc.) designating the amount from Durham-Orange County Tax Revenue, Federal, State and Other revenue sources.  If Other Revenue sources is applicable, type in the name of the source in cell B99 over the word “Other”.  It is understood that if a project is </t>
    </r>
    <r>
      <rPr>
        <b/>
        <i/>
        <sz val="12"/>
        <color rgb="FF000000"/>
        <rFont val="Arial Narrow"/>
        <family val="2"/>
      </rPr>
      <t>not</t>
    </r>
    <r>
      <rPr>
        <sz val="12"/>
        <color rgb="FF000000"/>
        <rFont val="Arial Narrow"/>
        <family val="2"/>
      </rPr>
      <t xml:space="preserve"> going to begin on July 1, 2018, the FY19 appropriation amount will be prorated accordingly.  If that project is expected to continue into future years, input the annualized appropriation amount.</t>
    </r>
  </si>
  <si>
    <t>Project Monitoring</t>
  </si>
  <si>
    <t>Project Agreement Details</t>
  </si>
  <si>
    <t>Project Reporting Instructions</t>
  </si>
  <si>
    <t>Project Reporting Forms (Operating Expansion and Capital Requests)</t>
  </si>
  <si>
    <r>
      <t xml:space="preserve">Agencies with Approved Durham-Orange Transit Projects are required to complete a Project Review Report at the end of each quarter.  Each Approved project will have been submitted to the Durham-Orange Staff Working Group in a Microsoft Excel workbook, named with your </t>
    </r>
    <r>
      <rPr>
        <b/>
        <sz val="12"/>
        <color rgb="FF000000"/>
        <rFont val="Arial Narrow"/>
        <family val="2"/>
      </rPr>
      <t>Unique Project ID,</t>
    </r>
    <r>
      <rPr>
        <sz val="12"/>
        <color rgb="FF000000"/>
        <rFont val="Arial Narrow"/>
        <family val="2"/>
      </rPr>
      <t xml:space="preserve"> a version and a date.  After completing the Project Reporting form, rename the workbook so that it includes the relative quarter (i.e., Q1, Q2, Q3 or Q4) identifying it as the quarterly report.  </t>
    </r>
  </si>
  <si>
    <t>Agencies are encouraged to coordinate reports internally and to have one point of contact for submitting reports in agency folders.</t>
  </si>
  <si>
    <r>
      <t>HINT:</t>
    </r>
    <r>
      <rPr>
        <sz val="12"/>
        <color rgb="FF000000"/>
        <rFont val="Arial Narrow"/>
        <family val="2"/>
      </rPr>
      <t xml:space="preserve">  Reporting Agencies only need to complete sections highlighted GREEN. </t>
    </r>
  </si>
  <si>
    <t xml:space="preserve">In Quarter 1, enter in the progress of each Key Performance Indicator.  In this section, keep the description brief.  For example, input the percentage completed.  Details will be included in the next section.  </t>
  </si>
  <si>
    <t xml:space="preserve">Complete all cells shaded GREEN.  Type in project status details under the appropriate quarter. Attach documents as needed noting it in row 39. </t>
  </si>
  <si>
    <t>Financed Estimates</t>
  </si>
  <si>
    <t>At the time of the report, enter in the year to date (YTD) Estimated Operating costs (cell D47) and/or the Estimated Capital Costs (cell D56) for the project.  The charts will automatically fill.  GoTriangle will prepare the official quarterly financial report.</t>
  </si>
  <si>
    <t xml:space="preserve">Exhibit A </t>
  </si>
  <si>
    <t>AD-Specify</t>
  </si>
  <si>
    <t>TS-Specify</t>
  </si>
  <si>
    <t>VP-Specify</t>
  </si>
  <si>
    <t xml:space="preserve">The Key Performance Indicators included in section DO.4 has the option to include standard and custom KPI's. . </t>
  </si>
  <si>
    <t>For your convenience, the spreadsheet includes Drop Down menus with appropriate standard recommended KPI's based on the project type in the . In case the project requires custom KPI's, please select the "Specify" option for the appropriate project type and detail the KPI in the seperate "Describe" area</t>
  </si>
  <si>
    <t>DO.5</t>
  </si>
  <si>
    <t>Existing Service</t>
  </si>
  <si>
    <t>Expansion Service</t>
  </si>
  <si>
    <t>Please provide Total YTD expenditure reimbursed on the project (including anticipated reimbursement in FY18):</t>
  </si>
  <si>
    <t>Historic Triangle Transit District reimbursement: Any prior reimbursement proposed on the project?</t>
  </si>
  <si>
    <r>
      <t>In section F.3 Transit Operations:  Estimated appropriations to support expenses</t>
    </r>
    <r>
      <rPr>
        <sz val="12"/>
        <color rgb="FF000000"/>
        <rFont val="Arial Narrow"/>
        <family val="2"/>
      </rPr>
      <t>, enter FY 2019 and the estimated annualized cost in FY 2020 using the 2.5% growth factor, if applicable.  The spreadsheet will calculate 2021 and beyond by 2.5%.  If your project is not expected to have recurring costs in FY 2021 and/or beyond, delete the calculation(s) in columns F-J.</t>
    </r>
  </si>
  <si>
    <r>
      <t>In section F.4</t>
    </r>
    <r>
      <rPr>
        <sz val="12"/>
        <color rgb="FF000000"/>
        <rFont val="Arial Narrow"/>
        <family val="2"/>
      </rPr>
      <t>, enter the estimated appropriations to support contractual commitments and other expenses related to proposed capital.</t>
    </r>
  </si>
  <si>
    <r>
      <t xml:space="preserve">In section F.5, </t>
    </r>
    <r>
      <rPr>
        <sz val="12"/>
        <color rgb="FF000000"/>
        <rFont val="Arial Narrow"/>
        <family val="2"/>
      </rPr>
      <t>enter any assumption(s) used to calculate the capital and operating dollars and revenues shown in sections F.1, F.2, F.3 and F.4.</t>
    </r>
  </si>
  <si>
    <r>
      <t xml:space="preserve">In section F.2 Historic reimbursements:  Estimated Triangle Tax District reimbursement on the project. Please estimate FY18 reimbursements for projects that were approved in FY18 work plan. </t>
    </r>
    <r>
      <rPr>
        <sz val="12"/>
        <color rgb="FF000000"/>
        <rFont val="Arial Narrow"/>
        <family val="2"/>
      </rPr>
      <t xml:space="preserve"> Please fill this column if your project is a existing operation or approved project from FY18 work plan.</t>
    </r>
  </si>
  <si>
    <t>[Please fill this column if your project is a existing approved project from FY18 work plan.]</t>
  </si>
  <si>
    <t xml:space="preserve">Is this an expansion or existing service (if applicable)? </t>
  </si>
  <si>
    <t>TTD Historic Reimbursement (Including FY18)</t>
  </si>
  <si>
    <r>
      <rPr>
        <sz val="12"/>
        <rFont val="Arial Narrow"/>
        <family val="2"/>
      </rPr>
      <t xml:space="preserve">E-mail each Project workbook, one for each Unique Project ID #, which contains both a Project Request sheet and a Project Reporting sheet, to </t>
    </r>
    <r>
      <rPr>
        <b/>
        <u/>
        <sz val="12"/>
        <color rgb="FF0070C0"/>
        <rFont val="Arial Narrow"/>
        <family val="2"/>
      </rPr>
      <t>DOTransitProjects@gotriangle.org.</t>
    </r>
  </si>
  <si>
    <t>TOC</t>
  </si>
  <si>
    <t>GoDurham</t>
  </si>
  <si>
    <t>N/A</t>
  </si>
  <si>
    <t>Already implemented</t>
  </si>
  <si>
    <t>GoDurham vehicles</t>
  </si>
  <si>
    <t>253 weekdays, 53 Saturdays, and 59 Sundays in FY 2019; 255 weekdays, 52 Saturdays, and 58 Sundays in FY 2020.</t>
  </si>
  <si>
    <t>Route 20 - New Commuter Service</t>
  </si>
  <si>
    <t>A new Route 20 was implemented, which provides peak-hour, limited-stop service between south Durham and the Duke &amp; VA Medical Centers. It serves two Park-and-Rides (Hope Valley Commons and Parkway Plaza), apartments and shopping centers in the South Square area, and Jordan HS.</t>
  </si>
  <si>
    <t>Garrett Rd, NC-751, University Dr, Duke University Campus</t>
  </si>
  <si>
    <t>People who commute from South Durham to Duke and had an indirect service before, as well as students at Jordan HS</t>
  </si>
  <si>
    <t>A more direct connection between south Durham and Duke &amp; VA Medical Centers, without having to travel downtown and transfer</t>
  </si>
  <si>
    <t>Average daily ridership for Route 20 on weekdays.</t>
  </si>
  <si>
    <t>Passengers per revenue hour for Route 20 on weekdays.</t>
  </si>
  <si>
    <t>Total revenue hours of service provided on Route 20 through this operating project.</t>
  </si>
  <si>
    <t>6:20 AM - 9:50 AM and 3:00 PM - 7:10 PM, Monday - Friday</t>
  </si>
  <si>
    <t>Every 30 minutes</t>
  </si>
  <si>
    <t>Duke &amp; VA Medical Centers - Hope Valley Commons</t>
  </si>
  <si>
    <t>South Square, Jordan HS</t>
  </si>
  <si>
    <t>13.92 per day</t>
  </si>
  <si>
    <t>Farebox</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</si>
</sst>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0_);_(* \(#,##0\);_(* &quot;-&quot;_);_(@_)"/>
    <numFmt numFmtId="44" formatCode="_(&quot;$&quot;* #,##0.00_);_(&quot;$&quot;* \(#,##0.00\);_(&quot;$&quot;* &quot;-&quot;??_);_(@_)"/>
    <numFmt numFmtId="43" formatCode="_(* #,##0.00_);_(* \(#,##0.00\);_(* &quot;-&quot;??_);_(@_)"/>
    <numFmt numFmtId="164" formatCode="_(&quot;$&quot;* #,##0_);_(&quot;$&quot;* \(#,##0\);_(&quot;$&quot;* &quot;-&quot;??_);_(@_)"/>
    <numFmt numFmtId="165" formatCode="mmmm\ yyyy"/>
    <numFmt numFmtId="166" formatCode="_(* #,##0_);_(* \(#,##0\);_(* &quot;-&quot;??_);_(@_)"/>
    <numFmt numFmtId="167" formatCode="[$-409]mmm\-yy;@"/>
    <numFmt numFmtId="168" formatCode="[&lt;=9999999]###\-####;\(###\)\ ###\-####"/>
    <numFmt numFmtId="169" formatCode="&quot;$&quot;#,##0"/>
    <numFmt numFmtId="170" formatCode="@\ \ "/>
    <numFmt numFmtId="171" formatCode="[$-409]mmmm\ d\,\ yyyy;@"/>
    <numFmt numFmtId="172" formatCode="000"/>
    <numFmt numFmtId="173" formatCode="00"/>
  </numFmts>
  <fonts count="87" x14ac:knownFonts="1">
    <font>
      <sz val="12"/>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Times New Roman"/>
      <family val="2"/>
    </font>
    <font>
      <sz val="12"/>
      <color theme="1"/>
      <name val="Calibri"/>
      <family val="2"/>
    </font>
    <font>
      <u/>
      <sz val="12"/>
      <color theme="10"/>
      <name val="Times New Roman"/>
      <family val="2"/>
    </font>
    <font>
      <b/>
      <sz val="12"/>
      <color theme="0"/>
      <name val="Times New Roman"/>
      <family val="1"/>
    </font>
    <font>
      <b/>
      <sz val="12"/>
      <color theme="1"/>
      <name val="Times New Roman"/>
      <family val="1"/>
    </font>
    <font>
      <sz val="10"/>
      <color theme="1"/>
      <name val="Times New Roman"/>
      <family val="2"/>
    </font>
    <font>
      <sz val="8"/>
      <color rgb="FFFF0000"/>
      <name val="Times New Roman"/>
      <family val="2"/>
    </font>
    <font>
      <sz val="8"/>
      <name val="Times New Roman"/>
      <family val="2"/>
    </font>
    <font>
      <sz val="8"/>
      <color rgb="FF0070C0"/>
      <name val="Times New Roman"/>
      <family val="2"/>
    </font>
    <font>
      <b/>
      <sz val="10"/>
      <color theme="1"/>
      <name val="Times New Roman"/>
      <family val="1"/>
    </font>
    <font>
      <sz val="9"/>
      <color rgb="FF0070C0"/>
      <name val="Times New Roman"/>
      <family val="2"/>
    </font>
    <font>
      <i/>
      <sz val="12"/>
      <color theme="1"/>
      <name val="Times New Roman"/>
      <family val="1"/>
    </font>
    <font>
      <b/>
      <sz val="11"/>
      <color theme="1"/>
      <name val="Times New Roman"/>
      <family val="1"/>
    </font>
    <font>
      <b/>
      <i/>
      <sz val="12"/>
      <color theme="1"/>
      <name val="Calibri"/>
      <family val="2"/>
    </font>
    <font>
      <sz val="9"/>
      <color indexed="81"/>
      <name val="Tahoma"/>
      <family val="2"/>
    </font>
    <font>
      <b/>
      <sz val="9"/>
      <color indexed="81"/>
      <name val="Tahoma"/>
      <family val="2"/>
    </font>
    <font>
      <sz val="12"/>
      <color theme="1"/>
      <name val="Times New Roman"/>
      <family val="1"/>
    </font>
    <font>
      <b/>
      <u/>
      <sz val="11"/>
      <color theme="1"/>
      <name val="Times New Roman"/>
      <family val="1"/>
    </font>
    <font>
      <sz val="13"/>
      <color theme="1"/>
      <name val="Times New Roman"/>
      <family val="2"/>
    </font>
    <font>
      <sz val="13"/>
      <color rgb="FF000000"/>
      <name val="Times New Roman"/>
      <family val="1"/>
    </font>
    <font>
      <sz val="13"/>
      <color theme="1"/>
      <name val="Times New Roman"/>
      <family val="1"/>
    </font>
    <font>
      <b/>
      <sz val="11"/>
      <color theme="1"/>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b/>
      <sz val="11"/>
      <name val="Calibri"/>
      <family val="2"/>
      <scheme val="minor"/>
    </font>
    <font>
      <sz val="20"/>
      <color theme="0"/>
      <name val="Calibri"/>
      <family val="2"/>
      <scheme val="minor"/>
    </font>
    <font>
      <sz val="8"/>
      <color theme="1" tint="0.249977111117893"/>
      <name val="Calibri"/>
      <family val="2"/>
      <scheme val="minor"/>
    </font>
    <font>
      <sz val="11"/>
      <color theme="1" tint="0.34998626667073579"/>
      <name val="Calibri"/>
      <family val="2"/>
      <scheme val="minor"/>
    </font>
    <font>
      <sz val="11"/>
      <color theme="1" tint="0.249977111117893"/>
      <name val="Calibri"/>
      <family val="2"/>
      <scheme val="minor"/>
    </font>
    <font>
      <b/>
      <sz val="11"/>
      <color theme="1" tint="0.249977111117893"/>
      <name val="Calibri"/>
      <family val="2"/>
      <scheme val="minor"/>
    </font>
    <font>
      <b/>
      <sz val="13"/>
      <color theme="1" tint="0.249977111117893"/>
      <name val="Calibri"/>
      <family val="2"/>
      <scheme val="minor"/>
    </font>
    <font>
      <i/>
      <sz val="11"/>
      <color theme="1" tint="0.249977111117893"/>
      <name val="Calibri"/>
      <family val="2"/>
      <scheme val="minor"/>
    </font>
    <font>
      <b/>
      <i/>
      <u/>
      <sz val="11"/>
      <color theme="1" tint="0.249977111117893"/>
      <name val="Calibri"/>
      <family val="2"/>
      <scheme val="minor"/>
    </font>
    <font>
      <b/>
      <sz val="12"/>
      <color theme="1" tint="0.249977111117893"/>
      <name val="Calibri"/>
      <family val="2"/>
      <scheme val="minor"/>
    </font>
    <font>
      <i/>
      <sz val="9"/>
      <color theme="1" tint="0.249977111117893"/>
      <name val="Calibri"/>
      <family val="2"/>
      <scheme val="minor"/>
    </font>
    <font>
      <sz val="20"/>
      <color theme="1" tint="0.249977111117893"/>
      <name val="Calibri"/>
      <family val="2"/>
      <scheme val="minor"/>
    </font>
    <font>
      <i/>
      <sz val="10"/>
      <color theme="1" tint="0.249977111117893"/>
      <name val="Calibri"/>
      <family val="2"/>
      <scheme val="minor"/>
    </font>
    <font>
      <b/>
      <i/>
      <sz val="11"/>
      <color theme="1" tint="0.249977111117893"/>
      <name val="Calibri"/>
      <family val="2"/>
      <scheme val="minor"/>
    </font>
    <font>
      <sz val="7"/>
      <color theme="1" tint="0.249977111117893"/>
      <name val="Arial Narrow"/>
      <family val="2"/>
    </font>
    <font>
      <b/>
      <sz val="20"/>
      <color theme="0"/>
      <name val="Calibri"/>
      <family val="2"/>
      <scheme val="minor"/>
    </font>
    <font>
      <b/>
      <sz val="14"/>
      <color theme="1"/>
      <name val="Calibri"/>
      <family val="2"/>
      <scheme val="minor"/>
    </font>
    <font>
      <sz val="10"/>
      <name val="Arial"/>
      <family val="2"/>
    </font>
    <font>
      <sz val="20"/>
      <color indexed="23"/>
      <name val="Arial Black"/>
      <family val="2"/>
    </font>
    <font>
      <b/>
      <sz val="12"/>
      <name val="Arial"/>
      <family val="2"/>
    </font>
    <font>
      <b/>
      <sz val="14"/>
      <name val="Arial"/>
      <family val="2"/>
    </font>
    <font>
      <sz val="9"/>
      <name val="Arial"/>
      <family val="2"/>
    </font>
    <font>
      <b/>
      <sz val="9"/>
      <name val="Arial"/>
      <family val="2"/>
    </font>
    <font>
      <sz val="12"/>
      <name val="Arial"/>
      <family val="2"/>
    </font>
    <font>
      <u/>
      <sz val="10"/>
      <color theme="10"/>
      <name val="Arial"/>
      <family val="2"/>
    </font>
    <font>
      <sz val="9"/>
      <color indexed="10"/>
      <name val="Arial"/>
      <family val="2"/>
    </font>
    <font>
      <b/>
      <sz val="10"/>
      <name val="Arial"/>
      <family val="2"/>
    </font>
    <font>
      <b/>
      <i/>
      <sz val="14"/>
      <name val="Arial"/>
      <family val="2"/>
    </font>
    <font>
      <b/>
      <sz val="13"/>
      <color theme="0"/>
      <name val="Calibri"/>
      <family val="2"/>
      <scheme val="minor"/>
    </font>
    <font>
      <b/>
      <sz val="18"/>
      <color theme="1"/>
      <name val="Calibri"/>
      <family val="2"/>
      <scheme val="minor"/>
    </font>
    <font>
      <sz val="11"/>
      <color theme="1"/>
      <name val="Calibri Light"/>
      <family val="2"/>
      <scheme val="major"/>
    </font>
    <font>
      <sz val="8"/>
      <color rgb="FF000000"/>
      <name val="Segoe UI"/>
      <family val="2"/>
    </font>
    <font>
      <sz val="11"/>
      <color theme="1"/>
      <name val="Calibri"/>
      <family val="2"/>
    </font>
    <font>
      <b/>
      <sz val="18"/>
      <color theme="1"/>
      <name val="Arial Narrow"/>
      <family val="2"/>
    </font>
    <font>
      <sz val="12"/>
      <color theme="1"/>
      <name val="Arial Narrow"/>
      <family val="2"/>
    </font>
    <font>
      <b/>
      <u/>
      <sz val="14"/>
      <color rgb="FF000000"/>
      <name val="Arial Narrow"/>
      <family val="2"/>
    </font>
    <font>
      <sz val="12"/>
      <color rgb="FF000000"/>
      <name val="Arial Narrow"/>
      <family val="2"/>
    </font>
    <font>
      <sz val="9.5"/>
      <color rgb="FF000000"/>
      <name val="Arial Narrow"/>
      <family val="2"/>
    </font>
    <font>
      <b/>
      <sz val="12"/>
      <color rgb="FF000000"/>
      <name val="Arial Narrow"/>
      <family val="2"/>
    </font>
    <font>
      <sz val="8"/>
      <color rgb="FF000000"/>
      <name val="Arial Narrow"/>
      <family val="2"/>
    </font>
    <font>
      <b/>
      <sz val="8"/>
      <color rgb="FF000000"/>
      <name val="Arial Narrow"/>
      <family val="2"/>
    </font>
    <font>
      <b/>
      <u/>
      <sz val="12"/>
      <color rgb="FF000000"/>
      <name val="Arial Narrow"/>
      <family val="2"/>
    </font>
    <font>
      <sz val="11"/>
      <color theme="1"/>
      <name val="Arial Narrow"/>
      <family val="2"/>
    </font>
    <font>
      <sz val="5"/>
      <color rgb="FF000000"/>
      <name val="Arial Narrow"/>
      <family val="2"/>
    </font>
    <font>
      <sz val="8"/>
      <color theme="1"/>
      <name val="Arial Narrow"/>
      <family val="2"/>
    </font>
    <font>
      <b/>
      <sz val="12"/>
      <color theme="1"/>
      <name val="Arial Narrow"/>
      <family val="2"/>
    </font>
    <font>
      <b/>
      <i/>
      <sz val="12"/>
      <color rgb="FF000000"/>
      <name val="Arial Narrow"/>
      <family val="2"/>
    </font>
    <font>
      <b/>
      <sz val="18"/>
      <color rgb="FF000000"/>
      <name val="Arial Narrow"/>
      <family val="2"/>
    </font>
    <font>
      <b/>
      <sz val="12"/>
      <color rgb="FFFF0000"/>
      <name val="Arial Narrow"/>
      <family val="2"/>
    </font>
    <font>
      <sz val="8"/>
      <color rgb="FFFF0000"/>
      <name val="Arial Narrow"/>
      <family val="2"/>
    </font>
    <font>
      <u/>
      <sz val="12"/>
      <name val="Arial Narrow"/>
      <family val="2"/>
    </font>
    <font>
      <sz val="12"/>
      <name val="Arial Narrow"/>
      <family val="2"/>
    </font>
    <font>
      <b/>
      <u/>
      <sz val="12"/>
      <color rgb="FF0070C0"/>
      <name val="Arial Narrow"/>
      <family val="2"/>
    </font>
  </fonts>
  <fills count="17">
    <fill>
      <patternFill patternType="none"/>
    </fill>
    <fill>
      <patternFill patternType="gray125"/>
    </fill>
    <fill>
      <patternFill patternType="solid">
        <fgColor theme="1"/>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CCFFCC"/>
        <bgColor indexed="64"/>
      </patternFill>
    </fill>
    <fill>
      <patternFill patternType="solid">
        <fgColor theme="0"/>
        <bgColor indexed="64"/>
      </patternFill>
    </fill>
    <fill>
      <patternFill patternType="solid">
        <fgColor rgb="FFFCDBD6"/>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9" tint="0.79998168889431442"/>
        <bgColor indexed="64"/>
      </patternFill>
    </fill>
    <fill>
      <patternFill patternType="solid">
        <fgColor theme="1" tint="0.499984740745262"/>
        <bgColor indexed="64"/>
      </patternFill>
    </fill>
    <fill>
      <patternFill patternType="solid">
        <fgColor indexed="45"/>
        <bgColor indexed="64"/>
      </patternFill>
    </fill>
    <fill>
      <patternFill patternType="solid">
        <fgColor theme="0" tint="-0.499984740745262"/>
        <bgColor indexed="64"/>
      </patternFill>
    </fill>
    <fill>
      <patternFill patternType="solid">
        <fgColor theme="5"/>
        <bgColor indexed="64"/>
      </patternFill>
    </fill>
  </fills>
  <borders count="58">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bottom style="thin">
        <color theme="2" tint="-0.24994659260841701"/>
      </bottom>
      <diagonal/>
    </border>
    <border>
      <left/>
      <right/>
      <top/>
      <bottom style="thin">
        <color theme="0" tint="-0.24994659260841701"/>
      </bottom>
      <diagonal/>
    </border>
    <border>
      <left style="thin">
        <color theme="2" tint="-0.24994659260841701"/>
      </left>
      <right/>
      <top style="double">
        <color theme="2" tint="-0.24994659260841701"/>
      </top>
      <bottom style="thin">
        <color theme="2" tint="-0.24994659260841701"/>
      </bottom>
      <diagonal/>
    </border>
    <border>
      <left/>
      <right style="thin">
        <color theme="2" tint="-0.24994659260841701"/>
      </right>
      <top style="double">
        <color theme="2" tint="-0.24994659260841701"/>
      </top>
      <bottom style="thin">
        <color theme="2" tint="-0.24994659260841701"/>
      </bottom>
      <diagonal/>
    </border>
    <border>
      <left style="thin">
        <color theme="2" tint="-0.24994659260841701"/>
      </left>
      <right/>
      <top style="thin">
        <color theme="2" tint="-0.24994659260841701"/>
      </top>
      <bottom style="double">
        <color theme="2" tint="-0.24994659260841701"/>
      </bottom>
      <diagonal/>
    </border>
    <border>
      <left/>
      <right style="thin">
        <color theme="2" tint="-0.24994659260841701"/>
      </right>
      <top style="thin">
        <color theme="2" tint="-0.24994659260841701"/>
      </top>
      <bottom style="double">
        <color theme="2" tint="-0.24994659260841701"/>
      </bottom>
      <diagonal/>
    </border>
    <border>
      <left style="thin">
        <color theme="2" tint="-0.24994659260841701"/>
      </left>
      <right/>
      <top style="double">
        <color theme="2" tint="-0.24994659260841701"/>
      </top>
      <bottom style="medium">
        <color theme="2" tint="-0.24994659260841701"/>
      </bottom>
      <diagonal/>
    </border>
    <border>
      <left/>
      <right style="thin">
        <color theme="2" tint="-0.24994659260841701"/>
      </right>
      <top style="double">
        <color theme="2" tint="-0.24994659260841701"/>
      </top>
      <bottom style="medium">
        <color theme="2" tint="-0.24994659260841701"/>
      </bottom>
      <diagonal/>
    </border>
    <border>
      <left style="thin">
        <color theme="2" tint="-0.24994659260841701"/>
      </left>
      <right/>
      <top style="medium">
        <color theme="2" tint="-0.24994659260841701"/>
      </top>
      <bottom/>
      <diagonal/>
    </border>
    <border>
      <left/>
      <right style="thin">
        <color theme="2" tint="-0.24994659260841701"/>
      </right>
      <top style="medium">
        <color theme="2" tint="-0.24994659260841701"/>
      </top>
      <bottom/>
      <diagonal/>
    </border>
    <border>
      <left style="thin">
        <color theme="2" tint="-0.24994659260841701"/>
      </left>
      <right/>
      <top/>
      <bottom style="thin">
        <color theme="2" tint="-0.24994659260841701"/>
      </bottom>
      <diagonal/>
    </border>
    <border>
      <left/>
      <right style="thin">
        <color theme="2" tint="-0.24994659260841701"/>
      </right>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thin">
        <color theme="2" tint="-0.24994659260841701"/>
      </left>
      <right/>
      <top/>
      <bottom/>
      <diagonal/>
    </border>
    <border>
      <left/>
      <right style="thin">
        <color theme="2" tint="-0.24994659260841701"/>
      </right>
      <top/>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theme="2" tint="-0.24994659260841701"/>
      </top>
      <bottom style="thin">
        <color theme="0" tint="-0.24994659260841701"/>
      </bottom>
      <diagonal/>
    </border>
    <border>
      <left style="thin">
        <color theme="0" tint="-0.24994659260841701"/>
      </left>
      <right/>
      <top style="thin">
        <color theme="0" tint="-0.24994659260841701"/>
      </top>
      <bottom style="double">
        <color theme="0" tint="-0.24994659260841701"/>
      </bottom>
      <diagonal/>
    </border>
    <border>
      <left/>
      <right style="thin">
        <color theme="0" tint="-0.24994659260841701"/>
      </right>
      <top style="thin">
        <color theme="0" tint="-0.24994659260841701"/>
      </top>
      <bottom style="double">
        <color theme="0" tint="-0.24994659260841701"/>
      </bottom>
      <diagonal/>
    </border>
    <border>
      <left style="thin">
        <color theme="2" tint="-0.24994659260841701"/>
      </left>
      <right/>
      <top style="double">
        <color theme="0" tint="-0.24994659260841701"/>
      </top>
      <bottom style="thin">
        <color theme="2" tint="-0.24994659260841701"/>
      </bottom>
      <diagonal/>
    </border>
    <border>
      <left/>
      <right style="thin">
        <color theme="2" tint="-0.24994659260841701"/>
      </right>
      <top style="double">
        <color theme="0" tint="-0.24994659260841701"/>
      </top>
      <bottom style="thin">
        <color theme="2" tint="-0.24994659260841701"/>
      </bottom>
      <diagonal/>
    </border>
    <border>
      <left style="thin">
        <color theme="0" tint="-0.499984740745262"/>
      </left>
      <right/>
      <top style="thin">
        <color theme="2" tint="-0.24994659260841701"/>
      </top>
      <bottom style="double">
        <color theme="0" tint="-0.24994659260841701"/>
      </bottom>
      <diagonal/>
    </border>
    <border>
      <left/>
      <right style="thin">
        <color theme="0" tint="-0.499984740745262"/>
      </right>
      <top style="thin">
        <color theme="2" tint="-0.24994659260841701"/>
      </top>
      <bottom style="double">
        <color theme="0" tint="-0.24994659260841701"/>
      </bottom>
      <diagonal/>
    </border>
    <border>
      <left style="thin">
        <color theme="2" tint="-0.24994659260841701"/>
      </left>
      <right/>
      <top style="thin">
        <color theme="2" tint="-0.24994659260841701"/>
      </top>
      <bottom/>
      <diagonal/>
    </border>
    <border>
      <left/>
      <right style="thin">
        <color theme="2" tint="-0.24994659260841701"/>
      </right>
      <top style="thin">
        <color theme="2" tint="-0.24994659260841701"/>
      </top>
      <bottom/>
      <diagonal/>
    </border>
    <border>
      <left/>
      <right/>
      <top style="thin">
        <color theme="2" tint="-0.24994659260841701"/>
      </top>
      <bottom/>
      <diagonal/>
    </border>
    <border>
      <left/>
      <right/>
      <top/>
      <bottom style="thin">
        <color theme="2" tint="-0.24994659260841701"/>
      </bottom>
      <diagonal/>
    </border>
    <border>
      <left style="thin">
        <color theme="0" tint="-0.24994659260841701"/>
      </left>
      <right style="thin">
        <color theme="0" tint="-0.24994659260841701"/>
      </right>
      <top style="thin">
        <color theme="2" tint="-0.24994659260841701"/>
      </top>
      <bottom style="thin">
        <color theme="2" tint="-0.24994659260841701"/>
      </bottom>
      <diagonal/>
    </border>
    <border>
      <left style="thin">
        <color theme="2" tint="-0.24994659260841701"/>
      </left>
      <right/>
      <top style="double">
        <color theme="2" tint="-0.24994659260841701"/>
      </top>
      <bottom style="double">
        <color theme="2" tint="-0.24994659260841701"/>
      </bottom>
      <diagonal/>
    </border>
    <border>
      <left/>
      <right style="thin">
        <color theme="2" tint="-0.24994659260841701"/>
      </right>
      <top style="double">
        <color theme="2" tint="-0.24994659260841701"/>
      </top>
      <bottom style="double">
        <color theme="2" tint="-0.24994659260841701"/>
      </bottom>
      <diagonal/>
    </border>
    <border>
      <left style="thin">
        <color theme="0" tint="-0.24994659260841701"/>
      </left>
      <right/>
      <top style="thin">
        <color theme="2" tint="-0.24994659260841701"/>
      </top>
      <bottom style="thin">
        <color theme="0" tint="-0.24994659260841701"/>
      </bottom>
      <diagonal/>
    </border>
    <border>
      <left/>
      <right/>
      <top style="thin">
        <color theme="2"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2" tint="-0.24994659260841701"/>
      </left>
      <right style="thin">
        <color theme="2" tint="-0.24994659260841701"/>
      </right>
      <top style="medium">
        <color theme="2" tint="-0.24994659260841701"/>
      </top>
      <bottom style="thin">
        <color theme="2" tint="-0.24994659260841701"/>
      </bottom>
      <diagonal/>
    </border>
  </borders>
  <cellStyleXfs count="11">
    <xf numFmtId="0" fontId="0" fillId="0" borderId="0"/>
    <xf numFmtId="43" fontId="9" fillId="0" borderId="0" applyFont="0" applyFill="0" applyBorder="0" applyAlignment="0" applyProtection="0"/>
    <xf numFmtId="44" fontId="9" fillId="0" borderId="0" applyFont="0" applyFill="0" applyBorder="0" applyAlignment="0" applyProtection="0"/>
    <xf numFmtId="9" fontId="9" fillId="0" borderId="0" applyFont="0" applyFill="0" applyBorder="0" applyAlignment="0" applyProtection="0"/>
    <xf numFmtId="0" fontId="11" fillId="0" borderId="0" applyNumberFormat="0" applyFill="0" applyBorder="0" applyAlignment="0" applyProtection="0"/>
    <xf numFmtId="0" fontId="51" fillId="0" borderId="0"/>
    <xf numFmtId="0" fontId="58" fillId="0" borderId="0" applyNumberFormat="0" applyFill="0" applyBorder="0" applyAlignment="0" applyProtection="0"/>
    <xf numFmtId="44" fontId="51" fillId="0" borderId="0" applyFont="0" applyFill="0" applyBorder="0" applyAlignment="0" applyProtection="0"/>
    <xf numFmtId="0" fontId="51" fillId="0" borderId="0"/>
    <xf numFmtId="44" fontId="51" fillId="0" borderId="0" applyFont="0" applyFill="0" applyBorder="0" applyAlignment="0" applyProtection="0"/>
    <xf numFmtId="0" fontId="51" fillId="0" borderId="0"/>
  </cellStyleXfs>
  <cellXfs count="448">
    <xf numFmtId="0" fontId="0" fillId="0" borderId="0" xfId="0"/>
    <xf numFmtId="0" fontId="0" fillId="4" borderId="0" xfId="0" applyFill="1"/>
    <xf numFmtId="0" fontId="13" fillId="0" borderId="0" xfId="0" applyFont="1"/>
    <xf numFmtId="166" fontId="0" fillId="0" borderId="2" xfId="0" applyNumberFormat="1" applyBorder="1"/>
    <xf numFmtId="166" fontId="0" fillId="0" borderId="2" xfId="1" applyNumberFormat="1" applyFont="1" applyFill="1" applyBorder="1"/>
    <xf numFmtId="166" fontId="0" fillId="5" borderId="2" xfId="1" applyNumberFormat="1" applyFont="1" applyFill="1" applyBorder="1"/>
    <xf numFmtId="0" fontId="14" fillId="0" borderId="2" xfId="0" applyFont="1" applyBorder="1"/>
    <xf numFmtId="0" fontId="14" fillId="0" borderId="2" xfId="0" applyFont="1" applyBorder="1" applyAlignment="1">
      <alignment wrapText="1"/>
    </xf>
    <xf numFmtId="0" fontId="13" fillId="4" borderId="2" xfId="0" applyFont="1" applyFill="1" applyBorder="1"/>
    <xf numFmtId="166" fontId="0" fillId="4" borderId="2" xfId="0" applyNumberFormat="1" applyFill="1" applyBorder="1"/>
    <xf numFmtId="166" fontId="15" fillId="0" borderId="0" xfId="0" applyNumberFormat="1" applyFont="1" applyFill="1" applyBorder="1" applyAlignment="1">
      <alignment wrapText="1"/>
    </xf>
    <xf numFmtId="0" fontId="18" fillId="0" borderId="2" xfId="0" applyFont="1" applyBorder="1" applyAlignment="1">
      <alignment wrapText="1"/>
    </xf>
    <xf numFmtId="0" fontId="18" fillId="0" borderId="3" xfId="0" applyFont="1" applyFill="1" applyBorder="1" applyAlignment="1">
      <alignment wrapText="1"/>
    </xf>
    <xf numFmtId="0" fontId="17" fillId="0" borderId="0" xfId="0" applyFont="1" applyAlignment="1"/>
    <xf numFmtId="166" fontId="19" fillId="0" borderId="0" xfId="0" applyNumberFormat="1" applyFont="1" applyAlignment="1"/>
    <xf numFmtId="0" fontId="16" fillId="0" borderId="0" xfId="0" applyFont="1" applyAlignment="1">
      <alignment horizontal="right"/>
    </xf>
    <xf numFmtId="0" fontId="0" fillId="0" borderId="0" xfId="0" applyFill="1" applyBorder="1" applyAlignment="1">
      <alignment horizontal="center"/>
    </xf>
    <xf numFmtId="0" fontId="20" fillId="0" borderId="0" xfId="0" applyFont="1" applyFill="1"/>
    <xf numFmtId="0" fontId="0" fillId="4" borderId="4" xfId="0" applyFill="1" applyBorder="1" applyAlignment="1">
      <alignment horizontal="center"/>
    </xf>
    <xf numFmtId="10" fontId="0" fillId="6" borderId="1" xfId="3" applyNumberFormat="1" applyFont="1" applyFill="1" applyBorder="1" applyAlignment="1">
      <alignment horizontal="center"/>
    </xf>
    <xf numFmtId="0" fontId="18" fillId="4" borderId="2" xfId="0" applyFont="1" applyFill="1" applyBorder="1"/>
    <xf numFmtId="0" fontId="21" fillId="4" borderId="2" xfId="0" applyFont="1" applyFill="1" applyBorder="1"/>
    <xf numFmtId="10" fontId="0" fillId="3" borderId="1" xfId="3" applyNumberFormat="1" applyFont="1" applyFill="1" applyBorder="1" applyAlignment="1">
      <alignment horizontal="center"/>
    </xf>
    <xf numFmtId="0" fontId="22" fillId="0" borderId="0" xfId="0" applyFont="1" applyAlignment="1">
      <alignment vertical="center"/>
    </xf>
    <xf numFmtId="0" fontId="10" fillId="0" borderId="0" xfId="0" applyFont="1" applyAlignment="1">
      <alignment vertical="center"/>
    </xf>
    <xf numFmtId="0" fontId="0" fillId="4" borderId="2" xfId="0" applyFill="1" applyBorder="1" applyAlignment="1">
      <alignment horizontal="center"/>
    </xf>
    <xf numFmtId="0" fontId="0" fillId="4" borderId="9" xfId="0" applyFill="1" applyBorder="1"/>
    <xf numFmtId="0" fontId="0" fillId="4" borderId="7" xfId="0" applyFill="1" applyBorder="1"/>
    <xf numFmtId="0" fontId="0" fillId="4" borderId="8" xfId="0" applyFill="1" applyBorder="1"/>
    <xf numFmtId="0" fontId="0" fillId="4" borderId="8" xfId="0" applyFill="1" applyBorder="1" applyAlignment="1"/>
    <xf numFmtId="0" fontId="0" fillId="4" borderId="11" xfId="0" applyFill="1" applyBorder="1" applyAlignment="1"/>
    <xf numFmtId="0" fontId="25" fillId="4" borderId="13" xfId="0" applyFont="1" applyFill="1" applyBorder="1" applyAlignment="1"/>
    <xf numFmtId="0" fontId="25" fillId="4" borderId="14" xfId="0" applyFont="1" applyFill="1" applyBorder="1" applyAlignment="1"/>
    <xf numFmtId="0" fontId="27" fillId="0" borderId="0" xfId="0" applyFont="1"/>
    <xf numFmtId="0" fontId="29" fillId="0" borderId="0" xfId="0" applyFont="1"/>
    <xf numFmtId="0" fontId="28" fillId="0" borderId="0" xfId="0" applyFont="1" applyBorder="1" applyAlignment="1">
      <alignment horizontal="left" wrapText="1"/>
    </xf>
    <xf numFmtId="0" fontId="28" fillId="0" borderId="0" xfId="0" applyFont="1" applyBorder="1" applyAlignment="1">
      <alignment horizontal="left"/>
    </xf>
    <xf numFmtId="0" fontId="8" fillId="0" borderId="0" xfId="0" applyFont="1"/>
    <xf numFmtId="0" fontId="32" fillId="0" borderId="0" xfId="0" applyFont="1"/>
    <xf numFmtId="0" fontId="8" fillId="0" borderId="0" xfId="0" applyFont="1" applyFill="1"/>
    <xf numFmtId="0" fontId="30" fillId="0" borderId="0" xfId="0" applyFont="1"/>
    <xf numFmtId="0" fontId="30" fillId="0" borderId="0" xfId="0" applyFont="1" applyFill="1"/>
    <xf numFmtId="0" fontId="8" fillId="7" borderId="0" xfId="0" applyFont="1" applyFill="1"/>
    <xf numFmtId="14" fontId="33" fillId="7" borderId="0" xfId="0" applyNumberFormat="1" applyFont="1" applyFill="1" applyBorder="1" applyAlignment="1"/>
    <xf numFmtId="0" fontId="30" fillId="7" borderId="0" xfId="0" applyFont="1" applyFill="1"/>
    <xf numFmtId="0" fontId="32" fillId="7" borderId="0" xfId="0" applyFont="1" applyFill="1"/>
    <xf numFmtId="0" fontId="34" fillId="7" borderId="0" xfId="0" applyFont="1" applyFill="1"/>
    <xf numFmtId="0" fontId="8" fillId="10" borderId="0" xfId="0" applyFont="1" applyFill="1"/>
    <xf numFmtId="0" fontId="35" fillId="4" borderId="0" xfId="0" applyFont="1" applyFill="1"/>
    <xf numFmtId="0" fontId="8" fillId="7" borderId="0" xfId="0" applyFont="1" applyFill="1" applyBorder="1"/>
    <xf numFmtId="0" fontId="36" fillId="7" borderId="0" xfId="0" applyFont="1" applyFill="1"/>
    <xf numFmtId="0" fontId="37" fillId="0" borderId="0" xfId="0" applyFont="1"/>
    <xf numFmtId="14" fontId="38" fillId="7" borderId="0" xfId="0" applyNumberFormat="1" applyFont="1" applyFill="1" applyBorder="1" applyAlignment="1"/>
    <xf numFmtId="0" fontId="38" fillId="7" borderId="0" xfId="0" applyFont="1" applyFill="1"/>
    <xf numFmtId="0" fontId="39" fillId="7" borderId="0" xfId="0" applyFont="1" applyFill="1" applyAlignment="1"/>
    <xf numFmtId="0" fontId="38" fillId="7" borderId="0" xfId="0" applyFont="1" applyFill="1" applyAlignment="1">
      <alignment wrapText="1"/>
    </xf>
    <xf numFmtId="0" fontId="43" fillId="7" borderId="0" xfId="0" applyFont="1" applyFill="1"/>
    <xf numFmtId="0" fontId="38" fillId="7" borderId="0" xfId="0" applyFont="1" applyFill="1" applyBorder="1" applyAlignment="1">
      <alignment horizontal="left" wrapText="1"/>
    </xf>
    <xf numFmtId="0" fontId="38" fillId="7" borderId="0" xfId="0" applyFont="1" applyFill="1" applyBorder="1" applyAlignment="1">
      <alignment horizontal="left" vertical="top" wrapText="1"/>
    </xf>
    <xf numFmtId="0" fontId="38" fillId="7" borderId="0" xfId="0" applyFont="1" applyFill="1" applyAlignment="1">
      <alignment horizontal="center" vertical="top"/>
    </xf>
    <xf numFmtId="0" fontId="45" fillId="4" borderId="0" xfId="0" applyFont="1" applyFill="1"/>
    <xf numFmtId="0" fontId="39" fillId="4" borderId="19" xfId="0" applyFont="1" applyFill="1" applyBorder="1" applyAlignment="1">
      <alignment horizontal="center"/>
    </xf>
    <xf numFmtId="166" fontId="39" fillId="0" borderId="17" xfId="1" applyNumberFormat="1" applyFont="1" applyFill="1" applyBorder="1" applyAlignment="1">
      <alignment horizontal="center"/>
    </xf>
    <xf numFmtId="10" fontId="39" fillId="7" borderId="18" xfId="3" applyNumberFormat="1" applyFont="1" applyFill="1" applyBorder="1" applyAlignment="1">
      <alignment horizontal="center"/>
    </xf>
    <xf numFmtId="10" fontId="39" fillId="0" borderId="18" xfId="3" applyNumberFormat="1" applyFont="1" applyFill="1" applyBorder="1" applyAlignment="1">
      <alignment horizontal="center"/>
    </xf>
    <xf numFmtId="166" fontId="38" fillId="8" borderId="20" xfId="1" applyNumberFormat="1" applyFont="1" applyFill="1" applyBorder="1"/>
    <xf numFmtId="166" fontId="38" fillId="8" borderId="17" xfId="1" applyNumberFormat="1" applyFont="1" applyFill="1" applyBorder="1"/>
    <xf numFmtId="166" fontId="39" fillId="8" borderId="16" xfId="1" applyNumberFormat="1" applyFont="1" applyFill="1" applyBorder="1"/>
    <xf numFmtId="0" fontId="38" fillId="7" borderId="0" xfId="0" applyFont="1" applyFill="1" applyBorder="1"/>
    <xf numFmtId="0" fontId="38" fillId="0" borderId="17" xfId="0" applyFont="1" applyBorder="1" applyAlignment="1">
      <alignment horizontal="left"/>
    </xf>
    <xf numFmtId="0" fontId="47" fillId="7" borderId="0" xfId="0" applyFont="1" applyFill="1" applyAlignment="1">
      <alignment vertical="center"/>
    </xf>
    <xf numFmtId="0" fontId="39" fillId="7" borderId="0" xfId="0" applyFont="1" applyFill="1" applyAlignment="1">
      <alignment vertical="center"/>
    </xf>
    <xf numFmtId="0" fontId="39" fillId="7" borderId="0" xfId="0" applyFont="1" applyFill="1"/>
    <xf numFmtId="0" fontId="38" fillId="0" borderId="0" xfId="0" applyFont="1"/>
    <xf numFmtId="0" fontId="34" fillId="7" borderId="0" xfId="0" applyFont="1" applyFill="1" applyAlignment="1">
      <alignment vertical="top"/>
    </xf>
    <xf numFmtId="0" fontId="34" fillId="10" borderId="0" xfId="0" applyFont="1" applyFill="1" applyAlignment="1">
      <alignment vertical="top"/>
    </xf>
    <xf numFmtId="0" fontId="39" fillId="7" borderId="0" xfId="0" applyFont="1" applyFill="1" applyAlignment="1">
      <alignment vertical="top"/>
    </xf>
    <xf numFmtId="0" fontId="38" fillId="10" borderId="0" xfId="0" applyFont="1" applyFill="1"/>
    <xf numFmtId="0" fontId="31" fillId="7" borderId="0" xfId="0" applyFont="1" applyFill="1"/>
    <xf numFmtId="166" fontId="38" fillId="7" borderId="0" xfId="1" applyNumberFormat="1" applyFont="1" applyFill="1" applyBorder="1" applyAlignment="1">
      <alignment horizontal="center" vertical="center"/>
    </xf>
    <xf numFmtId="0" fontId="35" fillId="11" borderId="0" xfId="0" applyFont="1" applyFill="1"/>
    <xf numFmtId="0" fontId="45" fillId="11" borderId="0" xfId="0" applyFont="1" applyFill="1"/>
    <xf numFmtId="0" fontId="49" fillId="11" borderId="0" xfId="0" applyFont="1" applyFill="1"/>
    <xf numFmtId="166" fontId="38" fillId="7" borderId="0" xfId="1" applyNumberFormat="1" applyFont="1" applyFill="1" applyBorder="1" applyAlignment="1">
      <alignment horizontal="left" vertical="center" wrapText="1"/>
    </xf>
    <xf numFmtId="0" fontId="32" fillId="7" borderId="0" xfId="0" applyFont="1" applyFill="1" applyBorder="1"/>
    <xf numFmtId="0" fontId="39" fillId="4" borderId="17" xfId="0" applyFont="1" applyFill="1" applyBorder="1" applyAlignment="1">
      <alignment horizontal="center"/>
    </xf>
    <xf numFmtId="166" fontId="38" fillId="12" borderId="17" xfId="1" applyNumberFormat="1" applyFont="1" applyFill="1" applyBorder="1" applyAlignment="1">
      <alignment vertical="center"/>
    </xf>
    <xf numFmtId="166" fontId="38" fillId="12" borderId="17" xfId="1" applyNumberFormat="1" applyFont="1" applyFill="1" applyBorder="1"/>
    <xf numFmtId="0" fontId="39" fillId="4" borderId="21" xfId="0" applyFont="1" applyFill="1" applyBorder="1" applyAlignment="1">
      <alignment vertical="center" wrapText="1"/>
    </xf>
    <xf numFmtId="0" fontId="39" fillId="4" borderId="17" xfId="0" applyFont="1" applyFill="1" applyBorder="1" applyAlignment="1">
      <alignment horizontal="center"/>
    </xf>
    <xf numFmtId="0" fontId="31" fillId="2" borderId="0" xfId="0" applyFont="1" applyFill="1" applyBorder="1" applyAlignment="1"/>
    <xf numFmtId="0" fontId="31" fillId="2" borderId="5" xfId="0" applyFont="1" applyFill="1" applyBorder="1" applyAlignment="1"/>
    <xf numFmtId="166" fontId="38" fillId="4" borderId="32" xfId="1" applyNumberFormat="1" applyFont="1" applyFill="1" applyBorder="1" applyAlignment="1"/>
    <xf numFmtId="166" fontId="38" fillId="4" borderId="33" xfId="1" applyNumberFormat="1" applyFont="1" applyFill="1" applyBorder="1" applyAlignment="1"/>
    <xf numFmtId="166" fontId="38" fillId="4" borderId="34" xfId="1" applyNumberFormat="1" applyFont="1" applyFill="1" applyBorder="1" applyAlignment="1"/>
    <xf numFmtId="0" fontId="44" fillId="7" borderId="0" xfId="0" applyFont="1" applyFill="1" applyAlignment="1">
      <alignment vertical="top"/>
    </xf>
    <xf numFmtId="0" fontId="40" fillId="7" borderId="0" xfId="0" applyFont="1" applyFill="1" applyBorder="1" applyAlignment="1">
      <alignment horizontal="center" vertical="center"/>
    </xf>
    <xf numFmtId="0" fontId="39" fillId="9" borderId="16" xfId="0" applyFont="1" applyFill="1" applyBorder="1" applyAlignment="1"/>
    <xf numFmtId="14" fontId="38" fillId="9" borderId="16" xfId="0" applyNumberFormat="1" applyFont="1" applyFill="1" applyBorder="1" applyAlignment="1"/>
    <xf numFmtId="0" fontId="51" fillId="0" borderId="0" xfId="5" applyProtection="1"/>
    <xf numFmtId="0" fontId="51" fillId="0" borderId="0" xfId="5"/>
    <xf numFmtId="0" fontId="52" fillId="0" borderId="0" xfId="5" applyFont="1" applyAlignment="1">
      <alignment vertical="center"/>
    </xf>
    <xf numFmtId="0" fontId="53" fillId="0" borderId="0" xfId="5" applyFont="1"/>
    <xf numFmtId="0" fontId="52" fillId="0" borderId="0" xfId="5" applyFont="1" applyFill="1" applyAlignment="1" applyProtection="1">
      <alignment horizontal="center" vertical="center"/>
    </xf>
    <xf numFmtId="0" fontId="51" fillId="0" borderId="0" xfId="5" applyFill="1"/>
    <xf numFmtId="0" fontId="52" fillId="0" borderId="0" xfId="5" applyFont="1" applyFill="1" applyAlignment="1">
      <alignment vertical="center"/>
    </xf>
    <xf numFmtId="0" fontId="54" fillId="0" borderId="0" xfId="5" applyFont="1" applyFill="1" applyAlignment="1" applyProtection="1">
      <alignment vertical="center"/>
    </xf>
    <xf numFmtId="0" fontId="56" fillId="0" borderId="0" xfId="5" applyFont="1" applyProtection="1"/>
    <xf numFmtId="14" fontId="55" fillId="0" borderId="0" xfId="5" applyNumberFormat="1" applyFont="1" applyAlignment="1" applyProtection="1">
      <alignment horizontal="left"/>
    </xf>
    <xf numFmtId="0" fontId="55" fillId="0" borderId="0" xfId="5" applyFont="1"/>
    <xf numFmtId="0" fontId="55" fillId="0" borderId="0" xfId="5" applyFont="1" applyAlignment="1"/>
    <xf numFmtId="0" fontId="59" fillId="0" borderId="0" xfId="5" applyFont="1" applyFill="1" applyBorder="1" applyAlignment="1"/>
    <xf numFmtId="0" fontId="53" fillId="14" borderId="6" xfId="5" applyFont="1" applyFill="1" applyBorder="1" applyAlignment="1">
      <alignment horizontal="center" vertical="center" wrapText="1"/>
    </xf>
    <xf numFmtId="0" fontId="57" fillId="0" borderId="0" xfId="5" applyFont="1" applyAlignment="1">
      <alignment vertical="center"/>
    </xf>
    <xf numFmtId="14" fontId="57" fillId="0" borderId="4" xfId="7" applyNumberFormat="1" applyFont="1" applyBorder="1" applyAlignment="1" applyProtection="1">
      <alignment horizontal="center" vertical="center"/>
      <protection locked="0"/>
    </xf>
    <xf numFmtId="0" fontId="51" fillId="0" borderId="0" xfId="5" applyAlignment="1">
      <alignment vertical="center"/>
    </xf>
    <xf numFmtId="1" fontId="57" fillId="3" borderId="2" xfId="7" applyNumberFormat="1" applyFont="1" applyFill="1" applyBorder="1" applyAlignment="1" applyProtection="1">
      <alignment horizontal="center" vertical="center"/>
      <protection locked="0"/>
    </xf>
    <xf numFmtId="169" fontId="57" fillId="3" borderId="2" xfId="7" applyNumberFormat="1" applyFont="1" applyFill="1" applyBorder="1" applyAlignment="1" applyProtection="1">
      <alignment horizontal="center" vertical="center"/>
      <protection locked="0"/>
    </xf>
    <xf numFmtId="14" fontId="57" fillId="0" borderId="3" xfId="5" applyNumberFormat="1" applyFont="1" applyBorder="1" applyAlignment="1" applyProtection="1">
      <alignment horizontal="center" vertical="center"/>
      <protection locked="0"/>
    </xf>
    <xf numFmtId="1" fontId="57" fillId="15" borderId="3" xfId="7" applyNumberFormat="1" applyFont="1" applyFill="1" applyBorder="1" applyAlignment="1" applyProtection="1">
      <alignment horizontal="center" vertical="center"/>
      <protection locked="0"/>
    </xf>
    <xf numFmtId="169" fontId="57" fillId="15" borderId="3" xfId="7" applyNumberFormat="1" applyFont="1" applyFill="1" applyBorder="1" applyAlignment="1" applyProtection="1">
      <alignment horizontal="center" vertical="center"/>
      <protection locked="0"/>
    </xf>
    <xf numFmtId="14" fontId="57" fillId="0" borderId="15" xfId="5" applyNumberFormat="1" applyFont="1" applyBorder="1" applyAlignment="1" applyProtection="1">
      <alignment horizontal="center" vertical="center"/>
      <protection locked="0"/>
    </xf>
    <xf numFmtId="1" fontId="57" fillId="15" borderId="3" xfId="5" applyNumberFormat="1" applyFont="1" applyFill="1" applyBorder="1" applyAlignment="1" applyProtection="1">
      <alignment horizontal="center" vertical="center"/>
      <protection locked="0"/>
    </xf>
    <xf numFmtId="1" fontId="57" fillId="13" borderId="3" xfId="5" applyNumberFormat="1" applyFont="1" applyFill="1" applyBorder="1" applyAlignment="1" applyProtection="1">
      <alignment horizontal="center" vertical="center"/>
      <protection locked="0"/>
    </xf>
    <xf numFmtId="169" fontId="57" fillId="13" borderId="3" xfId="5" applyNumberFormat="1" applyFont="1" applyFill="1" applyBorder="1" applyAlignment="1" applyProtection="1">
      <alignment horizontal="center" vertical="center"/>
      <protection locked="0"/>
    </xf>
    <xf numFmtId="14" fontId="57" fillId="0" borderId="37" xfId="5" applyNumberFormat="1" applyFont="1" applyBorder="1" applyAlignment="1" applyProtection="1">
      <alignment horizontal="center" vertical="center"/>
      <protection locked="0"/>
    </xf>
    <xf numFmtId="1" fontId="57" fillId="13" borderId="37" xfId="5" applyNumberFormat="1" applyFont="1" applyFill="1" applyBorder="1" applyAlignment="1" applyProtection="1">
      <alignment horizontal="center" vertical="center"/>
      <protection locked="0"/>
    </xf>
    <xf numFmtId="169" fontId="57" fillId="13" borderId="37" xfId="5" applyNumberFormat="1" applyFont="1" applyFill="1" applyBorder="1" applyAlignment="1" applyProtection="1">
      <alignment horizontal="center" vertical="center"/>
      <protection locked="0"/>
    </xf>
    <xf numFmtId="0" fontId="51" fillId="7" borderId="0" xfId="5" applyFill="1"/>
    <xf numFmtId="0" fontId="51" fillId="0" borderId="0" xfId="5" applyAlignment="1"/>
    <xf numFmtId="0" fontId="51" fillId="0" borderId="8" xfId="5" applyBorder="1" applyAlignment="1">
      <alignment vertical="center"/>
    </xf>
    <xf numFmtId="170" fontId="60" fillId="0" borderId="8" xfId="5" applyNumberFormat="1" applyFont="1" applyBorder="1" applyAlignment="1">
      <alignment horizontal="right" vertical="center"/>
    </xf>
    <xf numFmtId="0" fontId="51" fillId="7" borderId="0" xfId="5" applyFill="1" applyBorder="1"/>
    <xf numFmtId="0" fontId="39" fillId="4" borderId="24" xfId="0" applyFont="1" applyFill="1" applyBorder="1" applyAlignment="1">
      <alignment horizontal="center" vertical="center" wrapText="1"/>
    </xf>
    <xf numFmtId="0" fontId="54" fillId="0" borderId="0" xfId="5" applyFont="1" applyAlignment="1" applyProtection="1">
      <protection locked="0"/>
    </xf>
    <xf numFmtId="0" fontId="57" fillId="0" borderId="0" xfId="5" applyFont="1" applyAlignment="1" applyProtection="1">
      <alignment wrapText="1"/>
      <protection locked="0"/>
    </xf>
    <xf numFmtId="168" fontId="57" fillId="0" borderId="0" xfId="5" applyNumberFormat="1" applyFont="1" applyAlignment="1" applyProtection="1">
      <alignment wrapText="1"/>
      <protection locked="0"/>
    </xf>
    <xf numFmtId="168" fontId="57" fillId="0" borderId="0" xfId="5" applyNumberFormat="1" applyFont="1" applyAlignment="1" applyProtection="1">
      <protection locked="0"/>
    </xf>
    <xf numFmtId="0" fontId="39" fillId="4" borderId="16" xfId="0" applyFont="1" applyFill="1" applyBorder="1" applyAlignment="1">
      <alignment horizontal="center" vertical="center" wrapText="1"/>
    </xf>
    <xf numFmtId="0" fontId="38" fillId="7" borderId="17" xfId="0" applyFont="1" applyFill="1" applyBorder="1" applyAlignment="1">
      <alignment horizontal="left"/>
    </xf>
    <xf numFmtId="164" fontId="38" fillId="7" borderId="17" xfId="2" applyNumberFormat="1" applyFont="1" applyFill="1" applyBorder="1" applyAlignment="1">
      <alignment vertical="center"/>
    </xf>
    <xf numFmtId="0" fontId="31" fillId="10" borderId="0" xfId="0" applyFont="1" applyFill="1" applyAlignment="1">
      <alignment horizontal="left" vertical="center"/>
    </xf>
    <xf numFmtId="0" fontId="54" fillId="0" borderId="0" xfId="5" applyFont="1" applyAlignment="1" applyProtection="1">
      <alignment horizontal="left" vertical="center"/>
    </xf>
    <xf numFmtId="0" fontId="55" fillId="0" borderId="0" xfId="5" applyFont="1" applyAlignment="1" applyProtection="1">
      <alignment horizontal="left" vertical="center"/>
    </xf>
    <xf numFmtId="168" fontId="57" fillId="0" borderId="0" xfId="5" applyNumberFormat="1" applyFont="1" applyAlignment="1" applyProtection="1">
      <alignment horizontal="left" vertical="center"/>
    </xf>
    <xf numFmtId="168" fontId="57" fillId="0" borderId="0" xfId="5" applyNumberFormat="1" applyFont="1" applyAlignment="1" applyProtection="1">
      <alignment horizontal="left" vertical="center" wrapText="1"/>
    </xf>
    <xf numFmtId="0" fontId="38" fillId="9" borderId="38" xfId="0" applyFont="1" applyFill="1" applyBorder="1" applyAlignment="1">
      <alignment horizontal="center" vertical="center"/>
    </xf>
    <xf numFmtId="0" fontId="8" fillId="9" borderId="0" xfId="0" applyFont="1" applyFill="1"/>
    <xf numFmtId="0" fontId="38" fillId="7" borderId="0" xfId="0" applyFont="1" applyFill="1" applyAlignment="1">
      <alignment horizontal="right" vertical="top"/>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9" fillId="4" borderId="34" xfId="0" applyFont="1" applyFill="1" applyBorder="1" applyAlignment="1">
      <alignment horizontal="center"/>
    </xf>
    <xf numFmtId="9" fontId="39" fillId="4" borderId="16" xfId="1" applyNumberFormat="1" applyFont="1" applyFill="1" applyBorder="1" applyAlignment="1"/>
    <xf numFmtId="164" fontId="41" fillId="12" borderId="17" xfId="2" applyNumberFormat="1" applyFont="1" applyFill="1" applyBorder="1" applyAlignment="1">
      <alignment vertical="center" wrapText="1"/>
    </xf>
    <xf numFmtId="164" fontId="39" fillId="4" borderId="16" xfId="2" applyNumberFormat="1" applyFont="1" applyFill="1" applyBorder="1" applyAlignment="1"/>
    <xf numFmtId="0" fontId="39" fillId="4" borderId="32" xfId="0" applyFont="1" applyFill="1" applyBorder="1" applyAlignment="1"/>
    <xf numFmtId="0" fontId="39" fillId="4" borderId="33" xfId="0" applyFont="1" applyFill="1" applyBorder="1" applyAlignment="1"/>
    <xf numFmtId="0" fontId="41" fillId="12" borderId="49" xfId="0" applyFont="1" applyFill="1" applyBorder="1" applyAlignment="1">
      <alignment vertical="center" wrapText="1"/>
    </xf>
    <xf numFmtId="0" fontId="38" fillId="12" borderId="49" xfId="0" applyFont="1" applyFill="1" applyBorder="1" applyAlignment="1">
      <alignment vertical="center" wrapText="1"/>
    </xf>
    <xf numFmtId="0" fontId="33" fillId="7" borderId="0" xfId="0" applyFont="1" applyFill="1"/>
    <xf numFmtId="0" fontId="39" fillId="4" borderId="0" xfId="0" applyFont="1" applyFill="1" applyBorder="1" applyAlignment="1">
      <alignment vertical="center" wrapText="1"/>
    </xf>
    <xf numFmtId="0" fontId="8" fillId="16" borderId="0" xfId="0" applyFont="1" applyFill="1"/>
    <xf numFmtId="0" fontId="30" fillId="16" borderId="0" xfId="0" applyFont="1" applyFill="1"/>
    <xf numFmtId="0" fontId="33" fillId="16" borderId="0" xfId="0" applyFont="1" applyFill="1" applyAlignment="1">
      <alignment horizontal="center" vertical="center"/>
    </xf>
    <xf numFmtId="0" fontId="33" fillId="16" borderId="0" xfId="0" applyFont="1" applyFill="1"/>
    <xf numFmtId="0" fontId="7" fillId="16" borderId="0" xfId="0" applyFont="1" applyFill="1"/>
    <xf numFmtId="0" fontId="38" fillId="9" borderId="0" xfId="0" applyFont="1" applyFill="1" applyBorder="1" applyAlignment="1">
      <alignment horizontal="center" vertical="center"/>
    </xf>
    <xf numFmtId="0" fontId="43" fillId="9" borderId="0" xfId="0" applyFont="1" applyFill="1" applyAlignment="1">
      <alignment vertical="center"/>
    </xf>
    <xf numFmtId="0" fontId="32" fillId="9" borderId="0" xfId="0" applyFont="1" applyFill="1"/>
    <xf numFmtId="166" fontId="39" fillId="4" borderId="50" xfId="1" applyNumberFormat="1" applyFont="1" applyFill="1" applyBorder="1" applyAlignment="1"/>
    <xf numFmtId="166" fontId="39" fillId="4" borderId="51" xfId="1" applyNumberFormat="1" applyFont="1" applyFill="1" applyBorder="1" applyAlignment="1">
      <alignment horizontal="center"/>
    </xf>
    <xf numFmtId="0" fontId="6" fillId="0" borderId="0" xfId="0" applyFont="1"/>
    <xf numFmtId="0" fontId="6" fillId="7" borderId="0" xfId="0" applyFont="1" applyFill="1"/>
    <xf numFmtId="164" fontId="33" fillId="7" borderId="0" xfId="0" applyNumberFormat="1" applyFont="1" applyFill="1"/>
    <xf numFmtId="0" fontId="48" fillId="7" borderId="30" xfId="0" applyFont="1" applyFill="1" applyBorder="1" applyAlignment="1">
      <alignment vertical="center" wrapText="1"/>
    </xf>
    <xf numFmtId="0" fontId="6" fillId="16" borderId="0" xfId="0" applyFont="1" applyFill="1" applyAlignment="1">
      <alignment horizontal="center"/>
    </xf>
    <xf numFmtId="0" fontId="6" fillId="0" borderId="0" xfId="0" applyFont="1" applyAlignment="1">
      <alignment horizontal="center"/>
    </xf>
    <xf numFmtId="0" fontId="8" fillId="0" borderId="0" xfId="0" applyFont="1" applyAlignment="1">
      <alignment horizontal="center"/>
    </xf>
    <xf numFmtId="0" fontId="33" fillId="16" borderId="0" xfId="0" applyFont="1" applyFill="1" applyAlignment="1">
      <alignment vertical="center"/>
    </xf>
    <xf numFmtId="0" fontId="39" fillId="4" borderId="17" xfId="0" applyFont="1" applyFill="1" applyBorder="1" applyAlignment="1">
      <alignment horizontal="center"/>
    </xf>
    <xf numFmtId="0" fontId="5" fillId="16" borderId="0" xfId="0" applyFont="1" applyFill="1" applyAlignment="1">
      <alignment horizontal="center"/>
    </xf>
    <xf numFmtId="0" fontId="5" fillId="0" borderId="0" xfId="0" applyFont="1" applyAlignment="1">
      <alignment horizontal="center"/>
    </xf>
    <xf numFmtId="173" fontId="5" fillId="0" borderId="0" xfId="0" applyNumberFormat="1" applyFont="1"/>
    <xf numFmtId="0" fontId="5" fillId="0" borderId="0" xfId="0" applyFont="1"/>
    <xf numFmtId="166" fontId="39" fillId="4" borderId="16" xfId="1" applyNumberFormat="1" applyFont="1" applyFill="1" applyBorder="1" applyAlignment="1">
      <alignment horizontal="left"/>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34" xfId="0" applyFont="1" applyFill="1" applyBorder="1" applyAlignment="1">
      <alignment horizontal="center"/>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17" xfId="0" applyFont="1" applyFill="1" applyBorder="1" applyAlignment="1">
      <alignment horizontal="center"/>
    </xf>
    <xf numFmtId="0" fontId="4" fillId="0" borderId="0" xfId="0" applyFont="1"/>
    <xf numFmtId="0" fontId="39" fillId="4" borderId="34" xfId="0" applyFont="1" applyFill="1" applyBorder="1" applyAlignment="1"/>
    <xf numFmtId="0" fontId="4" fillId="12" borderId="2" xfId="0" applyFont="1" applyFill="1" applyBorder="1" applyAlignment="1">
      <alignment vertical="center" wrapText="1"/>
    </xf>
    <xf numFmtId="0" fontId="67" fillId="7" borderId="0" xfId="0" applyFont="1" applyFill="1" applyAlignment="1">
      <alignment horizontal="center" vertical="center"/>
    </xf>
    <xf numFmtId="0" fontId="0" fillId="7" borderId="0" xfId="0" applyFill="1"/>
    <xf numFmtId="0" fontId="68" fillId="7" borderId="0" xfId="0" applyFont="1" applyFill="1" applyAlignment="1">
      <alignment vertical="center"/>
    </xf>
    <xf numFmtId="0" fontId="69" fillId="7" borderId="0" xfId="0" applyFont="1" applyFill="1" applyAlignment="1">
      <alignment vertical="center"/>
    </xf>
    <xf numFmtId="0" fontId="70" fillId="7" borderId="0" xfId="0" applyFont="1" applyFill="1" applyAlignment="1">
      <alignment vertical="center"/>
    </xf>
    <xf numFmtId="0" fontId="70" fillId="7" borderId="0" xfId="0" applyFont="1" applyFill="1" applyAlignment="1">
      <alignment horizontal="justify" vertical="center"/>
    </xf>
    <xf numFmtId="0" fontId="71" fillId="7" borderId="0" xfId="0" applyFont="1" applyFill="1" applyAlignment="1">
      <alignment horizontal="justify" vertical="center"/>
    </xf>
    <xf numFmtId="0" fontId="72" fillId="7" borderId="0" xfId="0" applyFont="1" applyFill="1" applyAlignment="1">
      <alignment horizontal="justify" vertical="center"/>
    </xf>
    <xf numFmtId="0" fontId="69" fillId="7" borderId="0" xfId="0" applyFont="1" applyFill="1" applyAlignment="1">
      <alignment horizontal="justify" vertical="center"/>
    </xf>
    <xf numFmtId="0" fontId="73" fillId="7" borderId="0" xfId="0" applyFont="1" applyFill="1" applyAlignment="1">
      <alignment horizontal="justify" vertical="center"/>
    </xf>
    <xf numFmtId="0" fontId="74" fillId="7" borderId="0" xfId="0" applyFont="1" applyFill="1" applyAlignment="1">
      <alignment horizontal="justify" vertical="center"/>
    </xf>
    <xf numFmtId="0" fontId="75" fillId="7" borderId="0" xfId="0" applyFont="1" applyFill="1" applyAlignment="1">
      <alignment horizontal="justify" vertical="center"/>
    </xf>
    <xf numFmtId="0" fontId="77" fillId="7" borderId="0" xfId="0" applyFont="1" applyFill="1" applyAlignment="1">
      <alignment horizontal="justify" vertical="center"/>
    </xf>
    <xf numFmtId="0" fontId="66" fillId="7" borderId="0" xfId="0" applyFont="1" applyFill="1" applyAlignment="1">
      <alignment horizontal="justify" vertical="center"/>
    </xf>
    <xf numFmtId="0" fontId="76" fillId="7" borderId="0" xfId="0" applyFont="1" applyFill="1" applyAlignment="1">
      <alignment horizontal="justify" vertical="center"/>
    </xf>
    <xf numFmtId="0" fontId="3" fillId="0" borderId="0" xfId="0" applyFont="1"/>
    <xf numFmtId="0" fontId="75" fillId="0" borderId="0" xfId="0" applyFont="1" applyAlignment="1">
      <alignment horizontal="justify" vertical="center"/>
    </xf>
    <xf numFmtId="0" fontId="78" fillId="7" borderId="0" xfId="0" applyFont="1" applyFill="1" applyAlignment="1">
      <alignment horizontal="justify" vertical="center"/>
    </xf>
    <xf numFmtId="0" fontId="79" fillId="7" borderId="0" xfId="0" applyFont="1" applyFill="1" applyAlignment="1">
      <alignment horizontal="justify" vertical="center"/>
    </xf>
    <xf numFmtId="0" fontId="39" fillId="4" borderId="17" xfId="0" applyFont="1" applyFill="1" applyBorder="1" applyAlignment="1"/>
    <xf numFmtId="0" fontId="81" fillId="7" borderId="0" xfId="0" applyFont="1" applyFill="1" applyAlignment="1">
      <alignment horizontal="center" vertical="center"/>
    </xf>
    <xf numFmtId="0" fontId="82" fillId="7" borderId="0" xfId="0" applyFont="1" applyFill="1" applyAlignment="1">
      <alignment horizontal="justify" vertical="center"/>
    </xf>
    <xf numFmtId="0" fontId="83" fillId="7" borderId="0" xfId="0" applyFont="1" applyFill="1" applyAlignment="1">
      <alignment horizontal="justify" vertical="center"/>
    </xf>
    <xf numFmtId="0" fontId="2" fillId="0" borderId="0" xfId="0" applyFont="1"/>
    <xf numFmtId="0" fontId="48" fillId="12" borderId="57" xfId="0" applyFont="1" applyFill="1" applyBorder="1" applyAlignment="1" applyProtection="1">
      <alignment horizontal="center" vertical="center" wrapText="1"/>
      <protection locked="0"/>
    </xf>
    <xf numFmtId="0" fontId="48" fillId="12" borderId="17" xfId="0" applyFont="1" applyFill="1" applyBorder="1" applyAlignment="1" applyProtection="1">
      <alignment horizontal="center" vertical="center" wrapText="1"/>
      <protection locked="0"/>
    </xf>
    <xf numFmtId="172" fontId="48" fillId="12" borderId="17" xfId="0" applyNumberFormat="1" applyFont="1" applyFill="1" applyBorder="1" applyAlignment="1" applyProtection="1">
      <alignment horizontal="center" vertical="center" wrapText="1"/>
      <protection locked="0"/>
    </xf>
    <xf numFmtId="0" fontId="41" fillId="12" borderId="49" xfId="0" applyFont="1" applyFill="1" applyBorder="1" applyAlignment="1" applyProtection="1">
      <alignment vertical="center" wrapText="1"/>
      <protection locked="0"/>
    </xf>
    <xf numFmtId="0" fontId="38" fillId="12" borderId="49" xfId="0" applyFont="1" applyFill="1" applyBorder="1" applyAlignment="1" applyProtection="1">
      <alignment vertical="center" wrapText="1"/>
      <protection locked="0"/>
    </xf>
    <xf numFmtId="0" fontId="1" fillId="16" borderId="0" xfId="0" applyFont="1" applyFill="1"/>
    <xf numFmtId="164" fontId="38" fillId="8" borderId="17" xfId="2" applyNumberFormat="1" applyFont="1" applyFill="1" applyBorder="1" applyAlignment="1" applyProtection="1">
      <alignment vertical="center"/>
      <protection hidden="1"/>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5" fillId="7" borderId="0" xfId="0" applyFont="1" applyFill="1"/>
    <xf numFmtId="0" fontId="45" fillId="7" borderId="0" xfId="0" applyFont="1" applyFill="1"/>
    <xf numFmtId="44" fontId="41" fillId="12" borderId="16" xfId="2" applyNumberFormat="1" applyFont="1" applyFill="1" applyBorder="1" applyAlignment="1" applyProtection="1">
      <alignment vertical="center" wrapText="1"/>
      <protection locked="0"/>
    </xf>
    <xf numFmtId="0" fontId="38" fillId="7" borderId="49" xfId="0" applyFont="1" applyFill="1" applyBorder="1" applyAlignment="1" applyProtection="1">
      <alignment vertical="center" wrapText="1"/>
      <protection locked="0"/>
    </xf>
    <xf numFmtId="0" fontId="84" fillId="4" borderId="0" xfId="4" applyFont="1" applyFill="1" applyAlignment="1">
      <alignment horizontal="justify" vertical="center"/>
    </xf>
    <xf numFmtId="44" fontId="38" fillId="12" borderId="17" xfId="2" applyFont="1" applyFill="1" applyBorder="1" applyProtection="1">
      <protection locked="0"/>
    </xf>
    <xf numFmtId="44" fontId="38" fillId="8" borderId="20" xfId="2" applyFont="1" applyFill="1" applyBorder="1"/>
    <xf numFmtId="44" fontId="39" fillId="0" borderId="17" xfId="2" applyFont="1" applyFill="1" applyBorder="1" applyAlignment="1">
      <alignment horizontal="center"/>
    </xf>
    <xf numFmtId="44" fontId="38" fillId="8" borderId="17" xfId="2" applyFont="1" applyFill="1" applyBorder="1"/>
    <xf numFmtId="44" fontId="38" fillId="4" borderId="17" xfId="2" applyFont="1" applyFill="1" applyBorder="1" applyAlignment="1" applyProtection="1">
      <protection locked="0"/>
    </xf>
    <xf numFmtId="44" fontId="38" fillId="4" borderId="17" xfId="2" applyFont="1" applyFill="1" applyBorder="1" applyAlignment="1"/>
    <xf numFmtId="44" fontId="39" fillId="8" borderId="16" xfId="2" applyFont="1" applyFill="1" applyBorder="1"/>
    <xf numFmtId="44" fontId="41" fillId="12" borderId="17" xfId="2" applyFont="1" applyFill="1" applyBorder="1" applyAlignment="1" applyProtection="1">
      <alignment vertical="center" wrapText="1"/>
      <protection locked="0"/>
    </xf>
    <xf numFmtId="44" fontId="39" fillId="4" borderId="16" xfId="2" applyFont="1" applyFill="1" applyBorder="1" applyAlignment="1"/>
    <xf numFmtId="164" fontId="38" fillId="12" borderId="17" xfId="2" applyNumberFormat="1" applyFont="1" applyFill="1" applyBorder="1" applyProtection="1">
      <protection locked="0"/>
    </xf>
    <xf numFmtId="164" fontId="39" fillId="8" borderId="16" xfId="2" applyNumberFormat="1" applyFont="1" applyFill="1" applyBorder="1"/>
    <xf numFmtId="164" fontId="39" fillId="0" borderId="17" xfId="2" applyNumberFormat="1" applyFont="1" applyFill="1" applyBorder="1" applyAlignment="1">
      <alignment horizontal="center"/>
    </xf>
    <xf numFmtId="43" fontId="38" fillId="12" borderId="17" xfId="2" applyNumberFormat="1" applyFont="1" applyFill="1" applyBorder="1" applyProtection="1">
      <protection locked="0"/>
    </xf>
    <xf numFmtId="43" fontId="38" fillId="8" borderId="17" xfId="2" applyNumberFormat="1" applyFont="1" applyFill="1" applyBorder="1"/>
    <xf numFmtId="41" fontId="38" fillId="12" borderId="17" xfId="2" applyNumberFormat="1" applyFont="1" applyFill="1" applyBorder="1" applyProtection="1">
      <protection locked="0"/>
    </xf>
    <xf numFmtId="0" fontId="38" fillId="0" borderId="17" xfId="0" applyFont="1" applyBorder="1" applyAlignment="1">
      <alignment horizontal="left"/>
    </xf>
    <xf numFmtId="166" fontId="38" fillId="0" borderId="17" xfId="1" applyNumberFormat="1" applyFont="1" applyBorder="1" applyAlignment="1">
      <alignment horizontal="left"/>
    </xf>
    <xf numFmtId="166" fontId="38" fillId="12" borderId="32" xfId="1" applyNumberFormat="1" applyFont="1" applyFill="1" applyBorder="1" applyAlignment="1">
      <alignment horizontal="left"/>
    </xf>
    <xf numFmtId="166" fontId="38" fillId="12" borderId="34" xfId="1" applyNumberFormat="1" applyFont="1" applyFill="1" applyBorder="1" applyAlignment="1">
      <alignment horizontal="left"/>
    </xf>
    <xf numFmtId="0" fontId="39" fillId="7" borderId="0" xfId="0" applyFont="1" applyFill="1" applyAlignment="1">
      <alignment horizontal="left" vertical="top" wrapText="1"/>
    </xf>
    <xf numFmtId="0" fontId="46" fillId="7" borderId="0" xfId="0" applyFont="1" applyFill="1" applyAlignment="1">
      <alignment horizontal="left" vertical="top" wrapText="1"/>
    </xf>
    <xf numFmtId="164" fontId="38" fillId="12" borderId="32" xfId="2" applyNumberFormat="1" applyFont="1" applyFill="1" applyBorder="1" applyAlignment="1" applyProtection="1">
      <alignment horizontal="center"/>
      <protection locked="0"/>
    </xf>
    <xf numFmtId="164" fontId="38" fillId="12" borderId="34" xfId="2" applyNumberFormat="1" applyFont="1" applyFill="1" applyBorder="1" applyAlignment="1" applyProtection="1">
      <alignment horizontal="center"/>
      <protection locked="0"/>
    </xf>
    <xf numFmtId="0" fontId="39" fillId="4" borderId="16" xfId="0" applyFont="1" applyFill="1" applyBorder="1" applyAlignment="1">
      <alignment horizontal="left"/>
    </xf>
    <xf numFmtId="0" fontId="39" fillId="4" borderId="21" xfId="0" applyFont="1" applyFill="1" applyBorder="1" applyAlignment="1">
      <alignment horizontal="center" vertical="center" wrapText="1"/>
    </xf>
    <xf numFmtId="0" fontId="38" fillId="0" borderId="17" xfId="0" applyFont="1" applyBorder="1" applyAlignment="1">
      <alignment horizontal="left" wrapText="1"/>
    </xf>
    <xf numFmtId="0" fontId="39" fillId="0" borderId="17" xfId="0" applyFont="1" applyBorder="1" applyAlignment="1">
      <alignment horizontal="left" vertical="center"/>
    </xf>
    <xf numFmtId="0" fontId="39" fillId="7" borderId="0" xfId="0" applyFont="1" applyFill="1" applyAlignment="1">
      <alignment horizontal="left" wrapText="1"/>
    </xf>
    <xf numFmtId="0" fontId="38" fillId="12" borderId="17" xfId="0" applyNumberFormat="1" applyFont="1" applyFill="1" applyBorder="1" applyAlignment="1" applyProtection="1">
      <alignment horizontal="left"/>
      <protection locked="0"/>
    </xf>
    <xf numFmtId="0" fontId="38" fillId="12" borderId="17" xfId="0" applyNumberFormat="1" applyFont="1" applyFill="1" applyBorder="1" applyAlignment="1" applyProtection="1">
      <alignment horizontal="center" vertical="center" wrapText="1"/>
      <protection locked="0"/>
    </xf>
    <xf numFmtId="0" fontId="39" fillId="7" borderId="0" xfId="0" applyFont="1" applyFill="1" applyAlignment="1">
      <alignment horizontal="left" vertical="center" wrapText="1"/>
    </xf>
    <xf numFmtId="0" fontId="39" fillId="7" borderId="0" xfId="0" applyFont="1" applyFill="1" applyBorder="1" applyAlignment="1">
      <alignment horizontal="left" vertical="center" wrapText="1"/>
    </xf>
    <xf numFmtId="0" fontId="38" fillId="12" borderId="17" xfId="1" applyNumberFormat="1" applyFont="1" applyFill="1" applyBorder="1" applyAlignment="1" applyProtection="1">
      <alignment horizontal="left" vertical="center" wrapText="1"/>
      <protection locked="0"/>
    </xf>
    <xf numFmtId="0" fontId="39" fillId="4" borderId="17" xfId="0" applyFont="1" applyFill="1" applyBorder="1" applyAlignment="1">
      <alignment horizontal="center"/>
    </xf>
    <xf numFmtId="0" fontId="38" fillId="12" borderId="32" xfId="1" applyNumberFormat="1" applyFont="1" applyFill="1" applyBorder="1" applyAlignment="1" applyProtection="1">
      <alignment horizontal="left" vertical="center" wrapText="1"/>
      <protection locked="0"/>
    </xf>
    <xf numFmtId="0" fontId="38" fillId="12" borderId="33" xfId="1" applyNumberFormat="1" applyFont="1" applyFill="1" applyBorder="1" applyAlignment="1" applyProtection="1">
      <alignment horizontal="left" vertical="center" wrapText="1"/>
      <protection locked="0"/>
    </xf>
    <xf numFmtId="0" fontId="38" fillId="12" borderId="34" xfId="1" applyNumberFormat="1" applyFont="1" applyFill="1" applyBorder="1" applyAlignment="1" applyProtection="1">
      <alignment horizontal="left" vertical="center" wrapText="1"/>
      <protection locked="0"/>
    </xf>
    <xf numFmtId="0" fontId="44" fillId="7" borderId="0" xfId="0" applyFont="1" applyFill="1" applyBorder="1" applyAlignment="1">
      <alignment horizontal="left" vertical="top" wrapText="1"/>
    </xf>
    <xf numFmtId="0" fontId="39" fillId="4" borderId="17" xfId="0" applyFont="1" applyFill="1" applyBorder="1" applyAlignment="1">
      <alignment horizontal="left" vertical="center"/>
    </xf>
    <xf numFmtId="0" fontId="39" fillId="12" borderId="32" xfId="0" applyFont="1" applyFill="1" applyBorder="1" applyAlignment="1" applyProtection="1">
      <alignment horizontal="center" vertical="center" wrapText="1"/>
      <protection locked="0"/>
    </xf>
    <xf numFmtId="0" fontId="39" fillId="12" borderId="34" xfId="0" applyFont="1" applyFill="1" applyBorder="1" applyAlignment="1" applyProtection="1">
      <alignment horizontal="center" vertical="center" wrapText="1"/>
      <protection locked="0"/>
    </xf>
    <xf numFmtId="0" fontId="41" fillId="12" borderId="33" xfId="0" applyFont="1" applyFill="1" applyBorder="1" applyAlignment="1" applyProtection="1">
      <alignment horizontal="left" vertical="center" wrapText="1"/>
      <protection locked="0"/>
    </xf>
    <xf numFmtId="0" fontId="41" fillId="12" borderId="34" xfId="0" applyFont="1" applyFill="1" applyBorder="1" applyAlignment="1" applyProtection="1">
      <alignment horizontal="left" vertical="center" wrapText="1"/>
      <protection locked="0"/>
    </xf>
    <xf numFmtId="171" fontId="41" fillId="12" borderId="45" xfId="0" applyNumberFormat="1" applyFont="1" applyFill="1" applyBorder="1" applyAlignment="1" applyProtection="1">
      <alignment horizontal="center" vertical="center"/>
      <protection locked="0"/>
    </xf>
    <xf numFmtId="171" fontId="41" fillId="12" borderId="46" xfId="0" applyNumberFormat="1" applyFont="1" applyFill="1" applyBorder="1" applyAlignment="1" applyProtection="1">
      <alignment horizontal="center" vertical="center"/>
      <protection locked="0"/>
    </xf>
    <xf numFmtId="171" fontId="41" fillId="12" borderId="30" xfId="0" applyNumberFormat="1" applyFont="1" applyFill="1" applyBorder="1" applyAlignment="1" applyProtection="1">
      <alignment horizontal="center" vertical="center"/>
      <protection locked="0"/>
    </xf>
    <xf numFmtId="171" fontId="41" fillId="12" borderId="31" xfId="0" applyNumberFormat="1" applyFont="1" applyFill="1" applyBorder="1" applyAlignment="1" applyProtection="1">
      <alignment horizontal="center" vertical="center"/>
      <protection locked="0"/>
    </xf>
    <xf numFmtId="0" fontId="41" fillId="4" borderId="17" xfId="0" applyFont="1" applyFill="1" applyBorder="1" applyAlignment="1">
      <alignment horizontal="left" vertical="center" wrapText="1"/>
    </xf>
    <xf numFmtId="166" fontId="39" fillId="4" borderId="16" xfId="1" applyNumberFormat="1" applyFont="1" applyFill="1" applyBorder="1" applyAlignment="1">
      <alignment horizontal="left"/>
    </xf>
    <xf numFmtId="0" fontId="39" fillId="4" borderId="17" xfId="0" applyFont="1" applyFill="1" applyBorder="1" applyAlignment="1">
      <alignment horizontal="left"/>
    </xf>
    <xf numFmtId="0" fontId="32" fillId="0" borderId="32" xfId="0" applyFont="1" applyBorder="1" applyAlignment="1">
      <alignment horizontal="left" vertical="center" wrapText="1" indent="3"/>
    </xf>
    <xf numFmtId="0" fontId="32" fillId="0" borderId="34" xfId="0" applyFont="1" applyBorder="1" applyAlignment="1">
      <alignment horizontal="left" vertical="center" wrapText="1" indent="3"/>
    </xf>
    <xf numFmtId="0" fontId="39" fillId="0" borderId="17" xfId="0" applyFont="1" applyBorder="1" applyAlignment="1">
      <alignment horizontal="left" wrapText="1"/>
    </xf>
    <xf numFmtId="166" fontId="38" fillId="0" borderId="17" xfId="1" applyNumberFormat="1" applyFont="1" applyFill="1" applyBorder="1" applyAlignment="1">
      <alignment horizontal="left" wrapText="1"/>
    </xf>
    <xf numFmtId="166" fontId="38" fillId="0" borderId="17" xfId="1" applyNumberFormat="1" applyFont="1" applyFill="1" applyBorder="1" applyAlignment="1">
      <alignment horizontal="left"/>
    </xf>
    <xf numFmtId="0" fontId="40" fillId="7" borderId="0" xfId="0" applyFont="1" applyFill="1" applyBorder="1" applyAlignment="1">
      <alignment horizontal="center"/>
    </xf>
    <xf numFmtId="0" fontId="40" fillId="7" borderId="0" xfId="0" applyFont="1" applyFill="1" applyAlignment="1">
      <alignment horizontal="center"/>
    </xf>
    <xf numFmtId="0" fontId="50" fillId="0" borderId="35" xfId="0" applyFont="1" applyBorder="1" applyAlignment="1">
      <alignment horizontal="center"/>
    </xf>
    <xf numFmtId="0" fontId="50" fillId="0" borderId="0" xfId="0" applyFont="1" applyAlignment="1">
      <alignment horizontal="center"/>
    </xf>
    <xf numFmtId="0" fontId="50" fillId="0" borderId="36" xfId="0" applyFont="1" applyBorder="1" applyAlignment="1">
      <alignment horizontal="center"/>
    </xf>
    <xf numFmtId="0" fontId="38" fillId="7" borderId="0" xfId="0" applyFont="1" applyFill="1" applyBorder="1" applyAlignment="1">
      <alignment horizontal="center"/>
    </xf>
    <xf numFmtId="0" fontId="36" fillId="8" borderId="26" xfId="0" applyFont="1" applyFill="1" applyBorder="1" applyAlignment="1">
      <alignment horizontal="center" vertical="center" wrapText="1"/>
    </xf>
    <xf numFmtId="0" fontId="36" fillId="8" borderId="27" xfId="0" applyFont="1" applyFill="1" applyBorder="1" applyAlignment="1">
      <alignment horizontal="center" vertical="center" wrapText="1"/>
    </xf>
    <xf numFmtId="0" fontId="38" fillId="4" borderId="24" xfId="0" applyFont="1" applyFill="1" applyBorder="1" applyAlignment="1">
      <alignment horizontal="center" vertical="center" wrapText="1"/>
    </xf>
    <xf numFmtId="0" fontId="38" fillId="4" borderId="25" xfId="0" applyFont="1" applyFill="1" applyBorder="1" applyAlignment="1">
      <alignment horizontal="center" vertical="center" wrapText="1"/>
    </xf>
    <xf numFmtId="0" fontId="40" fillId="7" borderId="22" xfId="0" applyFont="1" applyFill="1" applyBorder="1" applyAlignment="1" applyProtection="1">
      <alignment horizontal="center" vertical="center"/>
      <protection locked="0"/>
    </xf>
    <xf numFmtId="0" fontId="40" fillId="7" borderId="23" xfId="0" applyFont="1" applyFill="1" applyBorder="1" applyAlignment="1" applyProtection="1">
      <alignment horizontal="center" vertical="center"/>
      <protection locked="0"/>
    </xf>
    <xf numFmtId="0" fontId="38" fillId="12" borderId="17" xfId="0" applyFont="1" applyFill="1" applyBorder="1" applyAlignment="1" applyProtection="1">
      <alignment horizontal="left" vertical="top" wrapText="1"/>
      <protection locked="0"/>
    </xf>
    <xf numFmtId="0" fontId="39" fillId="0" borderId="17" xfId="0" applyFont="1" applyFill="1" applyBorder="1" applyAlignment="1">
      <alignment horizontal="left" wrapText="1"/>
    </xf>
    <xf numFmtId="0" fontId="39" fillId="7" borderId="39" xfId="0" applyFont="1" applyFill="1" applyBorder="1" applyAlignment="1">
      <alignment horizontal="center"/>
    </xf>
    <xf numFmtId="0" fontId="39" fillId="7" borderId="40" xfId="0" applyFont="1" applyFill="1" applyBorder="1" applyAlignment="1">
      <alignment horizontal="center"/>
    </xf>
    <xf numFmtId="0" fontId="64" fillId="9" borderId="43" xfId="0" applyFont="1" applyFill="1" applyBorder="1" applyAlignment="1">
      <alignment horizontal="left"/>
    </xf>
    <xf numFmtId="0" fontId="64" fillId="9" borderId="44" xfId="0" applyFont="1" applyFill="1" applyBorder="1" applyAlignment="1">
      <alignment horizontal="left"/>
    </xf>
    <xf numFmtId="0" fontId="38" fillId="7" borderId="41" xfId="0" applyFont="1" applyFill="1" applyBorder="1" applyAlignment="1" applyProtection="1">
      <alignment horizontal="left" vertical="top" wrapText="1"/>
      <protection locked="0"/>
    </xf>
    <xf numFmtId="0" fontId="38" fillId="7" borderId="42" xfId="0" applyFont="1" applyFill="1" applyBorder="1" applyAlignment="1" applyProtection="1">
      <alignment horizontal="left" vertical="top" wrapText="1"/>
      <protection locked="0"/>
    </xf>
    <xf numFmtId="0" fontId="38" fillId="7" borderId="32" xfId="1" applyNumberFormat="1" applyFont="1" applyFill="1" applyBorder="1" applyAlignment="1">
      <alignment horizontal="left" vertical="center" wrapText="1"/>
    </xf>
    <xf numFmtId="0" fontId="38" fillId="7" borderId="33" xfId="1" applyNumberFormat="1" applyFont="1" applyFill="1" applyBorder="1" applyAlignment="1">
      <alignment horizontal="left" vertical="center" wrapText="1"/>
    </xf>
    <xf numFmtId="0" fontId="38" fillId="7" borderId="47" xfId="1" applyNumberFormat="1" applyFont="1" applyFill="1" applyBorder="1" applyAlignment="1">
      <alignment horizontal="left" vertical="center" wrapText="1"/>
    </xf>
    <xf numFmtId="0" fontId="38" fillId="7" borderId="46" xfId="1" applyNumberFormat="1" applyFont="1" applyFill="1" applyBorder="1" applyAlignment="1">
      <alignment horizontal="left" vertical="center" wrapText="1"/>
    </xf>
    <xf numFmtId="0" fontId="38" fillId="7" borderId="17" xfId="1" applyNumberFormat="1" applyFont="1" applyFill="1" applyBorder="1" applyAlignment="1">
      <alignment horizontal="center" vertical="center" wrapText="1"/>
    </xf>
    <xf numFmtId="0" fontId="38" fillId="7" borderId="38" xfId="0" applyFont="1" applyFill="1" applyBorder="1" applyAlignment="1">
      <alignment horizontal="center" vertical="center"/>
    </xf>
    <xf numFmtId="0" fontId="38" fillId="9" borderId="54" xfId="0" applyFont="1" applyFill="1" applyBorder="1" applyAlignment="1">
      <alignment horizontal="center" vertical="center"/>
    </xf>
    <xf numFmtId="0" fontId="38" fillId="9" borderId="55" xfId="0" applyFont="1" applyFill="1" applyBorder="1" applyAlignment="1">
      <alignment horizontal="center" vertical="center"/>
    </xf>
    <xf numFmtId="0" fontId="38" fillId="9" borderId="56" xfId="0" applyFont="1" applyFill="1" applyBorder="1" applyAlignment="1">
      <alignment horizontal="center" vertical="center"/>
    </xf>
    <xf numFmtId="0" fontId="38" fillId="7" borderId="52" xfId="0" applyFont="1" applyFill="1" applyBorder="1" applyAlignment="1">
      <alignment horizontal="center" vertical="center"/>
    </xf>
    <xf numFmtId="0" fontId="38" fillId="7" borderId="53" xfId="0" applyFont="1" applyFill="1" applyBorder="1" applyAlignment="1">
      <alignment horizontal="center" vertical="center"/>
    </xf>
    <xf numFmtId="0" fontId="41" fillId="9" borderId="32" xfId="0" applyNumberFormat="1" applyFont="1" applyFill="1" applyBorder="1" applyAlignment="1">
      <alignment horizontal="center" vertical="center" wrapText="1"/>
    </xf>
    <xf numFmtId="0" fontId="41" fillId="9" borderId="33" xfId="0" applyNumberFormat="1" applyFont="1" applyFill="1" applyBorder="1" applyAlignment="1">
      <alignment horizontal="center" vertical="center" wrapText="1"/>
    </xf>
    <xf numFmtId="0" fontId="39" fillId="4" borderId="32" xfId="0" applyFont="1" applyFill="1" applyBorder="1" applyAlignment="1">
      <alignment horizontal="center"/>
    </xf>
    <xf numFmtId="0" fontId="39" fillId="4" borderId="33" xfId="0" applyFont="1" applyFill="1" applyBorder="1" applyAlignment="1">
      <alignment horizontal="center"/>
    </xf>
    <xf numFmtId="0" fontId="39" fillId="4" borderId="34" xfId="0" applyFont="1" applyFill="1" applyBorder="1" applyAlignment="1">
      <alignment horizontal="center"/>
    </xf>
    <xf numFmtId="0" fontId="39" fillId="4" borderId="32" xfId="0" applyFont="1" applyFill="1" applyBorder="1" applyAlignment="1">
      <alignment horizontal="left" vertical="center"/>
    </xf>
    <xf numFmtId="0" fontId="39" fillId="4" borderId="34" xfId="0" applyFont="1" applyFill="1" applyBorder="1" applyAlignment="1">
      <alignment horizontal="left" vertical="center"/>
    </xf>
    <xf numFmtId="0" fontId="41" fillId="4" borderId="32" xfId="0" applyFont="1" applyFill="1" applyBorder="1" applyAlignment="1">
      <alignment horizontal="left" vertical="center" wrapText="1"/>
    </xf>
    <xf numFmtId="0" fontId="41" fillId="4" borderId="33" xfId="0" applyFont="1" applyFill="1" applyBorder="1" applyAlignment="1">
      <alignment horizontal="left" vertical="center" wrapText="1"/>
    </xf>
    <xf numFmtId="0" fontId="41" fillId="4" borderId="34" xfId="0" applyFont="1" applyFill="1" applyBorder="1" applyAlignment="1">
      <alignment horizontal="left" vertical="center" wrapText="1"/>
    </xf>
    <xf numFmtId="0" fontId="38" fillId="7" borderId="45" xfId="0" quotePrefix="1" applyNumberFormat="1" applyFont="1" applyFill="1" applyBorder="1" applyAlignment="1" applyProtection="1">
      <alignment horizontal="center" vertical="center" wrapText="1"/>
    </xf>
    <xf numFmtId="0" fontId="38" fillId="7" borderId="46" xfId="0" applyNumberFormat="1" applyFont="1" applyFill="1" applyBorder="1" applyAlignment="1" applyProtection="1">
      <alignment horizontal="center" vertical="center" wrapText="1"/>
    </xf>
    <xf numFmtId="0" fontId="38" fillId="7" borderId="30" xfId="0" applyNumberFormat="1" applyFont="1" applyFill="1" applyBorder="1" applyAlignment="1" applyProtection="1">
      <alignment horizontal="center" vertical="center" wrapText="1"/>
    </xf>
    <xf numFmtId="0" fontId="38" fillId="7" borderId="31" xfId="0" applyNumberFormat="1" applyFont="1" applyFill="1" applyBorder="1" applyAlignment="1" applyProtection="1">
      <alignment horizontal="center" vertical="center" wrapText="1"/>
    </xf>
    <xf numFmtId="49" fontId="38" fillId="7" borderId="17" xfId="0" applyNumberFormat="1" applyFont="1" applyFill="1" applyBorder="1" applyAlignment="1">
      <alignment horizontal="left"/>
    </xf>
    <xf numFmtId="0" fontId="48" fillId="7" borderId="28" xfId="0" applyFont="1" applyFill="1" applyBorder="1" applyAlignment="1">
      <alignment horizontal="center" vertical="center" wrapText="1"/>
    </xf>
    <xf numFmtId="0" fontId="48" fillId="7" borderId="29" xfId="0" applyFont="1" applyFill="1" applyBorder="1" applyAlignment="1">
      <alignment horizontal="center" vertical="center" wrapText="1"/>
    </xf>
    <xf numFmtId="0" fontId="48" fillId="7" borderId="30" xfId="0" applyFont="1" applyFill="1" applyBorder="1" applyAlignment="1">
      <alignment horizontal="center" vertical="center" wrapText="1"/>
    </xf>
    <xf numFmtId="0" fontId="48" fillId="7" borderId="31" xfId="0" applyFont="1" applyFill="1" applyBorder="1" applyAlignment="1">
      <alignment horizontal="center" vertical="center" wrapText="1"/>
    </xf>
    <xf numFmtId="167" fontId="38" fillId="7" borderId="45" xfId="0" applyNumberFormat="1" applyFont="1" applyFill="1" applyBorder="1" applyAlignment="1">
      <alignment horizontal="center" vertical="center" wrapText="1"/>
    </xf>
    <xf numFmtId="167" fontId="38" fillId="7" borderId="46" xfId="0" applyNumberFormat="1" applyFont="1" applyFill="1" applyBorder="1" applyAlignment="1">
      <alignment horizontal="center" vertical="center" wrapText="1"/>
    </xf>
    <xf numFmtId="167" fontId="38" fillId="7" borderId="30" xfId="0" applyNumberFormat="1" applyFont="1" applyFill="1" applyBorder="1" applyAlignment="1">
      <alignment horizontal="center" vertical="center" wrapText="1"/>
    </xf>
    <xf numFmtId="167" fontId="38" fillId="7" borderId="31" xfId="0" applyNumberFormat="1" applyFont="1" applyFill="1" applyBorder="1" applyAlignment="1">
      <alignment horizontal="center" vertical="center" wrapText="1"/>
    </xf>
    <xf numFmtId="0" fontId="38" fillId="7" borderId="45" xfId="0" applyNumberFormat="1" applyFont="1" applyFill="1" applyBorder="1" applyAlignment="1">
      <alignment horizontal="center" vertical="center" wrapText="1"/>
    </xf>
    <xf numFmtId="0" fontId="38" fillId="7" borderId="47" xfId="0" applyNumberFormat="1" applyFont="1" applyFill="1" applyBorder="1" applyAlignment="1">
      <alignment horizontal="center" vertical="center" wrapText="1"/>
    </xf>
    <xf numFmtId="0" fontId="38" fillId="7" borderId="46" xfId="0" applyNumberFormat="1" applyFont="1" applyFill="1" applyBorder="1" applyAlignment="1">
      <alignment horizontal="center" vertical="center" wrapText="1"/>
    </xf>
    <xf numFmtId="0" fontId="38" fillId="7" borderId="30" xfId="0" applyNumberFormat="1" applyFont="1" applyFill="1" applyBorder="1" applyAlignment="1">
      <alignment horizontal="center" vertical="center" wrapText="1"/>
    </xf>
    <xf numFmtId="0" fontId="38" fillId="7" borderId="48" xfId="0" applyNumberFormat="1" applyFont="1" applyFill="1" applyBorder="1" applyAlignment="1">
      <alignment horizontal="center" vertical="center" wrapText="1"/>
    </xf>
    <xf numFmtId="0" fontId="38" fillId="7" borderId="31" xfId="0" applyNumberFormat="1" applyFont="1" applyFill="1" applyBorder="1" applyAlignment="1">
      <alignment horizontal="center" vertical="center" wrapText="1"/>
    </xf>
    <xf numFmtId="0" fontId="50" fillId="9" borderId="35" xfId="0" applyFont="1" applyFill="1" applyBorder="1" applyAlignment="1">
      <alignment horizontal="center"/>
    </xf>
    <xf numFmtId="0" fontId="50" fillId="9" borderId="0" xfId="0" applyFont="1" applyFill="1" applyAlignment="1">
      <alignment horizontal="center"/>
    </xf>
    <xf numFmtId="0" fontId="50" fillId="9" borderId="36" xfId="0" applyFont="1" applyFill="1" applyBorder="1" applyAlignment="1">
      <alignment horizontal="center"/>
    </xf>
    <xf numFmtId="0" fontId="40" fillId="8" borderId="22" xfId="0" applyFont="1" applyFill="1" applyBorder="1" applyAlignment="1">
      <alignment horizontal="center" vertical="center"/>
    </xf>
    <xf numFmtId="0" fontId="40" fillId="8" borderId="23" xfId="0" applyFont="1" applyFill="1" applyBorder="1" applyAlignment="1">
      <alignment horizontal="center" vertical="center"/>
    </xf>
    <xf numFmtId="166" fontId="39" fillId="4" borderId="50" xfId="1" applyNumberFormat="1" applyFont="1" applyFill="1" applyBorder="1" applyAlignment="1">
      <alignment horizontal="left"/>
    </xf>
    <xf numFmtId="166" fontId="39" fillId="4" borderId="51" xfId="1" applyNumberFormat="1" applyFont="1" applyFill="1" applyBorder="1" applyAlignment="1">
      <alignment horizontal="left"/>
    </xf>
    <xf numFmtId="0" fontId="40" fillId="12" borderId="22" xfId="0" applyFont="1" applyFill="1" applyBorder="1" applyAlignment="1" applyProtection="1">
      <alignment horizontal="center" vertical="center"/>
      <protection locked="0"/>
    </xf>
    <xf numFmtId="0" fontId="40" fillId="12" borderId="23" xfId="0" applyFont="1" applyFill="1" applyBorder="1" applyAlignment="1" applyProtection="1">
      <alignment horizontal="center" vertical="center"/>
      <protection locked="0"/>
    </xf>
    <xf numFmtId="166" fontId="39" fillId="4" borderId="24" xfId="1" applyNumberFormat="1" applyFont="1" applyFill="1" applyBorder="1" applyAlignment="1">
      <alignment horizontal="left"/>
    </xf>
    <xf numFmtId="166" fontId="39" fillId="4" borderId="25" xfId="1" applyNumberFormat="1" applyFont="1" applyFill="1" applyBorder="1" applyAlignment="1">
      <alignment horizontal="left"/>
    </xf>
    <xf numFmtId="0" fontId="38" fillId="7" borderId="19" xfId="0" quotePrefix="1" applyNumberFormat="1" applyFont="1" applyFill="1" applyBorder="1" applyAlignment="1" applyProtection="1">
      <alignment horizontal="center" vertical="center" wrapText="1"/>
      <protection locked="0"/>
    </xf>
    <xf numFmtId="0" fontId="38" fillId="7" borderId="20" xfId="0" quotePrefix="1" applyNumberFormat="1" applyFont="1" applyFill="1" applyBorder="1" applyAlignment="1" applyProtection="1">
      <alignment horizontal="center" vertical="center" wrapText="1"/>
      <protection locked="0"/>
    </xf>
    <xf numFmtId="0" fontId="38" fillId="7" borderId="46" xfId="0" applyNumberFormat="1" applyFont="1" applyFill="1" applyBorder="1" applyAlignment="1" applyProtection="1">
      <alignment horizontal="center" vertical="center" wrapText="1"/>
      <protection locked="0"/>
    </xf>
    <xf numFmtId="0" fontId="38" fillId="7" borderId="31" xfId="0" applyNumberFormat="1" applyFont="1" applyFill="1" applyBorder="1" applyAlignment="1" applyProtection="1">
      <alignment horizontal="center" vertical="center" wrapText="1"/>
      <protection locked="0"/>
    </xf>
    <xf numFmtId="0" fontId="40" fillId="7" borderId="22" xfId="0" applyFont="1" applyFill="1" applyBorder="1" applyAlignment="1">
      <alignment horizontal="center" vertical="center"/>
    </xf>
    <xf numFmtId="0" fontId="40" fillId="7" borderId="23" xfId="0" applyFont="1" applyFill="1" applyBorder="1" applyAlignment="1">
      <alignment horizontal="center" vertical="center"/>
    </xf>
    <xf numFmtId="49" fontId="38" fillId="7" borderId="32" xfId="0" applyNumberFormat="1" applyFont="1" applyFill="1" applyBorder="1" applyAlignment="1">
      <alignment horizontal="center"/>
    </xf>
    <xf numFmtId="49" fontId="38" fillId="7" borderId="33" xfId="0" applyNumberFormat="1" applyFont="1" applyFill="1" applyBorder="1" applyAlignment="1">
      <alignment horizontal="center"/>
    </xf>
    <xf numFmtId="49" fontId="38" fillId="7" borderId="34" xfId="0" applyNumberFormat="1" applyFont="1" applyFill="1" applyBorder="1" applyAlignment="1">
      <alignment horizontal="center"/>
    </xf>
    <xf numFmtId="49" fontId="38" fillId="7" borderId="32" xfId="0" applyNumberFormat="1" applyFont="1" applyFill="1" applyBorder="1" applyAlignment="1">
      <alignment horizontal="left"/>
    </xf>
    <xf numFmtId="49" fontId="38" fillId="7" borderId="33" xfId="0" applyNumberFormat="1" applyFont="1" applyFill="1" applyBorder="1" applyAlignment="1">
      <alignment horizontal="left"/>
    </xf>
    <xf numFmtId="49" fontId="38" fillId="7" borderId="34" xfId="0" applyNumberFormat="1" applyFont="1" applyFill="1" applyBorder="1" applyAlignment="1">
      <alignment horizontal="left"/>
    </xf>
    <xf numFmtId="166" fontId="38" fillId="7" borderId="32" xfId="1" applyNumberFormat="1" applyFont="1" applyFill="1" applyBorder="1" applyAlignment="1">
      <alignment horizontal="left" vertical="center" wrapText="1"/>
    </xf>
    <xf numFmtId="166" fontId="38" fillId="7" borderId="33" xfId="1" applyNumberFormat="1" applyFont="1" applyFill="1" applyBorder="1" applyAlignment="1">
      <alignment horizontal="left" vertical="center" wrapText="1"/>
    </xf>
    <xf numFmtId="166" fontId="38" fillId="7" borderId="47" xfId="1" applyNumberFormat="1" applyFont="1" applyFill="1" applyBorder="1" applyAlignment="1">
      <alignment horizontal="left" vertical="center" wrapText="1"/>
    </xf>
    <xf numFmtId="166" fontId="38" fillId="7" borderId="46" xfId="1" applyNumberFormat="1" applyFont="1" applyFill="1" applyBorder="1" applyAlignment="1">
      <alignment horizontal="left" vertical="center" wrapText="1"/>
    </xf>
    <xf numFmtId="0" fontId="38" fillId="7" borderId="39" xfId="0" applyFont="1" applyFill="1" applyBorder="1" applyAlignment="1">
      <alignment horizontal="center"/>
    </xf>
    <xf numFmtId="0" fontId="38" fillId="7" borderId="40" xfId="0" applyFont="1" applyFill="1" applyBorder="1" applyAlignment="1">
      <alignment horizontal="center"/>
    </xf>
    <xf numFmtId="166" fontId="38" fillId="7" borderId="17" xfId="1" applyNumberFormat="1" applyFont="1" applyFill="1" applyBorder="1" applyAlignment="1">
      <alignment horizontal="center" vertical="center" wrapText="1"/>
    </xf>
    <xf numFmtId="0" fontId="41" fillId="12" borderId="41" xfId="0" applyFont="1" applyFill="1" applyBorder="1" applyAlignment="1">
      <alignment horizontal="center" vertical="center" wrapText="1"/>
    </xf>
    <xf numFmtId="0" fontId="41" fillId="12" borderId="42" xfId="0" applyFont="1" applyFill="1" applyBorder="1" applyAlignment="1">
      <alignment horizontal="center" vertical="center" wrapText="1"/>
    </xf>
    <xf numFmtId="0" fontId="57" fillId="0" borderId="0" xfId="5" applyFont="1" applyAlignment="1" applyProtection="1">
      <alignment horizontal="left" vertical="center" wrapText="1"/>
    </xf>
    <xf numFmtId="0" fontId="36" fillId="7" borderId="32" xfId="0" applyFont="1" applyFill="1" applyBorder="1" applyAlignment="1">
      <alignment horizontal="left" vertical="center" wrapText="1"/>
    </xf>
    <xf numFmtId="0" fontId="36" fillId="7" borderId="34" xfId="0" applyFont="1" applyFill="1" applyBorder="1" applyAlignment="1">
      <alignment horizontal="left" vertical="center" wrapText="1"/>
    </xf>
    <xf numFmtId="0" fontId="51" fillId="0" borderId="8" xfId="5" applyBorder="1" applyAlignment="1">
      <alignment horizontal="center" vertical="center"/>
    </xf>
    <xf numFmtId="0" fontId="51" fillId="0" borderId="0" xfId="5" applyBorder="1" applyAlignment="1">
      <alignment horizontal="center" vertical="center"/>
    </xf>
    <xf numFmtId="0" fontId="58" fillId="0" borderId="0" xfId="6" applyAlignment="1" applyProtection="1">
      <alignment horizontal="left" vertical="center"/>
    </xf>
    <xf numFmtId="0" fontId="57" fillId="0" borderId="0" xfId="5" applyFont="1" applyAlignment="1" applyProtection="1">
      <alignment horizontal="left" vertical="center"/>
    </xf>
    <xf numFmtId="0" fontId="39" fillId="4" borderId="24" xfId="0" applyFont="1" applyFill="1" applyBorder="1" applyAlignment="1">
      <alignment horizontal="center" vertical="center" wrapText="1"/>
    </xf>
    <xf numFmtId="0" fontId="39" fillId="4" borderId="25" xfId="0" applyFont="1" applyFill="1" applyBorder="1" applyAlignment="1">
      <alignment horizontal="center" vertical="center" wrapText="1"/>
    </xf>
    <xf numFmtId="168" fontId="57" fillId="0" borderId="0" xfId="5" applyNumberFormat="1" applyFont="1" applyAlignment="1" applyProtection="1">
      <alignment horizontal="left" vertical="center"/>
    </xf>
    <xf numFmtId="0" fontId="63" fillId="9" borderId="35" xfId="0" applyFont="1" applyFill="1" applyBorder="1" applyAlignment="1">
      <alignment horizontal="center"/>
    </xf>
    <xf numFmtId="0" fontId="63" fillId="9" borderId="0" xfId="0" applyFont="1" applyFill="1" applyBorder="1" applyAlignment="1">
      <alignment horizontal="center"/>
    </xf>
    <xf numFmtId="0" fontId="62" fillId="2" borderId="0" xfId="0" applyFont="1" applyFill="1" applyBorder="1" applyAlignment="1">
      <alignment horizontal="center"/>
    </xf>
    <xf numFmtId="14" fontId="55" fillId="0" borderId="0" xfId="5" applyNumberFormat="1" applyFont="1" applyAlignment="1" applyProtection="1">
      <alignment horizontal="left"/>
      <protection locked="0"/>
    </xf>
    <xf numFmtId="0" fontId="55" fillId="0" borderId="0" xfId="5" applyNumberFormat="1" applyFont="1" applyAlignment="1" applyProtection="1">
      <alignment horizontal="left"/>
      <protection locked="0"/>
    </xf>
    <xf numFmtId="0" fontId="54" fillId="0" borderId="0" xfId="5" applyFont="1" applyAlignment="1" applyProtection="1">
      <alignment horizontal="left"/>
      <protection locked="0"/>
    </xf>
    <xf numFmtId="0" fontId="61" fillId="4" borderId="0" xfId="5" applyFont="1" applyFill="1" applyBorder="1" applyAlignment="1">
      <alignment horizontal="center" vertical="center" wrapText="1"/>
    </xf>
    <xf numFmtId="0" fontId="54" fillId="0" borderId="0" xfId="5" applyFont="1" applyAlignment="1" applyProtection="1">
      <alignment horizontal="left" vertical="center"/>
    </xf>
    <xf numFmtId="0" fontId="57" fillId="0" borderId="5" xfId="5" applyFont="1" applyBorder="1" applyAlignment="1" applyProtection="1">
      <alignment horizontal="center" vertical="center"/>
      <protection locked="0"/>
    </xf>
    <xf numFmtId="0" fontId="57" fillId="0" borderId="15" xfId="5" applyFont="1" applyBorder="1" applyAlignment="1" applyProtection="1">
      <alignment horizontal="center" vertical="center"/>
      <protection locked="0"/>
    </xf>
    <xf numFmtId="0" fontId="57" fillId="0" borderId="5" xfId="5" applyNumberFormat="1" applyFont="1" applyBorder="1" applyAlignment="1" applyProtection="1">
      <alignment horizontal="center" vertical="center"/>
      <protection locked="0"/>
    </xf>
    <xf numFmtId="0" fontId="57" fillId="0" borderId="15" xfId="5" applyNumberFormat="1" applyFont="1" applyBorder="1" applyAlignment="1" applyProtection="1">
      <alignment horizontal="center" vertical="center"/>
      <protection locked="0"/>
    </xf>
    <xf numFmtId="166" fontId="38" fillId="12" borderId="32" xfId="1" applyNumberFormat="1" applyFont="1" applyFill="1" applyBorder="1" applyAlignment="1">
      <alignment horizontal="left" vertical="top"/>
    </xf>
    <xf numFmtId="166" fontId="38" fillId="12" borderId="34" xfId="1" applyNumberFormat="1" applyFont="1" applyFill="1" applyBorder="1" applyAlignment="1">
      <alignment horizontal="left" vertical="top"/>
    </xf>
    <xf numFmtId="0" fontId="53" fillId="14" borderId="6" xfId="5" applyFont="1" applyFill="1" applyBorder="1" applyAlignment="1">
      <alignment horizontal="center" vertical="center" wrapText="1"/>
    </xf>
    <xf numFmtId="0" fontId="53" fillId="14" borderId="7" xfId="5" applyFont="1" applyFill="1" applyBorder="1" applyAlignment="1">
      <alignment horizontal="center" vertical="center" wrapText="1"/>
    </xf>
    <xf numFmtId="0" fontId="57" fillId="0" borderId="12" xfId="5" applyNumberFormat="1" applyFont="1" applyBorder="1" applyAlignment="1" applyProtection="1">
      <alignment horizontal="center" vertical="center"/>
      <protection locked="0"/>
    </xf>
    <xf numFmtId="0" fontId="57" fillId="0" borderId="14" xfId="5" applyNumberFormat="1" applyFont="1" applyBorder="1" applyAlignment="1" applyProtection="1">
      <alignment horizontal="center" vertical="center"/>
      <protection locked="0"/>
    </xf>
    <xf numFmtId="0" fontId="13" fillId="4" borderId="2" xfId="0" applyFont="1" applyFill="1" applyBorder="1" applyAlignment="1">
      <alignment horizontal="center"/>
    </xf>
    <xf numFmtId="0" fontId="13" fillId="4" borderId="5" xfId="0" applyFont="1" applyFill="1" applyBorder="1" applyAlignment="1">
      <alignment horizontal="center"/>
    </xf>
    <xf numFmtId="0" fontId="13" fillId="4" borderId="0" xfId="0" applyFont="1" applyFill="1" applyAlignment="1">
      <alignment horizontal="center"/>
    </xf>
    <xf numFmtId="0" fontId="0" fillId="0" borderId="2" xfId="0" applyBorder="1" applyAlignment="1">
      <alignment horizontal="left" wrapText="1"/>
    </xf>
    <xf numFmtId="0" fontId="0" fillId="0" borderId="2" xfId="0" applyBorder="1" applyAlignment="1">
      <alignment horizontal="left"/>
    </xf>
    <xf numFmtId="164" fontId="0" fillId="0" borderId="2" xfId="2" applyNumberFormat="1" applyFont="1" applyBorder="1" applyAlignment="1">
      <alignment horizontal="center" vertical="center"/>
    </xf>
    <xf numFmtId="0" fontId="11" fillId="0" borderId="2" xfId="4" applyBorder="1" applyAlignment="1">
      <alignment horizontal="left" wrapText="1"/>
    </xf>
    <xf numFmtId="165" fontId="0" fillId="0" borderId="6" xfId="0" applyNumberFormat="1" applyBorder="1" applyAlignment="1">
      <alignment horizontal="center"/>
    </xf>
    <xf numFmtId="165" fontId="0" fillId="0" borderId="7" xfId="0" applyNumberFormat="1" applyBorder="1" applyAlignment="1">
      <alignment horizontal="center"/>
    </xf>
    <xf numFmtId="0" fontId="28" fillId="0" borderId="0" xfId="0" applyFont="1" applyAlignment="1">
      <alignment horizontal="left" wrapText="1"/>
    </xf>
    <xf numFmtId="0" fontId="13" fillId="4" borderId="6" xfId="0" applyFont="1" applyFill="1" applyBorder="1" applyAlignment="1">
      <alignment horizontal="center"/>
    </xf>
    <xf numFmtId="0" fontId="13" fillId="4" borderId="9" xfId="0" applyFont="1" applyFill="1" applyBorder="1" applyAlignment="1">
      <alignment horizontal="center"/>
    </xf>
    <xf numFmtId="0" fontId="0" fillId="0" borderId="6" xfId="0" applyBorder="1" applyAlignment="1">
      <alignment horizontal="left" wrapText="1"/>
    </xf>
    <xf numFmtId="0" fontId="0" fillId="0" borderId="9" xfId="0" applyBorder="1" applyAlignment="1">
      <alignment horizontal="left" wrapText="1"/>
    </xf>
    <xf numFmtId="0" fontId="0" fillId="0" borderId="7" xfId="0" applyBorder="1" applyAlignment="1">
      <alignment horizontal="left" wrapText="1"/>
    </xf>
    <xf numFmtId="0" fontId="13" fillId="4" borderId="10" xfId="0" applyFont="1" applyFill="1" applyBorder="1" applyAlignment="1">
      <alignment horizontal="center"/>
    </xf>
    <xf numFmtId="0" fontId="13" fillId="4" borderId="8" xfId="0" applyFont="1" applyFill="1" applyBorder="1" applyAlignment="1">
      <alignment horizontal="center"/>
    </xf>
    <xf numFmtId="0" fontId="21" fillId="4" borderId="12" xfId="0" applyFont="1" applyFill="1" applyBorder="1" applyAlignment="1">
      <alignment horizontal="center"/>
    </xf>
    <xf numFmtId="0" fontId="21" fillId="4" borderId="13" xfId="0" applyFont="1" applyFill="1" applyBorder="1" applyAlignment="1">
      <alignment horizontal="center"/>
    </xf>
    <xf numFmtId="0" fontId="28" fillId="0" borderId="6" xfId="0" applyFont="1" applyBorder="1" applyAlignment="1">
      <alignment horizontal="left" vertical="center" wrapText="1"/>
    </xf>
    <xf numFmtId="0" fontId="28" fillId="0" borderId="9" xfId="0" applyFont="1" applyBorder="1" applyAlignment="1">
      <alignment horizontal="left" vertical="center" wrapText="1"/>
    </xf>
    <xf numFmtId="0" fontId="28" fillId="0" borderId="7" xfId="0" applyFont="1" applyBorder="1" applyAlignment="1">
      <alignment horizontal="left" vertical="center" wrapText="1"/>
    </xf>
    <xf numFmtId="0" fontId="28" fillId="0" borderId="6" xfId="0" applyFont="1" applyBorder="1" applyAlignment="1">
      <alignment horizontal="left" wrapText="1"/>
    </xf>
    <xf numFmtId="0" fontId="28" fillId="0" borderId="9" xfId="0" applyFont="1" applyBorder="1" applyAlignment="1">
      <alignment horizontal="left" wrapText="1"/>
    </xf>
    <xf numFmtId="0" fontId="28" fillId="0" borderId="7" xfId="0" applyFont="1" applyBorder="1" applyAlignment="1">
      <alignment horizontal="left" wrapText="1"/>
    </xf>
    <xf numFmtId="0" fontId="28" fillId="0" borderId="8" xfId="0" applyFont="1" applyBorder="1" applyAlignment="1">
      <alignment horizontal="left" wrapText="1"/>
    </xf>
    <xf numFmtId="0" fontId="12" fillId="2" borderId="0" xfId="0" applyFont="1" applyFill="1" applyAlignment="1">
      <alignment horizontal="center"/>
    </xf>
    <xf numFmtId="0" fontId="10" fillId="0" borderId="6" xfId="0" applyFont="1" applyBorder="1" applyAlignment="1">
      <alignment horizontal="left" vertical="center" wrapText="1"/>
    </xf>
    <xf numFmtId="0" fontId="10" fillId="0" borderId="9" xfId="0" applyFont="1" applyBorder="1" applyAlignment="1">
      <alignment horizontal="left" vertical="center" wrapText="1"/>
    </xf>
    <xf numFmtId="0" fontId="10" fillId="0" borderId="7" xfId="0" applyFont="1" applyBorder="1" applyAlignment="1">
      <alignment horizontal="left" vertical="center" wrapText="1"/>
    </xf>
    <xf numFmtId="0" fontId="13" fillId="4" borderId="0" xfId="0" applyFont="1" applyFill="1" applyAlignment="1">
      <alignment horizontal="center" wrapText="1"/>
    </xf>
    <xf numFmtId="164" fontId="0" fillId="0" borderId="10" xfId="2" applyNumberFormat="1" applyFont="1" applyBorder="1" applyAlignment="1">
      <alignment horizontal="center" vertical="center"/>
    </xf>
    <xf numFmtId="164" fontId="0" fillId="0" borderId="11" xfId="2" applyNumberFormat="1" applyFont="1" applyBorder="1" applyAlignment="1">
      <alignment horizontal="center" vertical="center"/>
    </xf>
    <xf numFmtId="164" fontId="0" fillId="0" borderId="12" xfId="2" applyNumberFormat="1" applyFont="1" applyBorder="1" applyAlignment="1">
      <alignment horizontal="center" vertical="center"/>
    </xf>
    <xf numFmtId="164" fontId="0" fillId="0" borderId="14" xfId="2" applyNumberFormat="1" applyFont="1" applyBorder="1" applyAlignment="1">
      <alignment horizontal="center" vertical="center"/>
    </xf>
    <xf numFmtId="0" fontId="28" fillId="0" borderId="0" xfId="0" applyFont="1" applyBorder="1" applyAlignment="1">
      <alignment horizontal="left" wrapText="1"/>
    </xf>
    <xf numFmtId="0" fontId="29" fillId="0" borderId="0" xfId="0" applyFont="1" applyAlignment="1">
      <alignment horizontal="left" wrapText="1"/>
    </xf>
    <xf numFmtId="0" fontId="29" fillId="0" borderId="6" xfId="0" applyFont="1" applyBorder="1" applyAlignment="1">
      <alignment horizontal="left" wrapText="1"/>
    </xf>
    <xf numFmtId="0" fontId="29" fillId="0" borderId="9" xfId="0" applyFont="1" applyBorder="1" applyAlignment="1">
      <alignment horizontal="left" wrapText="1"/>
    </xf>
    <xf numFmtId="0" fontId="29" fillId="0" borderId="7" xfId="0" applyFont="1" applyBorder="1" applyAlignment="1">
      <alignment horizontal="left" wrapText="1"/>
    </xf>
    <xf numFmtId="0" fontId="28" fillId="0" borderId="15" xfId="0" applyFont="1" applyBorder="1" applyAlignment="1">
      <alignment horizontal="left" wrapText="1"/>
    </xf>
  </cellXfs>
  <cellStyles count="11">
    <cellStyle name="Comma" xfId="1" builtinId="3"/>
    <cellStyle name="Currency" xfId="2" builtinId="4"/>
    <cellStyle name="Currency 2" xfId="7"/>
    <cellStyle name="Currency 2 2" xfId="9"/>
    <cellStyle name="Hyperlink" xfId="4" builtinId="8"/>
    <cellStyle name="Hyperlink 2" xfId="6"/>
    <cellStyle name="Normal" xfId="0" builtinId="0"/>
    <cellStyle name="Normal 2" xfId="5"/>
    <cellStyle name="Normal 2 2" xfId="8"/>
    <cellStyle name="Normal 3" xfId="10"/>
    <cellStyle name="Percent" xfId="3" builtinId="5"/>
  </cellStyles>
  <dxfs count="12">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008000"/>
      <color rgb="FFFCDBD6"/>
      <color rgb="FFCCFFCC"/>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layout/>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01605805408013"/>
          <c:y val="0.44622620716578859"/>
          <c:w val="0.23034440835247635"/>
          <c:h val="0.43203372379144467"/>
        </c:manualLayout>
      </c:layout>
      <c:pieChart>
        <c:varyColors val="1"/>
        <c:ser>
          <c:idx val="1"/>
          <c:order val="0"/>
          <c:tx>
            <c:strRef>
              <c:f>'FY19 Project Reporting'!$B$49</c:f>
              <c:strCache>
                <c:ptCount val="1"/>
                <c:pt idx="0">
                  <c:v>TTD Estimated Operating Costs (YTD)</c:v>
                </c:pt>
              </c:strCache>
            </c:strRef>
          </c:tx>
          <c:explosion val="17"/>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dLblPos val="outEnd"/>
              <c:showLegendKey val="0"/>
              <c:showVal val="0"/>
              <c:showCatName val="1"/>
              <c:showSerName val="0"/>
              <c:showPercent val="1"/>
              <c:showBubbleSize val="0"/>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dLblPos val="outEnd"/>
              <c:showLegendKey val="0"/>
              <c:showVal val="0"/>
              <c:showCatName val="1"/>
              <c:showSerName val="0"/>
              <c:showPercent val="1"/>
              <c:showBubbleSize val="0"/>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val>
            <c:numRef>
              <c:f>'FY19 Project Reporting'!$D$49:$E$49</c:f>
              <c:numCache>
                <c:formatCode>_("$"* #,##0_);_("$"* \(#,##0\);_("$"* "-"??_);_(@_)</c:formatCode>
                <c:ptCount val="2"/>
                <c:pt idx="1">
                  <c:v>291802.875</c:v>
                </c:pt>
              </c:numCache>
            </c:numRef>
          </c:val>
          <c:extLst>
            <c:ext xmlns:c15="http://schemas.microsoft.com/office/drawing/2012/chart" uri="{02D57815-91ED-43cb-92C2-25804820EDAC}">
              <c15:filteredCategoryTitle>
                <c15:cat>
                  <c:strRef>
                    <c:extLst>
                      <c:ext uri="{02D57815-91ED-43cb-92C2-25804820EDAC}">
                        <c15:formulaRef>
                          <c15:sqref>'FY19 Project Reporting'!$D$48:$E$48</c15:sqref>
                        </c15:formulaRef>
                      </c:ext>
                    </c:extLst>
                    <c:strCache>
                      <c:ptCount val="1"/>
                      <c:pt idx="0">
                        <c:v>EXPENDITURE</c:v>
                      </c:pt>
                    </c:strCache>
                  </c:strRef>
                </c15:cat>
              </c15:filteredCategoryTitle>
            </c:ext>
          </c:extLst>
        </c:ser>
        <c:ser>
          <c:idx val="0"/>
          <c:order val="1"/>
          <c:tx>
            <c:strRef>
              <c:f>'FY19 Project Reporting'!$B$49</c:f>
              <c:strCache>
                <c:ptCount val="1"/>
                <c:pt idx="0">
                  <c:v>TTD Estimated Operating Costs (YTD)</c:v>
                </c:pt>
              </c:strCache>
            </c:strRef>
          </c:tx>
          <c:explosion val="32"/>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dLblPos val="outEnd"/>
              <c:showLegendKey val="0"/>
              <c:showVal val="0"/>
              <c:showCatName val="1"/>
              <c:showSerName val="0"/>
              <c:showPercent val="1"/>
              <c:showBubbleSize val="0"/>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dLblPos val="outEnd"/>
              <c:showLegendKey val="0"/>
              <c:showVal val="0"/>
              <c:showCatName val="1"/>
              <c:showSerName val="0"/>
              <c:showPercent val="1"/>
              <c:showBubbleSize val="0"/>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'FY19 Project Reporting'!$D$49:$E$49</c:f>
              <c:numCache>
                <c:formatCode>_("$"* #,##0_);_("$"* \(#,##0\);_("$"* "-"??_);_(@_)</c:formatCode>
                <c:ptCount val="2"/>
                <c:pt idx="1">
                  <c:v>291802.875</c:v>
                </c:pt>
              </c:numCache>
            </c:numRef>
          </c:val>
          <c:extLst>
            <c:ext xmlns:c15="http://schemas.microsoft.com/office/drawing/2012/chart" uri="{02D57815-91ED-43cb-92C2-25804820EDAC}">
              <c15:filteredCategoryTitle>
                <c15:cat>
                  <c:strRef>
                    <c:extLst>
                      <c:ext uri="{02D57815-91ED-43cb-92C2-25804820EDAC}">
                        <c15:formulaRef>
                          <c15:sqref>'FY19 Project Reporting'!$D$48:$E$48</c15:sqref>
                        </c15:formulaRef>
                      </c:ext>
                    </c:extLst>
                    <c:strCache>
                      <c:ptCount val="1"/>
                      <c:pt idx="0">
                        <c:v>EXPENDITURE</c:v>
                      </c:pt>
                    </c:strCache>
                  </c:strRef>
                </c15:cat>
              </c15:filteredCategoryTitle>
            </c:ext>
          </c:extLst>
        </c:ser>
        <c:dLbls>
          <c:dLblPos val="outEnd"/>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OPERATING EXPENDITURE</a:t>
            </a:r>
          </a:p>
        </c:rich>
      </c:tx>
      <c:layout/>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cat>
            <c:strRef>
              <c:f>'FY19 Project Reporting'!$B$49:$B$50</c:f>
              <c:strCache>
                <c:ptCount val="2"/>
                <c:pt idx="0">
                  <c:v>TTD Estimated Operating Costs (YTD)</c:v>
                </c:pt>
                <c:pt idx="1">
                  <c:v>TTD Total Budgeted  Operating Costs</c:v>
                </c:pt>
              </c:strCache>
            </c:strRef>
          </c:cat>
          <c:val>
            <c:numRef>
              <c:f>'FY19 Project Reporting'!$D$49:$D$50</c:f>
              <c:numCache>
                <c:formatCode>_("$"* #,##0.00_);_("$"* \(#,##0.00\);_("$"* "-"??_);_(@_)</c:formatCode>
                <c:ptCount val="2"/>
                <c:pt idx="1">
                  <c:v>291802.875</c:v>
                </c:pt>
              </c:numCache>
            </c:numRef>
          </c:val>
        </c:ser>
        <c:dLbls>
          <c:showLegendKey val="0"/>
          <c:showVal val="0"/>
          <c:showCatName val="0"/>
          <c:showSerName val="0"/>
          <c:showPercent val="0"/>
          <c:showBubbleSize val="0"/>
        </c:dLbls>
        <c:gapWidth val="150"/>
        <c:overlap val="100"/>
        <c:axId val="394875056"/>
        <c:axId val="394875616"/>
      </c:barChart>
      <c:catAx>
        <c:axId val="394875056"/>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94875616"/>
        <c:crosses val="autoZero"/>
        <c:auto val="1"/>
        <c:lblAlgn val="ctr"/>
        <c:lblOffset val="100"/>
        <c:noMultiLvlLbl val="0"/>
      </c:catAx>
      <c:valAx>
        <c:axId val="394875616"/>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39487505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layout/>
      <c:overlay val="0"/>
      <c:spPr>
        <a:noFill/>
        <a:ln>
          <a:noFill/>
        </a:ln>
        <a:effectLst/>
      </c:spPr>
      <c:txPr>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85569054900704"/>
          <c:y val="0.40645277226707915"/>
          <c:w val="0.24179805348856528"/>
          <c:h val="0.45510968272647889"/>
        </c:manualLayout>
      </c:layout>
      <c:pieChart>
        <c:varyColors val="1"/>
        <c:ser>
          <c:idx val="0"/>
          <c:order val="0"/>
          <c:tx>
            <c:strRef>
              <c:f>'FY19 Project Reporting'!$B$59</c:f>
              <c:strCache>
                <c:ptCount val="1"/>
                <c:pt idx="0">
                  <c:v>TTD Estimated Capital Costs (YTD)</c:v>
                </c:pt>
              </c:strCache>
            </c:strRef>
          </c:tx>
          <c:explosion val="32"/>
          <c:dLbls>
            <c:spPr>
              <a:noFill/>
              <a:ln>
                <a:noFill/>
              </a:ln>
              <a:effectLst/>
            </c:sp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'FY19 Project Reporting'!$D$59:$E$59</c:f>
            </c:numRef>
          </c:val>
          <c:extLst>
            <c:ext xmlns:c15="http://schemas.microsoft.com/office/drawing/2012/chart" uri="{02D57815-91ED-43cb-92C2-25804820EDAC}">
              <c15:filteredCategoryTitle>
                <c15:cat>
                  <c:strRef>
                    <c:extLst>
                      <c:ext uri="{02D57815-91ED-43cb-92C2-25804820EDAC}">
                        <c15:formulaRef>
                          <c15:sqref>'FY19 Project Reporting'!$D$48:$E$48</c15:sqref>
                        </c15:formulaRef>
                      </c:ext>
                    </c:extLst>
                    <c:strCache>
                      <c:ptCount val="1"/>
                      <c:pt idx="0">
                        <c:v>EXPENDITURE</c:v>
                      </c:pt>
                    </c:strCache>
                  </c:strRef>
                </c15:cat>
              </c15:filteredCategoryTitle>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CAPITAL EXPENDITURE</a:t>
            </a:r>
          </a:p>
        </c:rich>
      </c:tx>
      <c:layout/>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cat>
            <c:strRef>
              <c:f>'FY19 Project Reporting'!$B$59:$B$60</c:f>
            </c:strRef>
          </c:cat>
          <c:val>
            <c:numRef>
              <c:f>'FY19 Project Reporting'!$D$59:$D$60</c:f>
            </c:numRef>
          </c:val>
        </c:ser>
        <c:dLbls>
          <c:showLegendKey val="0"/>
          <c:showVal val="0"/>
          <c:showCatName val="0"/>
          <c:showSerName val="0"/>
          <c:showPercent val="0"/>
          <c:showBubbleSize val="0"/>
        </c:dLbls>
        <c:gapWidth val="150"/>
        <c:overlap val="100"/>
        <c:axId val="394879536"/>
        <c:axId val="394880096"/>
      </c:barChart>
      <c:catAx>
        <c:axId val="394879536"/>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94880096"/>
        <c:crosses val="autoZero"/>
        <c:auto val="1"/>
        <c:lblAlgn val="ctr"/>
        <c:lblOffset val="100"/>
        <c:noMultiLvlLbl val="0"/>
      </c:catAx>
      <c:valAx>
        <c:axId val="394880096"/>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3948795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Draft'!$B$47</c:f>
              <c:strCache>
                <c:ptCount val="1"/>
                <c:pt idx="0">
                  <c:v>ESTIMATED OPERATING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Draft'!$D$47</c:f>
              <c:numCache>
                <c:formatCode>_("$"* #,##0_);_("$"* \(#,##0\);_("$"* "-"??_);_(@_)</c:formatCode>
                <c:ptCount val="1"/>
                <c:pt idx="0">
                  <c:v>858348</c:v>
                </c:pt>
              </c:numCache>
            </c:numRef>
          </c:val>
        </c:ser>
        <c:ser>
          <c:idx val="1"/>
          <c:order val="1"/>
          <c:tx>
            <c:strRef>
              <c:f>'FY19 Exhibit A - Draft'!$B$48</c:f>
              <c:strCache>
                <c:ptCount val="1"/>
                <c:pt idx="0">
                  <c:v>TOTAL BUDGETED  OPERATING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Draft'!$D$48</c:f>
              <c:numCache>
                <c:formatCode>_("$"* #,##0_);_("$"* \(#,##0\);_("$"* "-"??_);_(@_)</c:formatCode>
                <c:ptCount val="1"/>
                <c:pt idx="0">
                  <c:v>354900</c:v>
                </c:pt>
              </c:numCache>
            </c:numRef>
          </c:val>
        </c:ser>
        <c:dLbls>
          <c:dLblPos val="ctr"/>
          <c:showLegendKey val="0"/>
          <c:showVal val="1"/>
          <c:showCatName val="0"/>
          <c:showSerName val="0"/>
          <c:showPercent val="0"/>
          <c:showBubbleSize val="0"/>
        </c:dLbls>
        <c:gapWidth val="79"/>
        <c:axId val="395370912"/>
        <c:axId val="395371472"/>
      </c:barChart>
      <c:catAx>
        <c:axId val="39537091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395371472"/>
        <c:crosses val="autoZero"/>
        <c:auto val="1"/>
        <c:lblAlgn val="ctr"/>
        <c:lblOffset val="100"/>
        <c:noMultiLvlLbl val="0"/>
      </c:catAx>
      <c:valAx>
        <c:axId val="395371472"/>
        <c:scaling>
          <c:orientation val="minMax"/>
        </c:scaling>
        <c:delete val="1"/>
        <c:axPos val="l"/>
        <c:numFmt formatCode="_(&quot;$&quot;* #,##0_);_(&quot;$&quot;* \(#,##0\);_(&quot;$&quot;* &quot;-&quot;??_);_(@_)" sourceLinked="1"/>
        <c:majorTickMark val="none"/>
        <c:minorTickMark val="none"/>
        <c:tickLblPos val="nextTo"/>
        <c:crossAx val="395370912"/>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Draft'!$B$56</c:f>
              <c:strCache>
                <c:ptCount val="1"/>
                <c:pt idx="0">
                  <c:v>ESTIMATED CAPITAL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Draft'!$D$56</c:f>
              <c:numCache>
                <c:formatCode>_("$"* #,##0_);_("$"* \(#,##0\);_("$"* "-"??_);_(@_)</c:formatCode>
                <c:ptCount val="1"/>
              </c:numCache>
            </c:numRef>
          </c:val>
        </c:ser>
        <c:ser>
          <c:idx val="1"/>
          <c:order val="1"/>
          <c:tx>
            <c:strRef>
              <c:f>'FY19 Exhibit A - Draft'!$B$57</c:f>
              <c:strCache>
                <c:ptCount val="1"/>
                <c:pt idx="0">
                  <c:v>TOTAL BUDGETED  CAPITAL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Draft'!$D$57</c:f>
              <c:numCache>
                <c:formatCode>_("$"* #,##0_);_("$"* \(#,##0\);_("$"* "-"??_);_(@_)</c:formatCode>
                <c:ptCount val="1"/>
                <c:pt idx="0">
                  <c:v>0</c:v>
                </c:pt>
              </c:numCache>
            </c:numRef>
          </c:val>
        </c:ser>
        <c:dLbls>
          <c:dLblPos val="ctr"/>
          <c:showLegendKey val="0"/>
          <c:showVal val="1"/>
          <c:showCatName val="0"/>
          <c:showSerName val="0"/>
          <c:showPercent val="0"/>
          <c:showBubbleSize val="0"/>
        </c:dLbls>
        <c:gapWidth val="79"/>
        <c:axId val="395374832"/>
        <c:axId val="395375392"/>
      </c:barChart>
      <c:catAx>
        <c:axId val="39537483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395375392"/>
        <c:crosses val="autoZero"/>
        <c:auto val="1"/>
        <c:lblAlgn val="ctr"/>
        <c:lblOffset val="100"/>
        <c:noMultiLvlLbl val="0"/>
      </c:catAx>
      <c:valAx>
        <c:axId val="395375392"/>
        <c:scaling>
          <c:orientation val="minMax"/>
        </c:scaling>
        <c:delete val="1"/>
        <c:axPos val="l"/>
        <c:numFmt formatCode="_(&quot;$&quot;* #,##0_);_(&quot;$&quot;* \(#,##0\);_(&quot;$&quot;* &quot;-&quot;??_);_(@_)" sourceLinked="1"/>
        <c:majorTickMark val="none"/>
        <c:minorTickMark val="none"/>
        <c:tickLblPos val="nextTo"/>
        <c:crossAx val="395374832"/>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Draft'!$B$47</c:f>
              <c:strCache>
                <c:ptCount val="1"/>
                <c:pt idx="0">
                  <c:v>ESTIMATED OPERATING COSTS (YTD)</c:v>
                </c:pt>
              </c:strCache>
            </c:strRef>
          </c:tx>
          <c:explosion val="32"/>
          <c:dPt>
            <c:idx val="0"/>
            <c:bubble3D val="0"/>
            <c:explosion val="0"/>
            <c:spPr>
              <a:solidFill>
                <a:schemeClr val="accent6">
                  <a:tint val="77000"/>
                </a:schemeClr>
              </a:solidFill>
              <a:ln>
                <a:noFill/>
              </a:ln>
              <a:effectLst/>
            </c:spPr>
          </c:dPt>
          <c:dPt>
            <c:idx val="1"/>
            <c:bubble3D val="0"/>
            <c:spPr>
              <a:solidFill>
                <a:schemeClr val="accent6">
                  <a:shade val="76000"/>
                </a:schemeClr>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'FY19 Exhibit A - Draft'!$D$46:$E$46</c:f>
              <c:strCache>
                <c:ptCount val="1"/>
                <c:pt idx="0">
                  <c:v>EXPENDITURE</c:v>
                </c:pt>
              </c:strCache>
            </c:strRef>
          </c:cat>
          <c:val>
            <c:numRef>
              <c:f>'FY19 Exhibit A - Draft'!$D$47:$E$47</c:f>
              <c:numCache>
                <c:formatCode>_("$"* #,##0_);_("$"* \(#,##0\);_("$"* "-"??_);_(@_)</c:formatCode>
                <c:ptCount val="2"/>
                <c:pt idx="0">
                  <c:v>858348</c:v>
                </c:pt>
                <c:pt idx="1">
                  <c:v>-503448</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Draft'!$B$56</c:f>
              <c:strCache>
                <c:ptCount val="1"/>
                <c:pt idx="0">
                  <c:v>ESTIMATED CAPITAL COSTS (YTD)</c:v>
                </c:pt>
              </c:strCache>
            </c:strRef>
          </c:tx>
          <c:explosion val="32"/>
          <c:dPt>
            <c:idx val="0"/>
            <c:bubble3D val="0"/>
            <c:spPr>
              <a:solidFill>
                <a:schemeClr val="accent6">
                  <a:tint val="77000"/>
                </a:schemeClr>
              </a:solidFill>
              <a:ln>
                <a:noFill/>
              </a:ln>
              <a:effectLst/>
            </c:spPr>
          </c:dPt>
          <c:dPt>
            <c:idx val="1"/>
            <c:bubble3D val="0"/>
            <c:spPr>
              <a:solidFill>
                <a:schemeClr val="accent6">
                  <a:shade val="76000"/>
                </a:schemeClr>
              </a:solidFill>
              <a:ln>
                <a:noFill/>
              </a:ln>
              <a:effectLst/>
            </c:spPr>
          </c:dPt>
          <c:cat>
            <c:strRef>
              <c:f>'FY19 Exhibit A - Draft'!$D$46:$E$46</c:f>
              <c:strCache>
                <c:ptCount val="1"/>
                <c:pt idx="0">
                  <c:v>EXPENDITURE</c:v>
                </c:pt>
              </c:strCache>
            </c:strRef>
          </c:cat>
          <c:val>
            <c:numRef>
              <c:f>'FY19 Exhibit A - Draft'!$D$56:$E$56</c:f>
              <c:numCache>
                <c:formatCode>_("$"* #,##0_);_("$"* \(#,##0\);_("$"* "-"??_);_(@_)</c:formatCode>
                <c:ptCount val="2"/>
                <c:pt idx="1">
                  <c:v>0</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Reversed" id="26">
  <a:schemeClr val="accent6"/>
</cs:colorStyle>
</file>

<file path=xl/charts/colors2.xml><?xml version="1.0" encoding="utf-8"?>
<cs:colorStyle xmlns:cs="http://schemas.microsoft.com/office/drawing/2012/chartStyle" xmlns:a="http://schemas.openxmlformats.org/drawingml/2006/main" meth="withinLinearReversed" id="26">
  <a:schemeClr val="accent6"/>
</cs:colorStyle>
</file>

<file path=xl/charts/colors3.xml><?xml version="1.0" encoding="utf-8"?>
<cs:colorStyle xmlns:cs="http://schemas.microsoft.com/office/drawing/2012/chartStyle" xmlns:a="http://schemas.openxmlformats.org/drawingml/2006/main" meth="withinLinearReversed" id="26">
  <a:schemeClr val="accent6"/>
</cs:colorStyle>
</file>

<file path=xl/charts/colors4.xml><?xml version="1.0" encoding="utf-8"?>
<cs:colorStyle xmlns:cs="http://schemas.microsoft.com/office/drawing/2012/chartStyle" xmlns:a="http://schemas.openxmlformats.org/drawingml/2006/main" meth="withinLinearReversed" id="26">
  <a:schemeClr val="accent6"/>
</cs:colorStyle>
</file>

<file path=xl/charts/colors5.xml><?xml version="1.0" encoding="utf-8"?>
<cs:colorStyle xmlns:cs="http://schemas.microsoft.com/office/drawing/2012/chartStyle" xmlns:a="http://schemas.openxmlformats.org/drawingml/2006/main" meth="withinLinearReversed" id="26">
  <a:schemeClr val="accent6"/>
</cs:colorStyle>
</file>

<file path=xl/charts/colors6.xml><?xml version="1.0" encoding="utf-8"?>
<cs:colorStyle xmlns:cs="http://schemas.microsoft.com/office/drawing/2012/chartStyle" xmlns:a="http://schemas.openxmlformats.org/drawingml/2006/main" meth="withinLinearReversed" id="26">
  <a:schemeClr val="accent6"/>
</cs:colorStyle>
</file>

<file path=xl/charts/colors7.xml><?xml version="1.0" encoding="utf-8"?>
<cs:colorStyle xmlns:cs="http://schemas.microsoft.com/office/drawing/2012/chartStyle" xmlns:a="http://schemas.openxmlformats.org/drawingml/2006/main" meth="withinLinearReversed" id="26">
  <a:schemeClr val="accent6"/>
</cs:colorStyle>
</file>

<file path=xl/charts/colors8.xml><?xml version="1.0" encoding="utf-8"?>
<cs:colorStyle xmlns:cs="http://schemas.microsoft.com/office/drawing/2012/chartStyle" xmlns:a="http://schemas.openxmlformats.org/drawingml/2006/main" meth="withinLinearReversed" id="26">
  <a:schemeClr val="accent6"/>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3.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5.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trlProps/ctrlProp1.xml><?xml version="1.0" encoding="utf-8"?>
<formControlPr xmlns="http://schemas.microsoft.com/office/spreadsheetml/2009/9/main" objectType="CheckBox" fmlaLink="$X$36" lockText="1"/>
</file>

<file path=xl/ctrlProps/ctrlProp10.xml><?xml version="1.0" encoding="utf-8"?>
<formControlPr xmlns="http://schemas.microsoft.com/office/spreadsheetml/2009/9/main" objectType="CheckBox" fmlaLink="$X$32" lockText="1"/>
</file>

<file path=xl/ctrlProps/ctrlProp11.xml><?xml version="1.0" encoding="utf-8"?>
<formControlPr xmlns="http://schemas.microsoft.com/office/spreadsheetml/2009/9/main" objectType="CheckBox" fmlaLink="$X$33" lockText="1"/>
</file>

<file path=xl/ctrlProps/ctrlProp12.xml><?xml version="1.0" encoding="utf-8"?>
<formControlPr xmlns="http://schemas.microsoft.com/office/spreadsheetml/2009/9/main" objectType="CheckBox" fmlaLink="$X$27" lockText="1"/>
</file>

<file path=xl/ctrlProps/ctrlProp13.xml><?xml version="1.0" encoding="utf-8"?>
<formControlPr xmlns="http://schemas.microsoft.com/office/spreadsheetml/2009/9/main" objectType="CheckBox" fmlaLink="$X$24" lockText="1"/>
</file>

<file path=xl/ctrlProps/ctrlProp14.xml><?xml version="1.0" encoding="utf-8"?>
<formControlPr xmlns="http://schemas.microsoft.com/office/spreadsheetml/2009/9/main" objectType="CheckBox" fmlaLink="$X$20" lockText="1"/>
</file>

<file path=xl/ctrlProps/ctrlProp15.xml><?xml version="1.0" encoding="utf-8"?>
<formControlPr xmlns="http://schemas.microsoft.com/office/spreadsheetml/2009/9/main" objectType="CheckBox" fmlaLink="$X$23" lockText="1"/>
</file>

<file path=xl/ctrlProps/ctrlProp16.xml><?xml version="1.0" encoding="utf-8"?>
<formControlPr xmlns="http://schemas.microsoft.com/office/spreadsheetml/2009/9/main" objectType="CheckBox" fmlaLink="$X$30" lockText="1"/>
</file>

<file path=xl/ctrlProps/ctrlProp17.xml><?xml version="1.0" encoding="utf-8"?>
<formControlPr xmlns="http://schemas.microsoft.com/office/spreadsheetml/2009/9/main" objectType="CheckBox" fmlaLink="$X$41" lockText="1"/>
</file>

<file path=xl/ctrlProps/ctrlProp18.xml><?xml version="1.0" encoding="utf-8"?>
<formControlPr xmlns="http://schemas.microsoft.com/office/spreadsheetml/2009/9/main" objectType="CheckBox" checked="Checked" fmlaLink="$X$42" lockText="1"/>
</file>

<file path=xl/ctrlProps/ctrlProp19.xml><?xml version="1.0" encoding="utf-8"?>
<formControlPr xmlns="http://schemas.microsoft.com/office/spreadsheetml/2009/9/main" objectType="CheckBox" fmlaLink="$X$105" lockText="1"/>
</file>

<file path=xl/ctrlProps/ctrlProp2.xml><?xml version="1.0" encoding="utf-8"?>
<formControlPr xmlns="http://schemas.microsoft.com/office/spreadsheetml/2009/9/main" objectType="CheckBox" fmlaLink="$X$35" lockText="1"/>
</file>

<file path=xl/ctrlProps/ctrlProp20.xml><?xml version="1.0" encoding="utf-8"?>
<formControlPr xmlns="http://schemas.microsoft.com/office/spreadsheetml/2009/9/main" objectType="CheckBox" checked="Checked" fmlaLink="$X$104" lockText="1"/>
</file>

<file path=xl/ctrlProps/ctrlProp21.xml><?xml version="1.0" encoding="utf-8"?>
<formControlPr xmlns="http://schemas.microsoft.com/office/spreadsheetml/2009/9/main" objectType="CheckBox" checked="Checked" fmlaLink="'FY19 Project Request '!$X$31" lockText="1"/>
</file>

<file path=xl/ctrlProps/ctrlProp22.xml><?xml version="1.0" encoding="utf-8"?>
<formControlPr xmlns="http://schemas.microsoft.com/office/spreadsheetml/2009/9/main" objectType="CheckBox" fmlaLink="'FY19 Project Request '!$X$32" lockText="1"/>
</file>

<file path=xl/ctrlProps/ctrlProp23.xml><?xml version="1.0" encoding="utf-8"?>
<formControlPr xmlns="http://schemas.microsoft.com/office/spreadsheetml/2009/9/main" objectType="CheckBox" fmlaLink="'FY19 Project Request '!$X$33" lockText="1"/>
</file>

<file path=xl/ctrlProps/ctrlProp24.xml><?xml version="1.0" encoding="utf-8"?>
<formControlPr xmlns="http://schemas.microsoft.com/office/spreadsheetml/2009/9/main" objectType="CheckBox" fmlaLink="$W$13" lockText="1"/>
</file>

<file path=xl/ctrlProps/ctrlProp25.xml><?xml version="1.0" encoding="utf-8"?>
<formControlPr xmlns="http://schemas.microsoft.com/office/spreadsheetml/2009/9/main" objectType="CheckBox" fmlaLink="$W$14" lockText="1"/>
</file>

<file path=xl/ctrlProps/ctrlProp26.xml><?xml version="1.0" encoding="utf-8"?>
<formControlPr xmlns="http://schemas.microsoft.com/office/spreadsheetml/2009/9/main" objectType="CheckBox" fmlaLink="$W$15" lockText="1"/>
</file>

<file path=xl/ctrlProps/ctrlProp27.xml><?xml version="1.0" encoding="utf-8"?>
<formControlPr xmlns="http://schemas.microsoft.com/office/spreadsheetml/2009/9/main" objectType="CheckBox" fmlaLink="$W$13" lockText="1"/>
</file>

<file path=xl/ctrlProps/ctrlProp28.xml><?xml version="1.0" encoding="utf-8"?>
<formControlPr xmlns="http://schemas.microsoft.com/office/spreadsheetml/2009/9/main" objectType="CheckBox" fmlaLink="$W$14" lockText="1"/>
</file>

<file path=xl/ctrlProps/ctrlProp29.xml><?xml version="1.0" encoding="utf-8"?>
<formControlPr xmlns="http://schemas.microsoft.com/office/spreadsheetml/2009/9/main" objectType="CheckBox" fmlaLink="$W$15" lockText="1"/>
</file>

<file path=xl/ctrlProps/ctrlProp3.xml><?xml version="1.0" encoding="utf-8"?>
<formControlPr xmlns="http://schemas.microsoft.com/office/spreadsheetml/2009/9/main" objectType="CheckBox" checked="Checked" fmlaLink="$X$29" lockText="1"/>
</file>

<file path=xl/ctrlProps/ctrlProp4.xml><?xml version="1.0" encoding="utf-8"?>
<formControlPr xmlns="http://schemas.microsoft.com/office/spreadsheetml/2009/9/main" objectType="CheckBox" fmlaLink="$X$25" lockText="1"/>
</file>

<file path=xl/ctrlProps/ctrlProp5.xml><?xml version="1.0" encoding="utf-8"?>
<formControlPr xmlns="http://schemas.microsoft.com/office/spreadsheetml/2009/9/main" objectType="CheckBox" checked="Checked" fmlaLink="$X$19" lockText="1"/>
</file>

<file path=xl/ctrlProps/ctrlProp6.xml><?xml version="1.0" encoding="utf-8"?>
<formControlPr xmlns="http://schemas.microsoft.com/office/spreadsheetml/2009/9/main" objectType="CheckBox" fmlaLink="$X$26" lockText="1"/>
</file>

<file path=xl/ctrlProps/ctrlProp7.xml><?xml version="1.0" encoding="utf-8"?>
<formControlPr xmlns="http://schemas.microsoft.com/office/spreadsheetml/2009/9/main" objectType="CheckBox" fmlaLink="$X$21" lockText="1"/>
</file>

<file path=xl/ctrlProps/ctrlProp8.xml><?xml version="1.0" encoding="utf-8"?>
<formControlPr xmlns="http://schemas.microsoft.com/office/spreadsheetml/2009/9/main" objectType="CheckBox" fmlaLink="$X$22" lockText="1"/>
</file>

<file path=xl/ctrlProps/ctrlProp9.xml><?xml version="1.0" encoding="utf-8"?>
<formControlPr xmlns="http://schemas.microsoft.com/office/spreadsheetml/2009/9/main" objectType="CheckBox" checked="Checked" fmlaLink="$X$31" lockText="1"/>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emf"/><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emf"/><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emf"/><Relationship Id="rId4" Type="http://schemas.openxmlformats.org/officeDocument/2006/relationships/image" Target="../media/image4.png"/><Relationship Id="rId9" Type="http://schemas.openxmlformats.org/officeDocument/2006/relationships/image" Target="../media/image9.png"/></Relationships>
</file>

<file path=xl/drawings/_rels/drawing5.xml.rels><?xml version="1.0" encoding="UTF-8" standalone="yes"?>
<Relationships xmlns="http://schemas.openxmlformats.org/package/2006/relationships"><Relationship Id="rId3" Type="http://schemas.openxmlformats.org/officeDocument/2006/relationships/image" Target="../media/image15.png"/><Relationship Id="rId2" Type="http://schemas.openxmlformats.org/officeDocument/2006/relationships/image" Target="../media/image14.png"/><Relationship Id="rId1" Type="http://schemas.openxmlformats.org/officeDocument/2006/relationships/image" Target="../media/image13.png"/></Relationships>
</file>

<file path=xl/drawings/_rels/drawing6.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5" name="Group 4"/>
            <xdr:cNvGrpSpPr/>
          </xdr:nvGrpSpPr>
          <xdr:grpSpPr>
            <a:xfrm>
              <a:off x="5537560" y="9147174"/>
              <a:ext cx="2404774" cy="204593"/>
              <a:chOff x="5533116" y="9125387"/>
              <a:chExt cx="2403104" cy="204119"/>
            </a:xfrm>
          </xdr:grpSpPr>
          <xdr:sp macro="" textlink="">
            <xdr:nvSpPr>
              <xdr:cNvPr id="2075" name="Check Box 27" hidden="1">
                <a:extLst>
                  <a:ext uri="{63B3BB69-23CF-44E3-9099-C40C66FF867C}">
                    <a14:compatExt spid="_x0000_s2075"/>
                  </a:ext>
                </a:extLst>
              </xdr:cNvPr>
              <xdr:cNvSpPr/>
            </xdr:nvSpPr>
            <xdr:spPr bwMode="auto">
              <a:xfrm>
                <a:off x="6831165" y="9125469"/>
                <a:ext cx="1105055" cy="20403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076" name="Check Box 28" hidden="1">
                <a:extLst>
                  <a:ext uri="{63B3BB69-23CF-44E3-9099-C40C66FF867C}">
                    <a14:compatExt spid="_x0000_s2076"/>
                  </a:ext>
                </a:extLst>
              </xdr:cNvPr>
              <xdr:cNvSpPr/>
            </xdr:nvSpPr>
            <xdr:spPr bwMode="auto">
              <a:xfrm>
                <a:off x="5533116" y="9125387"/>
                <a:ext cx="1097162"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3" name="Group 2"/>
            <xdr:cNvGrpSpPr/>
          </xdr:nvGrpSpPr>
          <xdr:grpSpPr>
            <a:xfrm>
              <a:off x="4388908" y="8793692"/>
              <a:ext cx="4755416" cy="180975"/>
              <a:chOff x="4372803" y="8739395"/>
              <a:chExt cx="4743454" cy="180975"/>
            </a:xfrm>
          </xdr:grpSpPr>
          <xdr:sp macro="" textlink="">
            <xdr:nvSpPr>
              <xdr:cNvPr id="2095" name="Check Box 47" hidden="1">
                <a:extLst>
                  <a:ext uri="{63B3BB69-23CF-44E3-9099-C40C66FF867C}">
                    <a14:compatExt spid="_x0000_s2095"/>
                  </a:ext>
                </a:extLst>
              </xdr:cNvPr>
              <xdr:cNvSpPr/>
            </xdr:nvSpPr>
            <xdr:spPr bwMode="auto">
              <a:xfrm>
                <a:off x="437280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2097" name="Check Box 49" hidden="1">
                <a:extLst>
                  <a:ext uri="{63B3BB69-23CF-44E3-9099-C40C66FF867C}">
                    <a14:compatExt spid="_x0000_s2097"/>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2098" name="Check Box 50" hidden="1">
                <a:extLst>
                  <a:ext uri="{63B3BB69-23CF-44E3-9099-C40C66FF867C}">
                    <a14:compatExt spid="_x0000_s2098"/>
                  </a:ext>
                </a:extLst>
              </xdr:cNvPr>
              <xdr:cNvSpPr/>
            </xdr:nvSpPr>
            <xdr:spPr bwMode="auto">
              <a:xfrm>
                <a:off x="7631183"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2" name="Group 1"/>
            <xdr:cNvGrpSpPr/>
          </xdr:nvGrpSpPr>
          <xdr:grpSpPr>
            <a:xfrm>
              <a:off x="4284133" y="6550025"/>
              <a:ext cx="4899177" cy="1310217"/>
              <a:chOff x="4269171" y="6512801"/>
              <a:chExt cx="4880929" cy="1306566"/>
            </a:xfrm>
          </xdr:grpSpPr>
          <xdr:sp macro="" textlink="">
            <xdr:nvSpPr>
              <xdr:cNvPr id="2079" name="Check Box 31" hidden="1">
                <a:extLst>
                  <a:ext uri="{63B3BB69-23CF-44E3-9099-C40C66FF867C}">
                    <a14:compatExt spid="_x0000_s2079"/>
                  </a:ext>
                </a:extLst>
              </xdr:cNvPr>
              <xdr:cNvSpPr/>
            </xdr:nvSpPr>
            <xdr:spPr bwMode="auto">
              <a:xfrm>
                <a:off x="4269171" y="7581243"/>
                <a:ext cx="1501994"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2080" name="Check Box 32" hidden="1">
                <a:extLst>
                  <a:ext uri="{63B3BB69-23CF-44E3-9099-C40C66FF867C}">
                    <a14:compatExt spid="_x0000_s2080"/>
                  </a:ext>
                </a:extLst>
              </xdr:cNvPr>
              <xdr:cNvSpPr/>
            </xdr:nvSpPr>
            <xdr:spPr bwMode="auto">
              <a:xfrm>
                <a:off x="4278696" y="7170026"/>
                <a:ext cx="148294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2081" name="Check Box 33" hidden="1">
                <a:extLst>
                  <a:ext uri="{63B3BB69-23CF-44E3-9099-C40C66FF867C}">
                    <a14:compatExt spid="_x0000_s2081"/>
                  </a:ext>
                </a:extLst>
              </xdr:cNvPr>
              <xdr:cNvSpPr/>
            </xdr:nvSpPr>
            <xdr:spPr bwMode="auto">
              <a:xfrm>
                <a:off x="4269171" y="651280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2082" name="Check Box 34" hidden="1">
                <a:extLst>
                  <a:ext uri="{63B3BB69-23CF-44E3-9099-C40C66FF867C}">
                    <a14:compatExt spid="_x0000_s2082"/>
                  </a:ext>
                </a:extLst>
              </xdr:cNvPr>
              <xdr:cNvSpPr/>
            </xdr:nvSpPr>
            <xdr:spPr bwMode="auto">
              <a:xfrm>
                <a:off x="5953500" y="7178190"/>
                <a:ext cx="1489513" cy="2272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2083" name="Check Box 35" hidden="1">
                <a:extLst>
                  <a:ext uri="{63B3BB69-23CF-44E3-9099-C40C66FF867C}">
                    <a14:compatExt spid="_x0000_s2083"/>
                  </a:ext>
                </a:extLst>
              </xdr:cNvPr>
              <xdr:cNvSpPr/>
            </xdr:nvSpPr>
            <xdr:spPr bwMode="auto">
              <a:xfrm>
                <a:off x="7641678" y="6512801"/>
                <a:ext cx="1502979"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2084" name="Check Box 36" hidden="1">
                <a:extLst>
                  <a:ext uri="{63B3BB69-23CF-44E3-9099-C40C66FF867C}">
                    <a14:compatExt spid="_x0000_s2084"/>
                  </a:ext>
                </a:extLst>
              </xdr:cNvPr>
              <xdr:cNvSpPr/>
            </xdr:nvSpPr>
            <xdr:spPr bwMode="auto">
              <a:xfrm>
                <a:off x="4269171" y="687475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2099" name="Check Box 51" hidden="1">
                <a:extLst>
                  <a:ext uri="{63B3BB69-23CF-44E3-9099-C40C66FF867C}">
                    <a14:compatExt spid="_x0000_s2099"/>
                  </a:ext>
                </a:extLst>
              </xdr:cNvPr>
              <xdr:cNvSpPr/>
            </xdr:nvSpPr>
            <xdr:spPr bwMode="auto">
              <a:xfrm>
                <a:off x="7647121" y="7174108"/>
                <a:ext cx="1502979" cy="2411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2101" name="Check Box 53" hidden="1">
                <a:extLst>
                  <a:ext uri="{63B3BB69-23CF-44E3-9099-C40C66FF867C}">
                    <a14:compatExt spid="_x0000_s2101"/>
                  </a:ext>
                </a:extLst>
              </xdr:cNvPr>
              <xdr:cNvSpPr/>
            </xdr:nvSpPr>
            <xdr:spPr bwMode="auto">
              <a:xfrm>
                <a:off x="7644399" y="6874751"/>
                <a:ext cx="149345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2103" name="Check Box 55" hidden="1">
                <a:extLst>
                  <a:ext uri="{63B3BB69-23CF-44E3-9099-C40C66FF867C}">
                    <a14:compatExt spid="_x0000_s2103"/>
                  </a:ext>
                </a:extLst>
              </xdr:cNvPr>
              <xdr:cNvSpPr/>
            </xdr:nvSpPr>
            <xdr:spPr bwMode="auto">
              <a:xfrm>
                <a:off x="5965747" y="6512801"/>
                <a:ext cx="1479988"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2105" name="Check Box 57" hidden="1">
                <a:extLst>
                  <a:ext uri="{63B3BB69-23CF-44E3-9099-C40C66FF867C}">
                    <a14:compatExt spid="_x0000_s2105"/>
                  </a:ext>
                </a:extLst>
              </xdr:cNvPr>
              <xdr:cNvSpPr/>
            </xdr:nvSpPr>
            <xdr:spPr bwMode="auto">
              <a:xfrm>
                <a:off x="5960624" y="6876432"/>
                <a:ext cx="1480308"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2109" name="Check Box 61" hidden="1">
                <a:extLst>
                  <a:ext uri="{63B3BB69-23CF-44E3-9099-C40C66FF867C}">
                    <a14:compatExt spid="_x0000_s2109"/>
                  </a:ext>
                </a:extLst>
              </xdr:cNvPr>
              <xdr:cNvSpPr/>
            </xdr:nvSpPr>
            <xdr:spPr bwMode="auto">
              <a:xfrm>
                <a:off x="5949418" y="7590768"/>
                <a:ext cx="1497677" cy="22859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4" name="Group 3"/>
            <xdr:cNvGrpSpPr/>
          </xdr:nvGrpSpPr>
          <xdr:grpSpPr>
            <a:xfrm>
              <a:off x="5300264" y="10373783"/>
              <a:ext cx="3348311" cy="161925"/>
              <a:chOff x="5305238" y="10346391"/>
              <a:chExt cx="3350185" cy="161925"/>
            </a:xfrm>
          </xdr:grpSpPr>
          <xdr:sp macro="" textlink="">
            <xdr:nvSpPr>
              <xdr:cNvPr id="2113" name="Check Box 65" hidden="1">
                <a:extLst>
                  <a:ext uri="{63B3BB69-23CF-44E3-9099-C40C66FF867C}">
                    <a14:compatExt spid="_x0000_s2113"/>
                  </a:ext>
                </a:extLst>
              </xdr:cNvPr>
              <xdr:cNvSpPr/>
            </xdr:nvSpPr>
            <xdr:spPr bwMode="auto">
              <a:xfrm>
                <a:off x="5305238" y="10346740"/>
                <a:ext cx="1621326"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2116" name="Check Box 68" hidden="1">
                <a:extLst>
                  <a:ext uri="{63B3BB69-23CF-44E3-9099-C40C66FF867C}">
                    <a14:compatExt spid="_x0000_s2116"/>
                  </a:ext>
                </a:extLst>
              </xdr:cNvPr>
              <xdr:cNvSpPr/>
            </xdr:nvSpPr>
            <xdr:spPr bwMode="auto">
              <a:xfrm>
                <a:off x="7035056" y="10346391"/>
                <a:ext cx="1620367"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103</xdr:row>
          <xdr:rowOff>11907</xdr:rowOff>
        </xdr:from>
        <xdr:to>
          <xdr:col>9</xdr:col>
          <xdr:colOff>170367</xdr:colOff>
          <xdr:row>103</xdr:row>
          <xdr:rowOff>217823</xdr:rowOff>
        </xdr:to>
        <xdr:grpSp>
          <xdr:nvGrpSpPr>
            <xdr:cNvPr id="24" name="Group 23"/>
            <xdr:cNvGrpSpPr/>
          </xdr:nvGrpSpPr>
          <xdr:grpSpPr>
            <a:xfrm>
              <a:off x="6762750" y="24575824"/>
              <a:ext cx="2414034" cy="205916"/>
              <a:chOff x="5533086" y="9125444"/>
              <a:chExt cx="2403109" cy="204074"/>
            </a:xfrm>
          </xdr:grpSpPr>
          <xdr:sp macro="" textlink="">
            <xdr:nvSpPr>
              <xdr:cNvPr id="2117" name="Check Box 69" hidden="1">
                <a:extLst>
                  <a:ext uri="{63B3BB69-23CF-44E3-9099-C40C66FF867C}">
                    <a14:compatExt spid="_x0000_s2117"/>
                  </a:ext>
                </a:extLst>
              </xdr:cNvPr>
              <xdr:cNvSpPr/>
            </xdr:nvSpPr>
            <xdr:spPr bwMode="auto">
              <a:xfrm>
                <a:off x="6831144" y="9125482"/>
                <a:ext cx="1105051" cy="20403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118" name="Check Box 70" hidden="1">
                <a:extLst>
                  <a:ext uri="{63B3BB69-23CF-44E3-9099-C40C66FF867C}">
                    <a14:compatExt spid="_x0000_s2118"/>
                  </a:ext>
                </a:extLst>
              </xdr:cNvPr>
              <xdr:cNvSpPr/>
            </xdr:nvSpPr>
            <xdr:spPr bwMode="auto">
              <a:xfrm>
                <a:off x="5533086" y="9125444"/>
                <a:ext cx="1097154" cy="2003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8196" name="Check Box 4" hidden="1">
              <a:extLst>
                <a:ext uri="{63B3BB69-23CF-44E3-9099-C40C66FF867C}">
                  <a14:compatExt spid="_x0000_s819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45</xdr:row>
      <xdr:rowOff>128786</xdr:rowOff>
    </xdr:from>
    <xdr:to>
      <xdr:col>9</xdr:col>
      <xdr:colOff>1231900</xdr:colOff>
      <xdr:row>53</xdr:row>
      <xdr:rowOff>99391</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289035</xdr:colOff>
      <xdr:row>45</xdr:row>
      <xdr:rowOff>111673</xdr:rowOff>
    </xdr:from>
    <xdr:to>
      <xdr:col>7</xdr:col>
      <xdr:colOff>1059622</xdr:colOff>
      <xdr:row>53</xdr:row>
      <xdr:rowOff>99943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1200807</xdr:colOff>
      <xdr:row>55</xdr:row>
      <xdr:rowOff>168846</xdr:rowOff>
    </xdr:from>
    <xdr:to>
      <xdr:col>9</xdr:col>
      <xdr:colOff>1264307</xdr:colOff>
      <xdr:row>63</xdr:row>
      <xdr:rowOff>107465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289034</xdr:colOff>
      <xdr:row>55</xdr:row>
      <xdr:rowOff>157656</xdr:rowOff>
    </xdr:from>
    <xdr:to>
      <xdr:col>7</xdr:col>
      <xdr:colOff>1059621</xdr:colOff>
      <xdr:row>63</xdr:row>
      <xdr:rowOff>120525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21506" name="Check Box 2" hidden="1">
              <a:extLst>
                <a:ext uri="{63B3BB69-23CF-44E3-9099-C40C66FF867C}">
                  <a14:compatExt spid="_x0000_s2150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638175</xdr:colOff>
          <xdr:row>5</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365522</xdr:colOff>
      <xdr:row>26</xdr:row>
      <xdr:rowOff>21431</xdr:rowOff>
    </xdr:from>
    <xdr:to>
      <xdr:col>1</xdr:col>
      <xdr:colOff>5930333</xdr:colOff>
      <xdr:row>37</xdr:row>
      <xdr:rowOff>77391</xdr:rowOff>
    </xdr:to>
    <xdr:pic>
      <xdr:nvPicPr>
        <xdr:cNvPr id="9" name="Picture 8"/>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5522" y="9736931"/>
          <a:ext cx="5935266" cy="2282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21</xdr:row>
      <xdr:rowOff>0</xdr:rowOff>
    </xdr:from>
    <xdr:to>
      <xdr:col>1</xdr:col>
      <xdr:colOff>2056130</xdr:colOff>
      <xdr:row>25</xdr:row>
      <xdr:rowOff>194946</xdr:rowOff>
    </xdr:to>
    <xdr:pic>
      <xdr:nvPicPr>
        <xdr:cNvPr id="10" name="Picture 9"/>
        <xdr:cNvPicPr/>
      </xdr:nvPicPr>
      <xdr:blipFill>
        <a:blip xmlns:r="http://schemas.openxmlformats.org/officeDocument/2006/relationships" r:embed="rId2"/>
        <a:stretch>
          <a:fillRect/>
        </a:stretch>
      </xdr:blipFill>
      <xdr:spPr>
        <a:xfrm>
          <a:off x="369094" y="8703469"/>
          <a:ext cx="2056130" cy="1004570"/>
        </a:xfrm>
        <a:prstGeom prst="rect">
          <a:avLst/>
        </a:prstGeom>
        <a:ln>
          <a:solidFill>
            <a:schemeClr val="tx1"/>
          </a:solidFill>
        </a:ln>
      </xdr:spPr>
    </xdr:pic>
    <xdr:clientData/>
  </xdr:twoCellAnchor>
  <xdr:twoCellAnchor editAs="oneCell">
    <xdr:from>
      <xdr:col>1</xdr:col>
      <xdr:colOff>2238375</xdr:colOff>
      <xdr:row>20</xdr:row>
      <xdr:rowOff>172640</xdr:rowOff>
    </xdr:from>
    <xdr:to>
      <xdr:col>1</xdr:col>
      <xdr:colOff>5467350</xdr:colOff>
      <xdr:row>26</xdr:row>
      <xdr:rowOff>3528</xdr:rowOff>
    </xdr:to>
    <xdr:pic>
      <xdr:nvPicPr>
        <xdr:cNvPr id="11" name="Picture 10"/>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07469" y="8673703"/>
          <a:ext cx="3228975" cy="10406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23813</xdr:colOff>
      <xdr:row>95</xdr:row>
      <xdr:rowOff>196453</xdr:rowOff>
    </xdr:from>
    <xdr:to>
      <xdr:col>1</xdr:col>
      <xdr:colOff>5967413</xdr:colOff>
      <xdr:row>105</xdr:row>
      <xdr:rowOff>13097</xdr:rowOff>
    </xdr:to>
    <xdr:pic>
      <xdr:nvPicPr>
        <xdr:cNvPr id="15" name="Picture 5"/>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92907" y="24098250"/>
          <a:ext cx="5943600" cy="184666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29766</xdr:colOff>
      <xdr:row>109</xdr:row>
      <xdr:rowOff>47624</xdr:rowOff>
    </xdr:from>
    <xdr:to>
      <xdr:col>1</xdr:col>
      <xdr:colOff>5973366</xdr:colOff>
      <xdr:row>127</xdr:row>
      <xdr:rowOff>123825</xdr:rowOff>
    </xdr:to>
    <xdr:pic>
      <xdr:nvPicPr>
        <xdr:cNvPr id="16" name="Picture 6"/>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98860" y="27187921"/>
          <a:ext cx="5943600" cy="3719513"/>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35719</xdr:colOff>
      <xdr:row>132</xdr:row>
      <xdr:rowOff>47625</xdr:rowOff>
    </xdr:from>
    <xdr:to>
      <xdr:col>1</xdr:col>
      <xdr:colOff>5979319</xdr:colOff>
      <xdr:row>141</xdr:row>
      <xdr:rowOff>133349</xdr:rowOff>
    </xdr:to>
    <xdr:pic>
      <xdr:nvPicPr>
        <xdr:cNvPr id="17" name="Picture 7"/>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04813" y="31843266"/>
          <a:ext cx="5943600" cy="190738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47627</xdr:colOff>
      <xdr:row>41</xdr:row>
      <xdr:rowOff>3910</xdr:rowOff>
    </xdr:from>
    <xdr:to>
      <xdr:col>1</xdr:col>
      <xdr:colOff>6044513</xdr:colOff>
      <xdr:row>41</xdr:row>
      <xdr:rowOff>2229665</xdr:rowOff>
    </xdr:to>
    <xdr:pic>
      <xdr:nvPicPr>
        <xdr:cNvPr id="20" name="Picture 19"/>
        <xdr:cNvPicPr>
          <a:picLocks noChangeAspect="1"/>
        </xdr:cNvPicPr>
      </xdr:nvPicPr>
      <xdr:blipFill>
        <a:blip xmlns:r="http://schemas.openxmlformats.org/officeDocument/2006/relationships" r:embed="rId7"/>
        <a:stretch>
          <a:fillRect/>
        </a:stretch>
      </xdr:blipFill>
      <xdr:spPr>
        <a:xfrm>
          <a:off x="415020" y="12209517"/>
          <a:ext cx="5996886" cy="2225755"/>
        </a:xfrm>
        <a:prstGeom prst="rect">
          <a:avLst/>
        </a:prstGeom>
        <a:ln>
          <a:solidFill>
            <a:schemeClr val="tx1"/>
          </a:solidFill>
        </a:ln>
      </xdr:spPr>
    </xdr:pic>
    <xdr:clientData/>
  </xdr:twoCellAnchor>
  <xdr:twoCellAnchor editAs="oneCell">
    <xdr:from>
      <xdr:col>1</xdr:col>
      <xdr:colOff>38101</xdr:colOff>
      <xdr:row>46</xdr:row>
      <xdr:rowOff>11621</xdr:rowOff>
    </xdr:from>
    <xdr:to>
      <xdr:col>1</xdr:col>
      <xdr:colOff>6028469</xdr:colOff>
      <xdr:row>50</xdr:row>
      <xdr:rowOff>38475</xdr:rowOff>
    </xdr:to>
    <xdr:pic>
      <xdr:nvPicPr>
        <xdr:cNvPr id="21" name="Picture 20"/>
        <xdr:cNvPicPr>
          <a:picLocks noChangeAspect="1"/>
        </xdr:cNvPicPr>
      </xdr:nvPicPr>
      <xdr:blipFill>
        <a:blip xmlns:r="http://schemas.openxmlformats.org/officeDocument/2006/relationships" r:embed="rId8"/>
        <a:stretch>
          <a:fillRect/>
        </a:stretch>
      </xdr:blipFill>
      <xdr:spPr>
        <a:xfrm>
          <a:off x="405494" y="15278835"/>
          <a:ext cx="5990368" cy="1673318"/>
        </a:xfrm>
        <a:prstGeom prst="rect">
          <a:avLst/>
        </a:prstGeom>
        <a:ln>
          <a:solidFill>
            <a:schemeClr val="tx1"/>
          </a:solidFill>
        </a:ln>
      </xdr:spPr>
    </xdr:pic>
    <xdr:clientData/>
  </xdr:twoCellAnchor>
  <xdr:twoCellAnchor editAs="oneCell">
    <xdr:from>
      <xdr:col>1</xdr:col>
      <xdr:colOff>68036</xdr:colOff>
      <xdr:row>73</xdr:row>
      <xdr:rowOff>40821</xdr:rowOff>
    </xdr:from>
    <xdr:to>
      <xdr:col>1</xdr:col>
      <xdr:colOff>6041571</xdr:colOff>
      <xdr:row>77</xdr:row>
      <xdr:rowOff>48779</xdr:rowOff>
    </xdr:to>
    <xdr:pic>
      <xdr:nvPicPr>
        <xdr:cNvPr id="2" name="Picture 1"/>
        <xdr:cNvPicPr>
          <a:picLocks noChangeAspect="1"/>
        </xdr:cNvPicPr>
      </xdr:nvPicPr>
      <xdr:blipFill>
        <a:blip xmlns:r="http://schemas.openxmlformats.org/officeDocument/2006/relationships" r:embed="rId9"/>
        <a:stretch>
          <a:fillRect/>
        </a:stretch>
      </xdr:blipFill>
      <xdr:spPr>
        <a:xfrm>
          <a:off x="312965" y="22179642"/>
          <a:ext cx="5973535" cy="824387"/>
        </a:xfrm>
        <a:prstGeom prst="rect">
          <a:avLst/>
        </a:prstGeom>
        <a:ln>
          <a:solidFill>
            <a:schemeClr val="tx1"/>
          </a:solidFill>
        </a:ln>
      </xdr:spPr>
    </xdr:pic>
    <xdr:clientData/>
  </xdr:twoCellAnchor>
  <xdr:twoCellAnchor editAs="oneCell">
    <xdr:from>
      <xdr:col>1</xdr:col>
      <xdr:colOff>81644</xdr:colOff>
      <xdr:row>79</xdr:row>
      <xdr:rowOff>136072</xdr:rowOff>
    </xdr:from>
    <xdr:to>
      <xdr:col>1</xdr:col>
      <xdr:colOff>6177644</xdr:colOff>
      <xdr:row>85</xdr:row>
      <xdr:rowOff>94121</xdr:rowOff>
    </xdr:to>
    <xdr:pic>
      <xdr:nvPicPr>
        <xdr:cNvPr id="19" name="Picture 18"/>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326573" y="23499536"/>
          <a:ext cx="6096000" cy="11826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123531</xdr:colOff>
      <xdr:row>53</xdr:row>
      <xdr:rowOff>198292</xdr:rowOff>
    </xdr:from>
    <xdr:to>
      <xdr:col>1</xdr:col>
      <xdr:colOff>6009408</xdr:colOff>
      <xdr:row>70</xdr:row>
      <xdr:rowOff>177957</xdr:rowOff>
    </xdr:to>
    <xdr:pic>
      <xdr:nvPicPr>
        <xdr:cNvPr id="3" name="Picture 2"/>
        <xdr:cNvPicPr>
          <a:picLocks noChangeAspect="1"/>
        </xdr:cNvPicPr>
      </xdr:nvPicPr>
      <xdr:blipFill>
        <a:blip xmlns:r="http://schemas.openxmlformats.org/officeDocument/2006/relationships" r:embed="rId11"/>
        <a:stretch>
          <a:fillRect/>
        </a:stretch>
      </xdr:blipFill>
      <xdr:spPr>
        <a:xfrm>
          <a:off x="358855" y="17724292"/>
          <a:ext cx="5885877" cy="3408665"/>
        </a:xfrm>
        <a:prstGeom prst="rect">
          <a:avLst/>
        </a:prstGeom>
        <a:ln>
          <a:solidFill>
            <a:schemeClr val="tx1"/>
          </a:solidFill>
        </a:ln>
      </xdr:spPr>
    </xdr:pic>
    <xdr:clientData/>
  </xdr:twoCellAnchor>
  <xdr:twoCellAnchor editAs="oneCell">
    <xdr:from>
      <xdr:col>0</xdr:col>
      <xdr:colOff>228379</xdr:colOff>
      <xdr:row>154</xdr:row>
      <xdr:rowOff>100853</xdr:rowOff>
    </xdr:from>
    <xdr:to>
      <xdr:col>1</xdr:col>
      <xdr:colOff>6088012</xdr:colOff>
      <xdr:row>190</xdr:row>
      <xdr:rowOff>161640</xdr:rowOff>
    </xdr:to>
    <xdr:pic>
      <xdr:nvPicPr>
        <xdr:cNvPr id="4" name="Picture 3"/>
        <xdr:cNvPicPr>
          <a:picLocks noChangeAspect="1"/>
        </xdr:cNvPicPr>
      </xdr:nvPicPr>
      <xdr:blipFill>
        <a:blip xmlns:r="http://schemas.openxmlformats.org/officeDocument/2006/relationships" r:embed="rId12"/>
        <a:stretch>
          <a:fillRect/>
        </a:stretch>
      </xdr:blipFill>
      <xdr:spPr>
        <a:xfrm>
          <a:off x="228379" y="41416941"/>
          <a:ext cx="6094957" cy="7322199"/>
        </a:xfrm>
        <a:prstGeom prst="rect">
          <a:avLst/>
        </a:prstGeom>
        <a:ln>
          <a:solidFill>
            <a:schemeClr val="tx1"/>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31750</xdr:colOff>
      <xdr:row>20</xdr:row>
      <xdr:rowOff>47625</xdr:rowOff>
    </xdr:from>
    <xdr:to>
      <xdr:col>2</xdr:col>
      <xdr:colOff>158750</xdr:colOff>
      <xdr:row>25</xdr:row>
      <xdr:rowOff>154623</xdr:rowOff>
    </xdr:to>
    <xdr:pic>
      <xdr:nvPicPr>
        <xdr:cNvPr id="4" name="Picture 3"/>
        <xdr:cNvPicPr>
          <a:picLocks noChangeAspect="1"/>
        </xdr:cNvPicPr>
      </xdr:nvPicPr>
      <xdr:blipFill>
        <a:blip xmlns:r="http://schemas.openxmlformats.org/officeDocument/2006/relationships" r:embed="rId1"/>
        <a:stretch>
          <a:fillRect/>
        </a:stretch>
      </xdr:blipFill>
      <xdr:spPr>
        <a:xfrm>
          <a:off x="269875" y="5461000"/>
          <a:ext cx="7493000" cy="1138873"/>
        </a:xfrm>
        <a:prstGeom prst="rect">
          <a:avLst/>
        </a:prstGeom>
        <a:ln>
          <a:solidFill>
            <a:schemeClr val="tx1"/>
          </a:solidFill>
        </a:ln>
      </xdr:spPr>
    </xdr:pic>
    <xdr:clientData/>
  </xdr:twoCellAnchor>
  <xdr:twoCellAnchor editAs="oneCell">
    <xdr:from>
      <xdr:col>1</xdr:col>
      <xdr:colOff>63501</xdr:colOff>
      <xdr:row>32</xdr:row>
      <xdr:rowOff>79376</xdr:rowOff>
    </xdr:from>
    <xdr:to>
      <xdr:col>2</xdr:col>
      <xdr:colOff>190500</xdr:colOff>
      <xdr:row>43</xdr:row>
      <xdr:rowOff>50228</xdr:rowOff>
    </xdr:to>
    <xdr:pic>
      <xdr:nvPicPr>
        <xdr:cNvPr id="5" name="Picture 4"/>
        <xdr:cNvPicPr>
          <a:picLocks noChangeAspect="1"/>
        </xdr:cNvPicPr>
      </xdr:nvPicPr>
      <xdr:blipFill>
        <a:blip xmlns:r="http://schemas.openxmlformats.org/officeDocument/2006/relationships" r:embed="rId2"/>
        <a:stretch>
          <a:fillRect/>
        </a:stretch>
      </xdr:blipFill>
      <xdr:spPr>
        <a:xfrm>
          <a:off x="492126" y="8350251"/>
          <a:ext cx="7492999" cy="2240977"/>
        </a:xfrm>
        <a:prstGeom prst="rect">
          <a:avLst/>
        </a:prstGeom>
        <a:ln>
          <a:solidFill>
            <a:schemeClr val="tx1"/>
          </a:solidFill>
        </a:ln>
      </xdr:spPr>
    </xdr:pic>
    <xdr:clientData/>
  </xdr:twoCellAnchor>
  <xdr:twoCellAnchor editAs="oneCell">
    <xdr:from>
      <xdr:col>0</xdr:col>
      <xdr:colOff>222250</xdr:colOff>
      <xdr:row>47</xdr:row>
      <xdr:rowOff>127000</xdr:rowOff>
    </xdr:from>
    <xdr:to>
      <xdr:col>2</xdr:col>
      <xdr:colOff>206375</xdr:colOff>
      <xdr:row>60</xdr:row>
      <xdr:rowOff>88515</xdr:rowOff>
    </xdr:to>
    <xdr:pic>
      <xdr:nvPicPr>
        <xdr:cNvPr id="6" name="Picture 5"/>
        <xdr:cNvPicPr>
          <a:picLocks noChangeAspect="1"/>
        </xdr:cNvPicPr>
      </xdr:nvPicPr>
      <xdr:blipFill>
        <a:blip xmlns:r="http://schemas.openxmlformats.org/officeDocument/2006/relationships" r:embed="rId3"/>
        <a:stretch>
          <a:fillRect/>
        </a:stretch>
      </xdr:blipFill>
      <xdr:spPr>
        <a:xfrm>
          <a:off x="222250" y="11684000"/>
          <a:ext cx="7588250" cy="2644390"/>
        </a:xfrm>
        <a:prstGeom prst="rect">
          <a:avLst/>
        </a:prstGeom>
        <a:ln>
          <a:solidFill>
            <a:schemeClr val="tx1"/>
          </a:solid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685800</xdr:colOff>
      <xdr:row>44</xdr:row>
      <xdr:rowOff>43069</xdr:rowOff>
    </xdr:from>
    <xdr:to>
      <xdr:col>7</xdr:col>
      <xdr:colOff>1008822</xdr:colOff>
      <xdr:row>51</xdr:row>
      <xdr:rowOff>117611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684578</xdr:colOff>
      <xdr:row>53</xdr:row>
      <xdr:rowOff>67235</xdr:rowOff>
    </xdr:from>
    <xdr:to>
      <xdr:col>7</xdr:col>
      <xdr:colOff>1007600</xdr:colOff>
      <xdr:row>60</xdr:row>
      <xdr:rowOff>141778</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742950</xdr:colOff>
          <xdr:row>5</xdr:row>
          <xdr:rowOff>228600</xdr:rowOff>
        </xdr:to>
        <xdr:sp macro="" textlink="">
          <xdr:nvSpPr>
            <xdr:cNvPr id="12289" name="Check Box 1" hidden="1">
              <a:extLst>
                <a:ext uri="{63B3BB69-23CF-44E3-9099-C40C66FF867C}">
                  <a14:compatExt spid="_x0000_s12289"/>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1362075</xdr:colOff>
          <xdr:row>5</xdr:row>
          <xdr:rowOff>209550</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12291" name="Check Box 3" hidden="1">
              <a:extLst>
                <a:ext uri="{63B3BB69-23CF-44E3-9099-C40C66FF867C}">
                  <a14:compatExt spid="_x0000_s12291"/>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44</xdr:row>
      <xdr:rowOff>41412</xdr:rowOff>
    </xdr:from>
    <xdr:to>
      <xdr:col>9</xdr:col>
      <xdr:colOff>463826</xdr:colOff>
      <xdr:row>51</xdr:row>
      <xdr:rowOff>99391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1151283</xdr:colOff>
      <xdr:row>53</xdr:row>
      <xdr:rowOff>99392</xdr:rowOff>
    </xdr:from>
    <xdr:to>
      <xdr:col>9</xdr:col>
      <xdr:colOff>447262</xdr:colOff>
      <xdr:row>60</xdr:row>
      <xdr:rowOff>165653</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3" Type="http://schemas.openxmlformats.org/officeDocument/2006/relationships/drawing" Target="../drawings/drawing1.xml"/><Relationship Id="rId21" Type="http://schemas.openxmlformats.org/officeDocument/2006/relationships/ctrlProp" Target="../ctrlProps/ctrlProp17.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 Type="http://schemas.openxmlformats.org/officeDocument/2006/relationships/printerSettings" Target="../printerSettings/printerSettings2.bin"/><Relationship Id="rId16" Type="http://schemas.openxmlformats.org/officeDocument/2006/relationships/ctrlProp" Target="../ctrlProps/ctrlProp12.xml"/><Relationship Id="rId20" Type="http://schemas.openxmlformats.org/officeDocument/2006/relationships/ctrlProp" Target="../ctrlProps/ctrlProp16.xml"/><Relationship Id="rId1" Type="http://schemas.openxmlformats.org/officeDocument/2006/relationships/printerSettings" Target="../printerSettings/printerSettings1.bin"/><Relationship Id="rId6" Type="http://schemas.openxmlformats.org/officeDocument/2006/relationships/ctrlProp" Target="../ctrlProps/ctrlProp2.xml"/><Relationship Id="rId11" Type="http://schemas.openxmlformats.org/officeDocument/2006/relationships/ctrlProp" Target="../ctrlProps/ctrlProp7.xml"/><Relationship Id="rId24" Type="http://schemas.openxmlformats.org/officeDocument/2006/relationships/ctrlProp" Target="../ctrlProps/ctrlProp20.xml"/><Relationship Id="rId5" Type="http://schemas.openxmlformats.org/officeDocument/2006/relationships/ctrlProp" Target="../ctrlProps/ctrlProp1.xml"/><Relationship Id="rId15" Type="http://schemas.openxmlformats.org/officeDocument/2006/relationships/ctrlProp" Target="../ctrlProps/ctrlProp11.xml"/><Relationship Id="rId23" Type="http://schemas.openxmlformats.org/officeDocument/2006/relationships/ctrlProp" Target="../ctrlProps/ctrlProp19.xml"/><Relationship Id="rId10" Type="http://schemas.openxmlformats.org/officeDocument/2006/relationships/ctrlProp" Target="../ctrlProps/ctrlProp6.xml"/><Relationship Id="rId19" Type="http://schemas.openxmlformats.org/officeDocument/2006/relationships/ctrlProp" Target="../ctrlProps/ctrlProp15.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17.bin"/><Relationship Id="rId5" Type="http://schemas.openxmlformats.org/officeDocument/2006/relationships/comments" Target="../comments6.xml"/><Relationship Id="rId4" Type="http://schemas.openxmlformats.org/officeDocument/2006/relationships/vmlDrawing" Target="../drawings/vmlDrawing7.v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2.xml"/><Relationship Id="rId3" Type="http://schemas.openxmlformats.org/officeDocument/2006/relationships/hyperlink" Target="mailto:elandfried@gotriangle.org" TargetMode="External"/><Relationship Id="rId7" Type="http://schemas.openxmlformats.org/officeDocument/2006/relationships/ctrlProp" Target="../ctrlProps/ctrlProp21.xml"/><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3.bin"/><Relationship Id="rId6" Type="http://schemas.openxmlformats.org/officeDocument/2006/relationships/vmlDrawing" Target="../drawings/vmlDrawing2.vml"/><Relationship Id="rId5" Type="http://schemas.openxmlformats.org/officeDocument/2006/relationships/drawing" Target="../drawings/drawing2.xml"/><Relationship Id="rId10" Type="http://schemas.openxmlformats.org/officeDocument/2006/relationships/comments" Target="../comments1.xml"/><Relationship Id="rId4" Type="http://schemas.openxmlformats.org/officeDocument/2006/relationships/printerSettings" Target="../printerSettings/printerSettings4.bin"/><Relationship Id="rId9" Type="http://schemas.openxmlformats.org/officeDocument/2006/relationships/ctrlProp" Target="../ctrlProps/ctrlProp23.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5.xml"/><Relationship Id="rId3" Type="http://schemas.openxmlformats.org/officeDocument/2006/relationships/hyperlink" Target="mailto:elandfried@gotriangle.org" TargetMode="External"/><Relationship Id="rId7" Type="http://schemas.openxmlformats.org/officeDocument/2006/relationships/ctrlProp" Target="../ctrlProps/ctrlProp24.xml"/><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5.bin"/><Relationship Id="rId6" Type="http://schemas.openxmlformats.org/officeDocument/2006/relationships/vmlDrawing" Target="../drawings/vmlDrawing3.vml"/><Relationship Id="rId5" Type="http://schemas.openxmlformats.org/officeDocument/2006/relationships/drawing" Target="../drawings/drawing3.xml"/><Relationship Id="rId10" Type="http://schemas.openxmlformats.org/officeDocument/2006/relationships/comments" Target="../comments2.xml"/><Relationship Id="rId4" Type="http://schemas.openxmlformats.org/officeDocument/2006/relationships/printerSettings" Target="../printerSettings/printerSettings6.bin"/><Relationship Id="rId9" Type="http://schemas.openxmlformats.org/officeDocument/2006/relationships/ctrlProp" Target="../ctrlProps/ctrlProp26.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mailto:DOTransitProjects@gotriangle.org" TargetMode="External"/><Relationship Id="rId1" Type="http://schemas.openxmlformats.org/officeDocument/2006/relationships/printerSettings" Target="../printerSettings/printerSettings7.bin"/><Relationship Id="rId4"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mailto:DOTransitProjects@gotriangle.org" TargetMode="External"/><Relationship Id="rId1" Type="http://schemas.openxmlformats.org/officeDocument/2006/relationships/printerSettings" Target="../printerSettings/printerSettings9.bin"/><Relationship Id="rId4"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8.xml"/><Relationship Id="rId3" Type="http://schemas.openxmlformats.org/officeDocument/2006/relationships/hyperlink" Target="mailto:elandfried@gotriangle.org" TargetMode="External"/><Relationship Id="rId7" Type="http://schemas.openxmlformats.org/officeDocument/2006/relationships/ctrlProp" Target="../ctrlProps/ctrlProp27.xml"/><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11.bin"/><Relationship Id="rId6" Type="http://schemas.openxmlformats.org/officeDocument/2006/relationships/vmlDrawing" Target="../drawings/vmlDrawing4.vml"/><Relationship Id="rId5" Type="http://schemas.openxmlformats.org/officeDocument/2006/relationships/drawing" Target="../drawings/drawing6.xml"/><Relationship Id="rId10" Type="http://schemas.openxmlformats.org/officeDocument/2006/relationships/comments" Target="../comments3.xml"/><Relationship Id="rId4" Type="http://schemas.openxmlformats.org/officeDocument/2006/relationships/printerSettings" Target="../printerSettings/printerSettings12.bin"/><Relationship Id="rId9" Type="http://schemas.openxmlformats.org/officeDocument/2006/relationships/ctrlProp" Target="../ctrlProps/ctrlProp29.xml"/></Relationships>
</file>

<file path=xl/worksheets/_rels/sheet7.xml.rels><?xml version="1.0" encoding="UTF-8" standalone="yes"?>
<Relationships xmlns="http://schemas.openxmlformats.org/package/2006/relationships"><Relationship Id="rId1" Type="http://schemas.openxmlformats.org/officeDocument/2006/relationships/hyperlink" Target="mailto:sseibles@gotriangle.org" TargetMode="Externa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AH166"/>
  <sheetViews>
    <sheetView tabSelected="1" view="pageBreakPreview" zoomScale="90" zoomScaleNormal="85" zoomScaleSheetLayoutView="90" workbookViewId="0">
      <selection activeCell="I117" sqref="I117"/>
    </sheetView>
  </sheetViews>
  <sheetFormatPr defaultColWidth="8.625" defaultRowHeight="15" outlineLevelRow="1" outlineLevelCol="1" x14ac:dyDescent="0.25"/>
  <cols>
    <col min="1" max="1" width="7.875" style="37" customWidth="1"/>
    <col min="2" max="2" width="16.75" style="37" customWidth="1"/>
    <col min="3" max="3" width="16.125" style="37" customWidth="1"/>
    <col min="4" max="8" width="12.625" style="37" customWidth="1"/>
    <col min="9" max="9" width="14.125" style="37" customWidth="1"/>
    <col min="10" max="10" width="14.125" style="37" bestFit="1" customWidth="1"/>
    <col min="11" max="11" width="3.5" style="37" customWidth="1"/>
    <col min="12" max="21" width="19.25" style="37" customWidth="1"/>
    <col min="22" max="22" width="19.25" style="37" customWidth="1" outlineLevel="1"/>
    <col min="23" max="23" width="22" style="37" customWidth="1" outlineLevel="1"/>
    <col min="24" max="26" width="8.625" style="37" customWidth="1" outlineLevel="1"/>
    <col min="27" max="27" width="46.5" style="37" customWidth="1" outlineLevel="1"/>
    <col min="28" max="30" width="8.625" style="37" customWidth="1" outlineLevel="1"/>
    <col min="31" max="16384" width="8.625" style="37"/>
  </cols>
  <sheetData>
    <row r="1" spans="1:29" ht="17.45" customHeight="1" thickBot="1" x14ac:dyDescent="0.35">
      <c r="A1" s="45"/>
      <c r="B1" s="295" t="s">
        <v>193</v>
      </c>
      <c r="C1" s="296"/>
      <c r="D1" s="289" t="s">
        <v>164</v>
      </c>
      <c r="E1" s="290"/>
      <c r="F1" s="290"/>
      <c r="G1" s="290"/>
      <c r="H1" s="291"/>
      <c r="I1" s="97" t="s">
        <v>114</v>
      </c>
      <c r="J1" s="98">
        <v>43282</v>
      </c>
      <c r="K1" s="42"/>
      <c r="L1" s="42"/>
      <c r="M1" s="42"/>
      <c r="N1" s="42"/>
      <c r="O1" s="42"/>
      <c r="P1" s="42"/>
      <c r="Q1" s="42"/>
      <c r="R1" s="42"/>
      <c r="S1" s="42"/>
      <c r="T1" s="42"/>
      <c r="U1" s="42"/>
      <c r="V1" s="42"/>
      <c r="W1" s="165" t="s">
        <v>220</v>
      </c>
      <c r="X1" s="161"/>
    </row>
    <row r="2" spans="1:29" ht="18.75" customHeight="1" thickTop="1" thickBot="1" x14ac:dyDescent="0.35">
      <c r="A2" s="45"/>
      <c r="B2" s="293" t="str">
        <f>CONCATENATE(C3,C4,"_",C5,C6)</f>
        <v>18DCI_TS6</v>
      </c>
      <c r="C2" s="294"/>
      <c r="D2" s="287" t="s">
        <v>117</v>
      </c>
      <c r="E2" s="288"/>
      <c r="F2" s="288"/>
      <c r="G2" s="288"/>
      <c r="H2" s="288"/>
      <c r="I2" s="297" t="s">
        <v>102</v>
      </c>
      <c r="J2" s="298"/>
      <c r="K2" s="42"/>
      <c r="L2" s="42"/>
      <c r="M2" s="42"/>
      <c r="N2" s="42"/>
      <c r="O2" s="42"/>
      <c r="P2" s="42"/>
      <c r="Q2" s="42"/>
      <c r="R2" s="42"/>
      <c r="S2" s="42"/>
      <c r="T2" s="42"/>
      <c r="U2" s="42"/>
      <c r="V2" s="42"/>
      <c r="W2" s="165" t="s">
        <v>221</v>
      </c>
      <c r="X2" s="175" t="s">
        <v>255</v>
      </c>
      <c r="Y2" s="171" t="s">
        <v>256</v>
      </c>
      <c r="Z2" s="171" t="s">
        <v>243</v>
      </c>
      <c r="AA2" s="171" t="s">
        <v>257</v>
      </c>
      <c r="AC2" s="191" t="s">
        <v>102</v>
      </c>
    </row>
    <row r="3" spans="1:29" ht="17.25" customHeight="1" x14ac:dyDescent="0.3">
      <c r="A3" s="45"/>
      <c r="B3" s="174" t="s">
        <v>241</v>
      </c>
      <c r="C3" s="218">
        <v>18</v>
      </c>
      <c r="D3" s="287" t="s">
        <v>115</v>
      </c>
      <c r="E3" s="287"/>
      <c r="F3" s="287"/>
      <c r="G3" s="287"/>
      <c r="H3" s="287"/>
      <c r="I3" s="43">
        <v>43281</v>
      </c>
      <c r="J3" s="96"/>
      <c r="K3" s="42"/>
      <c r="L3" s="42"/>
      <c r="M3" s="42"/>
      <c r="N3" s="42"/>
      <c r="O3" s="42"/>
      <c r="P3" s="42"/>
      <c r="Q3" s="42"/>
      <c r="R3" s="42"/>
      <c r="S3" s="42"/>
      <c r="T3" s="42"/>
      <c r="U3" s="42"/>
      <c r="V3" s="42"/>
      <c r="W3" s="161"/>
      <c r="X3" s="180">
        <v>16</v>
      </c>
      <c r="Y3" s="181" t="s">
        <v>247</v>
      </c>
      <c r="Z3" s="181" t="s">
        <v>232</v>
      </c>
      <c r="AA3" s="182">
        <v>1</v>
      </c>
      <c r="AC3" s="191" t="s">
        <v>276</v>
      </c>
    </row>
    <row r="4" spans="1:29" ht="17.25" x14ac:dyDescent="0.3">
      <c r="A4" s="45"/>
      <c r="B4" s="174" t="s">
        <v>242</v>
      </c>
      <c r="C4" s="219" t="s">
        <v>245</v>
      </c>
      <c r="D4" s="292" t="s">
        <v>143</v>
      </c>
      <c r="E4" s="287"/>
      <c r="F4" s="287"/>
      <c r="G4" s="287"/>
      <c r="H4" s="287"/>
      <c r="I4" s="52"/>
      <c r="J4" s="52"/>
      <c r="K4" s="42"/>
      <c r="L4" s="42"/>
      <c r="M4" s="42"/>
      <c r="N4" s="42"/>
      <c r="O4" s="42"/>
      <c r="P4" s="42"/>
      <c r="Q4" s="42"/>
      <c r="R4" s="42"/>
      <c r="S4" s="42"/>
      <c r="T4" s="42"/>
      <c r="U4" s="42"/>
      <c r="V4" s="42"/>
      <c r="W4" s="161"/>
      <c r="X4" s="180">
        <v>17</v>
      </c>
      <c r="Y4" s="181" t="s">
        <v>245</v>
      </c>
      <c r="Z4" s="181" t="s">
        <v>231</v>
      </c>
      <c r="AA4" s="182">
        <v>2</v>
      </c>
      <c r="AC4" s="191" t="s">
        <v>277</v>
      </c>
    </row>
    <row r="5" spans="1:29" ht="12.75" customHeight="1" x14ac:dyDescent="0.25">
      <c r="A5" s="45"/>
      <c r="B5" s="174" t="s">
        <v>253</v>
      </c>
      <c r="C5" s="219" t="s">
        <v>233</v>
      </c>
      <c r="D5" s="53"/>
      <c r="E5" s="53"/>
      <c r="F5" s="53"/>
      <c r="G5" s="53"/>
      <c r="H5" s="53"/>
      <c r="I5" s="53"/>
      <c r="J5" s="53"/>
      <c r="K5" s="42"/>
      <c r="L5" s="42"/>
      <c r="M5" s="42"/>
      <c r="N5" s="42"/>
      <c r="O5" s="42"/>
      <c r="P5" s="42"/>
      <c r="Q5" s="42"/>
      <c r="R5" s="42"/>
      <c r="S5" s="42"/>
      <c r="T5" s="42"/>
      <c r="U5" s="42"/>
      <c r="V5" s="42"/>
      <c r="W5" s="161"/>
      <c r="X5" s="180">
        <v>18</v>
      </c>
      <c r="Y5" s="181" t="s">
        <v>246</v>
      </c>
      <c r="Z5" s="181" t="s">
        <v>233</v>
      </c>
      <c r="AA5" s="182">
        <v>3</v>
      </c>
      <c r="AC5" s="191" t="s">
        <v>278</v>
      </c>
    </row>
    <row r="6" spans="1:29" x14ac:dyDescent="0.25">
      <c r="A6" s="84"/>
      <c r="B6" s="174" t="s">
        <v>254</v>
      </c>
      <c r="C6" s="220">
        <v>6</v>
      </c>
      <c r="D6" s="83"/>
      <c r="E6" s="83"/>
      <c r="F6" s="83"/>
      <c r="G6" s="83"/>
      <c r="H6" s="83"/>
      <c r="I6" s="83"/>
      <c r="J6" s="83"/>
      <c r="K6" s="49"/>
      <c r="L6" s="49"/>
      <c r="M6" s="49"/>
      <c r="N6" s="49"/>
      <c r="O6" s="49"/>
      <c r="P6" s="49"/>
      <c r="Q6" s="49"/>
      <c r="R6" s="49"/>
      <c r="S6" s="49"/>
      <c r="T6" s="49"/>
      <c r="U6" s="49"/>
      <c r="V6" s="49"/>
      <c r="W6" s="161"/>
      <c r="X6" s="180">
        <v>19</v>
      </c>
      <c r="Y6" s="181" t="s">
        <v>244</v>
      </c>
      <c r="Z6" s="181" t="s">
        <v>234</v>
      </c>
      <c r="AA6" s="182">
        <v>4</v>
      </c>
      <c r="AC6" s="191" t="s">
        <v>279</v>
      </c>
    </row>
    <row r="7" spans="1:29" ht="30.6" customHeight="1" x14ac:dyDescent="0.4">
      <c r="A7" s="80"/>
      <c r="B7" s="82" t="s">
        <v>162</v>
      </c>
      <c r="C7" s="81"/>
      <c r="D7" s="81"/>
      <c r="E7" s="81"/>
      <c r="F7" s="81"/>
      <c r="G7" s="81"/>
      <c r="H7" s="81"/>
      <c r="I7" s="81"/>
      <c r="J7" s="81"/>
      <c r="K7" s="80"/>
      <c r="L7" s="80"/>
      <c r="M7" s="80"/>
      <c r="N7" s="80"/>
      <c r="O7" s="80"/>
      <c r="P7" s="80"/>
      <c r="Q7" s="80"/>
      <c r="R7" s="80"/>
      <c r="S7" s="80"/>
      <c r="T7" s="80"/>
      <c r="U7" s="80"/>
      <c r="V7" s="80"/>
      <c r="W7" s="161"/>
      <c r="X7" s="180">
        <v>20</v>
      </c>
      <c r="Y7" s="181" t="s">
        <v>250</v>
      </c>
      <c r="Z7" s="181" t="s">
        <v>251</v>
      </c>
      <c r="AA7" s="182">
        <v>5</v>
      </c>
    </row>
    <row r="8" spans="1:29" ht="15" customHeight="1" x14ac:dyDescent="0.25">
      <c r="A8" s="88"/>
      <c r="B8" s="256" t="s">
        <v>133</v>
      </c>
      <c r="C8" s="256"/>
      <c r="D8" s="256"/>
      <c r="E8" s="256"/>
      <c r="F8" s="256"/>
      <c r="G8" s="256"/>
      <c r="H8" s="256"/>
      <c r="I8" s="256"/>
      <c r="J8" s="256"/>
      <c r="K8" s="88"/>
      <c r="L8" s="160"/>
      <c r="M8" s="160"/>
      <c r="N8" s="160"/>
      <c r="O8" s="160"/>
      <c r="P8" s="160"/>
      <c r="Q8" s="160"/>
      <c r="R8" s="160"/>
      <c r="S8" s="160"/>
      <c r="T8" s="160"/>
      <c r="U8" s="160"/>
      <c r="V8" s="160"/>
      <c r="W8" s="161"/>
      <c r="X8" s="180">
        <v>21</v>
      </c>
      <c r="Y8" s="181" t="s">
        <v>248</v>
      </c>
      <c r="Z8" s="181" t="s">
        <v>252</v>
      </c>
      <c r="AA8" s="182">
        <v>6</v>
      </c>
    </row>
    <row r="9" spans="1:29" x14ac:dyDescent="0.25">
      <c r="A9" s="53"/>
      <c r="B9" s="53"/>
      <c r="C9" s="53"/>
      <c r="D9" s="53"/>
      <c r="E9" s="53"/>
      <c r="F9" s="53"/>
      <c r="G9" s="53"/>
      <c r="H9" s="53"/>
      <c r="I9" s="53"/>
      <c r="J9" s="53"/>
      <c r="K9" s="42"/>
      <c r="L9" s="42"/>
      <c r="M9" s="42"/>
      <c r="N9" s="42"/>
      <c r="O9" s="42"/>
      <c r="P9" s="42"/>
      <c r="Q9" s="42"/>
      <c r="R9" s="42"/>
      <c r="S9" s="42"/>
      <c r="T9" s="42"/>
      <c r="U9" s="42"/>
      <c r="V9" s="42"/>
      <c r="W9" s="161"/>
      <c r="X9" s="180">
        <v>22</v>
      </c>
      <c r="Y9" s="181" t="s">
        <v>361</v>
      </c>
      <c r="Z9" s="176"/>
      <c r="AA9" s="182">
        <v>7</v>
      </c>
    </row>
    <row r="10" spans="1:29" x14ac:dyDescent="0.25">
      <c r="A10" s="45"/>
      <c r="B10" s="265" t="s">
        <v>34</v>
      </c>
      <c r="C10" s="265"/>
      <c r="D10" s="265" t="s">
        <v>35</v>
      </c>
      <c r="E10" s="265"/>
      <c r="F10" s="265" t="s">
        <v>36</v>
      </c>
      <c r="G10" s="265"/>
      <c r="H10" s="265"/>
      <c r="I10" s="265" t="s">
        <v>272</v>
      </c>
      <c r="J10" s="265"/>
      <c r="K10" s="42"/>
      <c r="L10" s="42"/>
      <c r="M10" s="42"/>
      <c r="N10" s="42"/>
      <c r="O10" s="42"/>
      <c r="P10" s="42"/>
      <c r="Q10" s="42"/>
      <c r="R10" s="42"/>
      <c r="S10" s="42"/>
      <c r="T10" s="42"/>
      <c r="U10" s="42"/>
      <c r="V10" s="42"/>
      <c r="W10" s="161"/>
      <c r="X10" s="180">
        <v>23</v>
      </c>
      <c r="Y10" s="181" t="s">
        <v>249</v>
      </c>
      <c r="Z10" s="177"/>
      <c r="AA10" s="182">
        <v>8</v>
      </c>
    </row>
    <row r="11" spans="1:29" ht="18" customHeight="1" x14ac:dyDescent="0.25">
      <c r="A11" s="45"/>
      <c r="B11" s="261" t="s">
        <v>367</v>
      </c>
      <c r="C11" s="261"/>
      <c r="D11" s="261" t="s">
        <v>362</v>
      </c>
      <c r="E11" s="261"/>
      <c r="F11" s="260" t="s">
        <v>38</v>
      </c>
      <c r="G11" s="260"/>
      <c r="H11" s="260"/>
      <c r="I11" s="69" t="s">
        <v>281</v>
      </c>
      <c r="J11" s="224">
        <f>IF($I$2=$AC$2,IF($J$127&gt;0,$D$92*($D$127/($D$127+$D$139)),),)+IF($I$2=$AC$3,IF($J$127&gt;0,$E$92*($E$127/($E$127+$E$139)),),)</f>
        <v>291802.875</v>
      </c>
      <c r="K11" s="42"/>
      <c r="L11" s="42"/>
      <c r="M11" s="42"/>
      <c r="N11" s="42"/>
      <c r="O11" s="42"/>
      <c r="P11" s="42"/>
      <c r="Q11" s="42"/>
      <c r="R11" s="42"/>
      <c r="S11" s="42"/>
      <c r="T11" s="42"/>
      <c r="U11" s="42"/>
      <c r="V11" s="42"/>
      <c r="W11" s="161"/>
      <c r="X11" s="180">
        <v>24</v>
      </c>
      <c r="Y11" s="177"/>
      <c r="AA11" s="182">
        <v>9</v>
      </c>
    </row>
    <row r="12" spans="1:29" ht="18" customHeight="1" x14ac:dyDescent="0.25">
      <c r="A12" s="45"/>
      <c r="B12" s="261"/>
      <c r="C12" s="261"/>
      <c r="D12" s="261"/>
      <c r="E12" s="261"/>
      <c r="F12" s="260" t="s">
        <v>56</v>
      </c>
      <c r="G12" s="260"/>
      <c r="H12" s="260"/>
      <c r="I12" s="139" t="s">
        <v>320</v>
      </c>
      <c r="J12" s="224">
        <f>IF($J$127&gt;0,SUM($D$92:$I$92)*(SUM($D$127:$I$127)/(SUM($D$127:$I$127,$D$139:$I$139))),)</f>
        <v>1890627.3750000002</v>
      </c>
      <c r="K12" s="42"/>
      <c r="L12" s="42"/>
      <c r="M12" s="42"/>
      <c r="N12" s="42"/>
      <c r="O12" s="42"/>
      <c r="P12" s="42"/>
      <c r="Q12" s="42"/>
      <c r="R12" s="42"/>
      <c r="S12" s="42"/>
      <c r="T12" s="42"/>
      <c r="U12" s="42"/>
      <c r="V12" s="42"/>
      <c r="W12" s="161"/>
      <c r="X12" s="180">
        <v>25</v>
      </c>
      <c r="Y12" s="177"/>
      <c r="AA12" s="182">
        <v>10</v>
      </c>
    </row>
    <row r="13" spans="1:29" x14ac:dyDescent="0.25">
      <c r="A13" s="45"/>
      <c r="B13" s="265" t="s">
        <v>39</v>
      </c>
      <c r="C13" s="265"/>
      <c r="D13" s="265" t="s">
        <v>40</v>
      </c>
      <c r="E13" s="265"/>
      <c r="F13" s="265" t="s">
        <v>96</v>
      </c>
      <c r="G13" s="265"/>
      <c r="H13" s="265"/>
      <c r="I13" s="265" t="s">
        <v>273</v>
      </c>
      <c r="J13" s="265"/>
      <c r="K13" s="42"/>
      <c r="L13" s="42"/>
      <c r="M13" s="42"/>
      <c r="N13" s="42"/>
      <c r="O13" s="42"/>
      <c r="P13" s="42"/>
      <c r="Q13" s="42"/>
      <c r="R13" s="42"/>
      <c r="S13" s="42"/>
      <c r="T13" s="42"/>
      <c r="U13" s="42"/>
      <c r="V13" s="42"/>
      <c r="W13" s="161"/>
      <c r="X13" s="161"/>
      <c r="AA13" s="182">
        <v>11</v>
      </c>
    </row>
    <row r="14" spans="1:29" ht="15.75" customHeight="1" x14ac:dyDescent="0.25">
      <c r="A14" s="45"/>
      <c r="B14" s="275" t="s">
        <v>364</v>
      </c>
      <c r="C14" s="276"/>
      <c r="D14" s="275" t="s">
        <v>363</v>
      </c>
      <c r="E14" s="276"/>
      <c r="F14" s="261"/>
      <c r="G14" s="261"/>
      <c r="H14" s="261"/>
      <c r="I14" s="189" t="s">
        <v>281</v>
      </c>
      <c r="J14" s="224">
        <f>IF($I$2=$AC$2,IF($J$139&gt;0,$D$92*($D$139/($D$127+$D$139)),),)+IF($I$2=$AC$3,IF($J$139&gt;0,$E$92*($E$139/($E$127+$E$139)),),)</f>
        <v>0</v>
      </c>
      <c r="K14" s="42"/>
      <c r="L14" s="42"/>
      <c r="M14" s="42"/>
      <c r="N14" s="42"/>
      <c r="O14" s="42"/>
      <c r="P14" s="42"/>
      <c r="Q14" s="42"/>
      <c r="R14" s="42"/>
      <c r="S14" s="42"/>
      <c r="T14" s="42"/>
      <c r="U14" s="42"/>
      <c r="V14" s="42"/>
      <c r="W14" s="161"/>
      <c r="X14" s="161"/>
      <c r="AA14" s="182">
        <v>12</v>
      </c>
    </row>
    <row r="15" spans="1:29" ht="15.75" customHeight="1" x14ac:dyDescent="0.25">
      <c r="A15" s="45"/>
      <c r="B15" s="277"/>
      <c r="C15" s="278"/>
      <c r="D15" s="277"/>
      <c r="E15" s="278"/>
      <c r="F15" s="261"/>
      <c r="G15" s="261"/>
      <c r="H15" s="261"/>
      <c r="I15" s="139" t="s">
        <v>320</v>
      </c>
      <c r="J15" s="224">
        <f>IF($J$139&gt;0,SUM($D$92:$I$92)*(SUM($D$139:$I$139)/(SUM($D$127:$I$127,$D$139:$I$139))),)</f>
        <v>0</v>
      </c>
      <c r="K15" s="42"/>
      <c r="L15" s="42"/>
      <c r="M15" s="42"/>
      <c r="N15" s="42"/>
      <c r="O15" s="42"/>
      <c r="P15" s="42"/>
      <c r="Q15" s="42"/>
      <c r="R15" s="42"/>
      <c r="S15" s="42"/>
      <c r="T15" s="42"/>
      <c r="U15" s="42"/>
      <c r="V15" s="42"/>
      <c r="W15" s="161"/>
      <c r="X15" s="161"/>
      <c r="AA15" s="182">
        <v>13</v>
      </c>
    </row>
    <row r="16" spans="1:29" ht="28.7" customHeight="1" x14ac:dyDescent="0.25">
      <c r="A16" s="45"/>
      <c r="B16" s="270" t="s">
        <v>90</v>
      </c>
      <c r="C16" s="270"/>
      <c r="D16" s="279" t="s">
        <v>118</v>
      </c>
      <c r="E16" s="279"/>
      <c r="F16" s="279"/>
      <c r="G16" s="279"/>
      <c r="H16" s="279"/>
      <c r="I16" s="279"/>
      <c r="J16" s="279"/>
      <c r="K16" s="42"/>
      <c r="L16" s="42"/>
      <c r="M16" s="42"/>
      <c r="N16" s="42"/>
      <c r="O16" s="42"/>
      <c r="P16" s="42"/>
      <c r="Q16" s="42"/>
      <c r="R16" s="42"/>
      <c r="S16" s="42"/>
      <c r="T16" s="42"/>
      <c r="U16" s="42"/>
      <c r="V16" s="42"/>
      <c r="W16" s="161"/>
      <c r="X16" s="161"/>
      <c r="AA16" s="182">
        <v>14</v>
      </c>
    </row>
    <row r="17" spans="1:27" ht="102.75" customHeight="1" x14ac:dyDescent="0.25">
      <c r="A17" s="45"/>
      <c r="B17" s="264" t="s">
        <v>368</v>
      </c>
      <c r="C17" s="264"/>
      <c r="D17" s="264"/>
      <c r="E17" s="264"/>
      <c r="F17" s="264"/>
      <c r="G17" s="264"/>
      <c r="H17" s="264"/>
      <c r="I17" s="264"/>
      <c r="J17" s="264"/>
      <c r="K17" s="42"/>
      <c r="L17" s="42"/>
      <c r="M17" s="42"/>
      <c r="N17" s="42"/>
      <c r="O17" s="42"/>
      <c r="P17" s="42"/>
      <c r="Q17" s="42"/>
      <c r="R17" s="42"/>
      <c r="S17" s="42"/>
      <c r="T17" s="42"/>
      <c r="U17" s="42"/>
      <c r="V17" s="42"/>
      <c r="W17" s="161"/>
      <c r="X17" s="161"/>
      <c r="AA17" s="183">
        <v>15</v>
      </c>
    </row>
    <row r="18" spans="1:27" x14ac:dyDescent="0.25">
      <c r="A18" s="45"/>
      <c r="B18" s="83"/>
      <c r="C18" s="83"/>
      <c r="D18" s="83"/>
      <c r="E18" s="83"/>
      <c r="F18" s="83"/>
      <c r="G18" s="83"/>
      <c r="H18" s="83"/>
      <c r="I18" s="83"/>
      <c r="J18" s="83"/>
      <c r="K18" s="42"/>
      <c r="L18" s="42"/>
      <c r="M18" s="42"/>
      <c r="N18" s="42"/>
      <c r="O18" s="42"/>
      <c r="P18" s="42"/>
      <c r="Q18" s="42"/>
      <c r="R18" s="42"/>
      <c r="S18" s="42"/>
      <c r="T18" s="42"/>
      <c r="U18" s="42"/>
      <c r="V18" s="42"/>
      <c r="W18" s="161"/>
      <c r="X18" s="161"/>
    </row>
    <row r="19" spans="1:27"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W19" s="163" t="s">
        <v>217</v>
      </c>
      <c r="X19" s="163" t="b">
        <v>1</v>
      </c>
    </row>
    <row r="20" spans="1:27" ht="15" customHeight="1" x14ac:dyDescent="0.25">
      <c r="A20" s="72" t="s">
        <v>137</v>
      </c>
      <c r="B20" s="54" t="s">
        <v>163</v>
      </c>
      <c r="C20" s="54"/>
      <c r="D20" s="54"/>
      <c r="E20" s="54"/>
      <c r="F20" s="54"/>
      <c r="G20" s="54"/>
      <c r="H20" s="54"/>
      <c r="I20" s="54"/>
      <c r="J20" s="54"/>
      <c r="K20" s="42"/>
      <c r="L20" s="42"/>
      <c r="M20" s="42"/>
      <c r="N20" s="42"/>
      <c r="O20" s="42"/>
      <c r="P20" s="42"/>
      <c r="Q20" s="42"/>
      <c r="R20" s="42"/>
      <c r="S20" s="42"/>
      <c r="T20" s="42"/>
      <c r="U20" s="42"/>
      <c r="V20" s="42"/>
      <c r="W20" s="163" t="s">
        <v>264</v>
      </c>
      <c r="X20" s="163" t="b">
        <v>0</v>
      </c>
    </row>
    <row r="21" spans="1:27" ht="16.7" customHeight="1" x14ac:dyDescent="0.25">
      <c r="A21" s="72"/>
      <c r="B21" s="53" t="s">
        <v>140</v>
      </c>
      <c r="C21" s="53"/>
      <c r="D21" s="53" t="s">
        <v>141</v>
      </c>
      <c r="E21" s="53"/>
      <c r="F21" s="53"/>
      <c r="G21" s="53" t="s">
        <v>142</v>
      </c>
      <c r="I21" s="53"/>
      <c r="J21" s="53"/>
      <c r="K21" s="42"/>
      <c r="L21" s="42"/>
      <c r="M21" s="42"/>
      <c r="N21" s="42"/>
      <c r="O21" s="42"/>
      <c r="P21" s="42"/>
      <c r="Q21" s="42"/>
      <c r="R21" s="42"/>
      <c r="S21" s="42"/>
      <c r="T21" s="42"/>
      <c r="U21" s="42"/>
      <c r="V21" s="42"/>
      <c r="W21" s="163" t="s">
        <v>265</v>
      </c>
      <c r="X21" s="164" t="b">
        <v>0</v>
      </c>
    </row>
    <row r="22" spans="1:27" ht="47.25" customHeight="1" x14ac:dyDescent="0.25">
      <c r="A22" s="72"/>
      <c r="B22" s="264" t="s">
        <v>369</v>
      </c>
      <c r="C22" s="264"/>
      <c r="D22" s="264" t="s">
        <v>370</v>
      </c>
      <c r="E22" s="264"/>
      <c r="F22" s="264"/>
      <c r="G22" s="264" t="s">
        <v>371</v>
      </c>
      <c r="H22" s="264"/>
      <c r="I22" s="264"/>
      <c r="J22" s="264"/>
      <c r="K22" s="42"/>
      <c r="L22" s="42"/>
      <c r="M22" s="42"/>
      <c r="N22" s="42"/>
      <c r="O22" s="42"/>
      <c r="P22" s="42"/>
      <c r="Q22" s="42"/>
      <c r="R22" s="42"/>
      <c r="S22" s="42"/>
      <c r="T22" s="42"/>
      <c r="U22" s="42"/>
      <c r="V22" s="42"/>
      <c r="W22" s="163" t="s">
        <v>266</v>
      </c>
      <c r="X22" s="178" t="b">
        <v>0</v>
      </c>
    </row>
    <row r="23" spans="1:27" x14ac:dyDescent="0.25">
      <c r="A23" s="72"/>
      <c r="B23" s="53"/>
      <c r="C23" s="53"/>
      <c r="D23" s="53"/>
      <c r="E23" s="53"/>
      <c r="F23" s="53"/>
      <c r="G23" s="53"/>
      <c r="H23" s="53"/>
      <c r="I23" s="53"/>
      <c r="J23" s="53"/>
      <c r="K23" s="42"/>
      <c r="L23" s="42"/>
      <c r="M23" s="42"/>
      <c r="N23" s="42"/>
      <c r="O23" s="42"/>
      <c r="P23" s="42"/>
      <c r="Q23" s="42"/>
      <c r="R23" s="42"/>
      <c r="S23" s="42"/>
      <c r="T23" s="42"/>
      <c r="U23" s="42"/>
      <c r="V23" s="42"/>
      <c r="W23" s="163" t="s">
        <v>267</v>
      </c>
      <c r="X23" s="178" t="b">
        <v>0</v>
      </c>
    </row>
    <row r="24" spans="1:27" x14ac:dyDescent="0.25">
      <c r="A24" s="72" t="s">
        <v>138</v>
      </c>
      <c r="B24" s="54" t="s">
        <v>263</v>
      </c>
      <c r="C24" s="54"/>
      <c r="D24" s="53"/>
      <c r="E24" s="53"/>
      <c r="F24" s="53"/>
      <c r="G24" s="53"/>
      <c r="H24" s="53"/>
      <c r="I24" s="53"/>
      <c r="J24" s="53"/>
      <c r="K24" s="42"/>
      <c r="L24" s="42"/>
      <c r="M24" s="42"/>
      <c r="N24" s="42"/>
      <c r="O24" s="42"/>
      <c r="P24" s="42"/>
      <c r="Q24" s="42"/>
      <c r="R24" s="42"/>
      <c r="S24" s="42"/>
      <c r="T24" s="42"/>
      <c r="U24" s="42"/>
      <c r="V24" s="42"/>
      <c r="W24" s="163" t="s">
        <v>260</v>
      </c>
      <c r="X24" s="164" t="b">
        <v>0</v>
      </c>
    </row>
    <row r="25" spans="1:27" ht="15" customHeight="1" x14ac:dyDescent="0.25">
      <c r="A25" s="72"/>
      <c r="B25" s="79"/>
      <c r="C25" s="79"/>
      <c r="D25" s="79"/>
      <c r="E25" s="79"/>
      <c r="F25" s="79"/>
      <c r="G25" s="79"/>
      <c r="H25" s="79"/>
      <c r="I25" s="79"/>
      <c r="J25" s="79"/>
      <c r="K25" s="42"/>
      <c r="L25" s="42"/>
      <c r="M25" s="42"/>
      <c r="N25" s="42"/>
      <c r="O25" s="42"/>
      <c r="P25" s="42"/>
      <c r="Q25" s="42"/>
      <c r="R25" s="42"/>
      <c r="S25" s="42"/>
      <c r="T25" s="42"/>
      <c r="U25" s="42"/>
      <c r="V25" s="42"/>
      <c r="W25" s="163" t="s">
        <v>218</v>
      </c>
      <c r="X25" s="164" t="b">
        <v>0</v>
      </c>
    </row>
    <row r="26" spans="1:27" ht="15" customHeight="1" x14ac:dyDescent="0.25">
      <c r="A26" s="72" t="s">
        <v>139</v>
      </c>
      <c r="B26" s="54" t="s">
        <v>270</v>
      </c>
      <c r="C26" s="54"/>
      <c r="D26" s="54"/>
      <c r="E26" s="54"/>
      <c r="F26" s="54"/>
      <c r="G26" s="54"/>
      <c r="H26" s="54"/>
      <c r="I26" s="54"/>
      <c r="J26" s="54"/>
      <c r="K26" s="42"/>
      <c r="L26" s="42"/>
      <c r="M26" s="42"/>
      <c r="N26" s="42"/>
      <c r="O26" s="42"/>
      <c r="P26" s="42"/>
      <c r="Q26" s="42"/>
      <c r="R26" s="42"/>
      <c r="S26" s="42"/>
      <c r="T26" s="42"/>
      <c r="U26" s="42"/>
      <c r="V26" s="42"/>
      <c r="W26" s="163" t="s">
        <v>219</v>
      </c>
      <c r="X26" s="164" t="b">
        <v>0</v>
      </c>
    </row>
    <row r="27" spans="1:27" ht="26.25" customHeight="1" x14ac:dyDescent="0.25">
      <c r="A27" s="72"/>
      <c r="B27" s="54"/>
      <c r="C27" s="54"/>
      <c r="D27" s="54"/>
      <c r="E27" s="54"/>
      <c r="F27" s="54"/>
      <c r="G27" s="54"/>
      <c r="H27" s="54"/>
      <c r="I27" s="54"/>
      <c r="J27" s="54"/>
      <c r="K27" s="42"/>
      <c r="L27" s="42"/>
      <c r="M27" s="42"/>
      <c r="N27" s="42"/>
      <c r="O27" s="42"/>
      <c r="P27" s="42"/>
      <c r="Q27" s="42"/>
      <c r="R27" s="42"/>
      <c r="S27" s="42"/>
      <c r="T27" s="42"/>
      <c r="U27" s="42"/>
      <c r="V27" s="42"/>
      <c r="W27" s="163" t="s">
        <v>261</v>
      </c>
      <c r="X27" s="178" t="b">
        <v>0</v>
      </c>
    </row>
    <row r="28" spans="1:27" x14ac:dyDescent="0.25">
      <c r="A28" s="72"/>
      <c r="B28" s="53"/>
      <c r="C28" s="53"/>
      <c r="D28" s="53"/>
      <c r="E28" s="53"/>
      <c r="F28" s="53"/>
      <c r="G28" s="53"/>
      <c r="H28" s="53"/>
      <c r="I28" s="53"/>
      <c r="J28" s="53"/>
      <c r="K28" s="42"/>
      <c r="L28" s="42"/>
      <c r="M28" s="42"/>
      <c r="N28" s="42"/>
      <c r="O28" s="42"/>
      <c r="P28" s="42"/>
      <c r="Q28" s="42"/>
      <c r="R28" s="42"/>
      <c r="S28" s="42"/>
      <c r="T28" s="42"/>
      <c r="U28" s="42"/>
      <c r="V28" s="42"/>
    </row>
    <row r="29" spans="1:27" x14ac:dyDescent="0.25">
      <c r="A29" s="72" t="s">
        <v>161</v>
      </c>
      <c r="B29" s="259" t="s">
        <v>235</v>
      </c>
      <c r="C29" s="259"/>
      <c r="D29" s="259"/>
      <c r="E29" s="53"/>
      <c r="F29" s="53"/>
      <c r="G29" s="53"/>
      <c r="H29" s="53"/>
      <c r="I29" s="53"/>
      <c r="J29" s="55"/>
      <c r="K29" s="42"/>
      <c r="L29" s="42"/>
      <c r="M29" s="42"/>
      <c r="N29" s="42"/>
      <c r="O29" s="42"/>
      <c r="P29" s="42"/>
      <c r="Q29" s="42"/>
      <c r="R29" s="42"/>
      <c r="S29" s="42"/>
      <c r="T29" s="42"/>
      <c r="U29" s="42"/>
      <c r="V29" s="42"/>
      <c r="W29" s="163" t="s">
        <v>268</v>
      </c>
      <c r="X29" s="178" t="b">
        <v>1</v>
      </c>
    </row>
    <row r="30" spans="1:27" x14ac:dyDescent="0.25">
      <c r="A30" s="72"/>
      <c r="B30" s="53"/>
      <c r="C30" s="53"/>
      <c r="D30" s="53"/>
      <c r="E30" s="53"/>
      <c r="F30" s="53"/>
      <c r="G30" s="53"/>
      <c r="H30" s="53"/>
      <c r="I30" s="53"/>
      <c r="J30" s="53"/>
      <c r="K30" s="42"/>
      <c r="L30" s="42"/>
      <c r="M30" s="42"/>
      <c r="N30" s="42"/>
      <c r="O30" s="42"/>
      <c r="P30" s="42"/>
      <c r="Q30" s="42"/>
      <c r="R30" s="42"/>
      <c r="S30" s="42"/>
      <c r="T30" s="42"/>
      <c r="U30" s="42"/>
      <c r="V30" s="42"/>
      <c r="W30" s="163" t="s">
        <v>269</v>
      </c>
      <c r="X30" s="178" t="b">
        <v>0</v>
      </c>
    </row>
    <row r="31" spans="1:27" ht="26.25" x14ac:dyDescent="0.4">
      <c r="A31" s="80"/>
      <c r="B31" s="82" t="s">
        <v>222</v>
      </c>
      <c r="C31" s="81"/>
      <c r="D31" s="81"/>
      <c r="E31" s="81"/>
      <c r="F31" s="81"/>
      <c r="G31" s="81"/>
      <c r="H31" s="81"/>
      <c r="I31" s="81"/>
      <c r="J31" s="81"/>
      <c r="K31" s="80"/>
      <c r="L31" s="80"/>
      <c r="M31" s="80"/>
      <c r="N31" s="80"/>
      <c r="O31" s="80"/>
      <c r="P31" s="80"/>
      <c r="Q31" s="80"/>
      <c r="R31" s="80"/>
      <c r="S31" s="80"/>
      <c r="T31" s="80"/>
      <c r="U31" s="80"/>
      <c r="V31" s="80"/>
      <c r="W31" s="163" t="s">
        <v>225</v>
      </c>
      <c r="X31" s="164" t="b">
        <v>1</v>
      </c>
    </row>
    <row r="32" spans="1:27" ht="16.5" customHeight="1" x14ac:dyDescent="0.4">
      <c r="A32" s="48"/>
      <c r="B32" s="60"/>
      <c r="C32" s="60"/>
      <c r="D32" s="60"/>
      <c r="E32" s="60"/>
      <c r="F32" s="60"/>
      <c r="G32" s="60"/>
      <c r="H32" s="60"/>
      <c r="I32" s="60"/>
      <c r="J32" s="60"/>
      <c r="K32" s="48"/>
      <c r="L32" s="48"/>
      <c r="M32" s="48"/>
      <c r="N32" s="48"/>
      <c r="O32" s="48"/>
      <c r="P32" s="48"/>
      <c r="Q32" s="48"/>
      <c r="R32" s="48"/>
      <c r="S32" s="48"/>
      <c r="T32" s="48"/>
      <c r="U32" s="48"/>
      <c r="V32" s="48"/>
      <c r="W32" s="163" t="s">
        <v>226</v>
      </c>
      <c r="X32" s="164" t="b">
        <v>0</v>
      </c>
    </row>
    <row r="33" spans="1:34" ht="16.5" customHeight="1" x14ac:dyDescent="0.4">
      <c r="A33" s="72"/>
      <c r="B33" s="56"/>
      <c r="C33" s="53"/>
      <c r="D33" s="53"/>
      <c r="E33" s="53"/>
      <c r="F33" s="53"/>
      <c r="G33" s="53"/>
      <c r="H33" s="53"/>
      <c r="I33" s="53"/>
      <c r="J33" s="53"/>
      <c r="K33" s="42"/>
      <c r="L33" s="48"/>
      <c r="M33" s="48"/>
      <c r="N33" s="48"/>
      <c r="O33" s="48"/>
      <c r="P33" s="48"/>
      <c r="Q33" s="48"/>
      <c r="R33" s="48"/>
      <c r="S33" s="48"/>
      <c r="T33" s="48"/>
      <c r="U33" s="48"/>
      <c r="V33" s="48"/>
      <c r="W33" s="163" t="s">
        <v>227</v>
      </c>
      <c r="X33" s="164" t="b">
        <v>0</v>
      </c>
    </row>
    <row r="34" spans="1:34" ht="15.75" customHeight="1" x14ac:dyDescent="0.4">
      <c r="A34" s="76" t="s">
        <v>134</v>
      </c>
      <c r="B34" s="71" t="s">
        <v>224</v>
      </c>
      <c r="C34" s="53"/>
      <c r="D34" s="53"/>
      <c r="E34" s="53"/>
      <c r="F34" s="53"/>
      <c r="G34" s="53"/>
      <c r="H34" s="53"/>
      <c r="I34" s="53"/>
      <c r="J34" s="53"/>
      <c r="K34" s="42"/>
      <c r="L34" s="48"/>
      <c r="M34" s="48"/>
      <c r="N34" s="48"/>
      <c r="O34" s="48"/>
      <c r="P34" s="48"/>
      <c r="Q34" s="48"/>
      <c r="R34" s="48"/>
      <c r="S34" s="48"/>
      <c r="T34" s="48"/>
      <c r="U34" s="48"/>
      <c r="V34" s="48"/>
      <c r="W34" s="164"/>
      <c r="X34" s="164"/>
    </row>
    <row r="35" spans="1:34" ht="15.75" x14ac:dyDescent="0.25">
      <c r="A35" s="72"/>
      <c r="B35" s="56"/>
      <c r="C35" s="53"/>
      <c r="D35" s="53"/>
      <c r="E35" s="53"/>
      <c r="F35" s="53"/>
      <c r="G35" s="53"/>
      <c r="H35" s="53"/>
      <c r="I35" s="53"/>
      <c r="J35" s="53"/>
      <c r="K35" s="42"/>
      <c r="L35" s="42"/>
      <c r="M35" s="42"/>
      <c r="N35" s="42"/>
      <c r="O35" s="42"/>
      <c r="P35" s="42"/>
      <c r="Q35" s="42"/>
      <c r="R35" s="42"/>
      <c r="S35" s="42"/>
      <c r="T35" s="42"/>
      <c r="U35" s="42"/>
      <c r="V35" s="42"/>
      <c r="W35" s="163" t="s">
        <v>215</v>
      </c>
      <c r="X35" s="163" t="b">
        <v>0</v>
      </c>
    </row>
    <row r="36" spans="1:34" ht="16.7" customHeight="1" x14ac:dyDescent="0.25">
      <c r="A36" s="76" t="s">
        <v>135</v>
      </c>
      <c r="B36" s="262" t="s">
        <v>223</v>
      </c>
      <c r="C36" s="262"/>
      <c r="D36" s="262"/>
      <c r="E36" s="262"/>
      <c r="F36" s="262"/>
      <c r="G36" s="262"/>
      <c r="H36" s="42"/>
      <c r="I36" s="42"/>
      <c r="J36" s="42"/>
      <c r="K36" s="42"/>
      <c r="L36" s="42"/>
      <c r="M36" s="42"/>
      <c r="N36" s="42"/>
      <c r="O36" s="42"/>
      <c r="P36" s="42"/>
      <c r="Q36" s="42"/>
      <c r="R36" s="42"/>
      <c r="S36" s="42"/>
      <c r="T36" s="42"/>
      <c r="U36" s="42"/>
      <c r="V36" s="42"/>
      <c r="W36" s="163" t="s">
        <v>216</v>
      </c>
      <c r="X36" s="163" t="b">
        <v>0</v>
      </c>
    </row>
    <row r="37" spans="1:34" ht="30" customHeight="1" x14ac:dyDescent="0.25">
      <c r="A37" s="76"/>
      <c r="B37" s="269" t="s">
        <v>119</v>
      </c>
      <c r="C37" s="269"/>
      <c r="D37" s="269"/>
      <c r="E37" s="269"/>
      <c r="F37" s="269"/>
      <c r="G37" s="269"/>
      <c r="H37" s="269"/>
      <c r="I37" s="269"/>
      <c r="J37" s="269"/>
      <c r="K37" s="42"/>
      <c r="L37" s="42"/>
      <c r="M37" s="42"/>
      <c r="N37" s="42"/>
      <c r="O37" s="42"/>
      <c r="P37" s="42"/>
      <c r="Q37" s="42"/>
      <c r="R37" s="42"/>
      <c r="S37" s="42"/>
      <c r="T37" s="42"/>
      <c r="U37" s="42"/>
      <c r="V37" s="42"/>
      <c r="X37" s="161"/>
    </row>
    <row r="38" spans="1:34" ht="33" customHeight="1" x14ac:dyDescent="0.25">
      <c r="A38" s="76"/>
      <c r="B38" s="266"/>
      <c r="C38" s="267"/>
      <c r="D38" s="267"/>
      <c r="E38" s="267"/>
      <c r="F38" s="267"/>
      <c r="G38" s="267"/>
      <c r="H38" s="267"/>
      <c r="I38" s="267"/>
      <c r="J38" s="268"/>
      <c r="K38" s="42"/>
      <c r="L38" s="42"/>
      <c r="M38" s="42"/>
      <c r="N38" s="42"/>
      <c r="O38" s="42"/>
      <c r="P38" s="42"/>
      <c r="Q38" s="42"/>
      <c r="R38" s="42"/>
      <c r="S38" s="42"/>
      <c r="T38" s="42"/>
      <c r="U38" s="42"/>
      <c r="V38" s="42"/>
      <c r="W38" s="161"/>
      <c r="X38" s="161"/>
    </row>
    <row r="39" spans="1:34" x14ac:dyDescent="0.25">
      <c r="A39" s="76"/>
      <c r="B39" s="58"/>
      <c r="C39" s="58"/>
      <c r="D39" s="58"/>
      <c r="E39" s="58"/>
      <c r="F39" s="58"/>
      <c r="G39" s="58"/>
      <c r="H39" s="58"/>
      <c r="I39" s="58"/>
      <c r="J39" s="58"/>
      <c r="K39" s="42"/>
      <c r="L39" s="42"/>
      <c r="M39" s="42"/>
      <c r="N39" s="42"/>
      <c r="O39" s="42"/>
      <c r="P39" s="42"/>
      <c r="Q39" s="42"/>
      <c r="R39" s="42"/>
      <c r="S39" s="42"/>
      <c r="T39" s="42"/>
      <c r="U39" s="42"/>
      <c r="V39" s="42"/>
      <c r="X39" s="161"/>
    </row>
    <row r="40" spans="1:34" s="40" customFormat="1" ht="15" customHeight="1" x14ac:dyDescent="0.25">
      <c r="A40" s="76" t="s">
        <v>136</v>
      </c>
      <c r="B40" s="262" t="s">
        <v>358</v>
      </c>
      <c r="C40" s="262"/>
      <c r="D40" s="262"/>
      <c r="E40" s="262"/>
      <c r="F40" s="262"/>
      <c r="G40" s="262"/>
      <c r="H40" s="262"/>
      <c r="I40" s="262"/>
      <c r="J40" s="262"/>
      <c r="K40" s="44"/>
      <c r="L40" s="44"/>
      <c r="M40" s="44"/>
      <c r="N40" s="44"/>
      <c r="O40" s="44"/>
      <c r="P40" s="44"/>
      <c r="Q40" s="44"/>
      <c r="R40" s="44"/>
      <c r="S40" s="44"/>
      <c r="T40" s="44"/>
      <c r="U40" s="44"/>
      <c r="V40" s="44"/>
      <c r="W40" s="162"/>
      <c r="X40" s="162"/>
    </row>
    <row r="41" spans="1:34" x14ac:dyDescent="0.25">
      <c r="A41" s="76"/>
      <c r="B41" s="53"/>
      <c r="C41" s="53"/>
      <c r="D41" s="53"/>
      <c r="E41" s="53"/>
      <c r="F41" s="53"/>
      <c r="G41" s="53"/>
      <c r="H41" s="53"/>
      <c r="I41" s="53"/>
      <c r="J41" s="53"/>
      <c r="K41" s="42"/>
      <c r="L41" s="42"/>
      <c r="M41" s="42"/>
      <c r="N41" s="42"/>
      <c r="O41" s="42"/>
      <c r="P41" s="42"/>
      <c r="Q41" s="42"/>
      <c r="R41" s="42"/>
      <c r="S41" s="42"/>
      <c r="T41" s="42"/>
      <c r="U41" s="42"/>
      <c r="V41" s="42"/>
      <c r="W41" s="223" t="s">
        <v>350</v>
      </c>
      <c r="X41" s="161" t="b">
        <v>0</v>
      </c>
    </row>
    <row r="42" spans="1:34" s="40" customFormat="1" ht="15" customHeight="1" x14ac:dyDescent="0.25">
      <c r="A42" s="76" t="s">
        <v>144</v>
      </c>
      <c r="B42" s="262" t="s">
        <v>123</v>
      </c>
      <c r="C42" s="262"/>
      <c r="D42" s="262"/>
      <c r="E42" s="262"/>
      <c r="F42" s="262"/>
      <c r="G42" s="262"/>
      <c r="H42" s="262"/>
      <c r="I42" s="262"/>
      <c r="J42" s="262"/>
      <c r="K42" s="44"/>
      <c r="L42" s="44"/>
      <c r="M42" s="44"/>
      <c r="N42" s="44"/>
      <c r="O42" s="44"/>
      <c r="P42" s="44"/>
      <c r="Q42" s="44"/>
      <c r="R42" s="44"/>
      <c r="S42" s="44"/>
      <c r="T42" s="44"/>
      <c r="U42" s="44"/>
      <c r="V42" s="44"/>
      <c r="W42" s="223" t="s">
        <v>349</v>
      </c>
      <c r="X42" s="162" t="b">
        <v>1</v>
      </c>
    </row>
    <row r="43" spans="1:34" ht="53.25" customHeight="1" x14ac:dyDescent="0.25">
      <c r="A43" s="76"/>
      <c r="B43" s="266"/>
      <c r="C43" s="267"/>
      <c r="D43" s="267"/>
      <c r="E43" s="267"/>
      <c r="F43" s="267"/>
      <c r="G43" s="267"/>
      <c r="H43" s="267"/>
      <c r="I43" s="267"/>
      <c r="J43" s="268"/>
      <c r="K43" s="42"/>
      <c r="L43" s="42"/>
      <c r="M43" s="42"/>
      <c r="N43" s="42"/>
      <c r="O43" s="42"/>
      <c r="P43" s="42"/>
      <c r="Q43" s="42"/>
      <c r="R43" s="42"/>
      <c r="S43" s="42"/>
      <c r="T43" s="42"/>
      <c r="U43" s="42"/>
      <c r="V43" s="42"/>
      <c r="W43" s="161"/>
      <c r="X43" s="161"/>
    </row>
    <row r="44" spans="1:34" s="40" customFormat="1" x14ac:dyDescent="0.25">
      <c r="A44" s="76" t="s">
        <v>144</v>
      </c>
      <c r="B44" s="262" t="s">
        <v>209</v>
      </c>
      <c r="C44" s="262"/>
      <c r="D44" s="262"/>
      <c r="E44" s="262"/>
      <c r="F44" s="262"/>
      <c r="G44" s="262"/>
      <c r="H44" s="262"/>
      <c r="I44" s="262"/>
      <c r="J44" s="262"/>
      <c r="K44" s="44"/>
      <c r="L44" s="44"/>
      <c r="M44" s="44"/>
      <c r="N44" s="44"/>
      <c r="O44" s="44"/>
      <c r="P44" s="44"/>
      <c r="Q44" s="44"/>
      <c r="R44" s="44"/>
      <c r="S44" s="44"/>
      <c r="T44" s="44"/>
      <c r="U44" s="44"/>
      <c r="V44" s="44"/>
      <c r="W44" s="162"/>
      <c r="X44" s="162"/>
    </row>
    <row r="45" spans="1:34" ht="46.5" customHeight="1" x14ac:dyDescent="0.25">
      <c r="A45" s="76"/>
      <c r="B45" s="266"/>
      <c r="C45" s="267"/>
      <c r="D45" s="267"/>
      <c r="E45" s="267"/>
      <c r="F45" s="267"/>
      <c r="G45" s="267"/>
      <c r="H45" s="267"/>
      <c r="I45" s="267"/>
      <c r="J45" s="268"/>
      <c r="K45" s="42"/>
      <c r="L45" s="42"/>
      <c r="M45" s="42"/>
      <c r="N45" s="42"/>
      <c r="O45" s="42"/>
      <c r="P45" s="42"/>
      <c r="Q45" s="42"/>
      <c r="R45" s="42"/>
      <c r="S45" s="42"/>
      <c r="T45" s="42"/>
      <c r="U45" s="42"/>
      <c r="V45" s="42"/>
      <c r="W45" s="161"/>
      <c r="X45" s="161"/>
    </row>
    <row r="46" spans="1:34" x14ac:dyDescent="0.25">
      <c r="A46" s="76"/>
      <c r="B46" s="58"/>
      <c r="C46" s="58"/>
      <c r="D46" s="58"/>
      <c r="E46" s="58"/>
      <c r="F46" s="58"/>
      <c r="G46" s="58"/>
      <c r="H46" s="58"/>
      <c r="I46" s="58"/>
      <c r="J46" s="58"/>
      <c r="K46" s="42"/>
      <c r="L46" s="42"/>
      <c r="M46" s="42"/>
      <c r="N46" s="42"/>
      <c r="O46" s="42"/>
      <c r="P46" s="42"/>
      <c r="Q46" s="42"/>
      <c r="R46" s="42"/>
      <c r="S46" s="42"/>
      <c r="T46" s="42"/>
      <c r="U46" s="42"/>
      <c r="V46" s="42"/>
      <c r="W46" s="161"/>
      <c r="X46" s="161"/>
      <c r="Z46" s="181" t="s">
        <v>232</v>
      </c>
      <c r="AA46" s="193" t="s">
        <v>286</v>
      </c>
    </row>
    <row r="47" spans="1:34" s="40" customFormat="1" ht="30" customHeight="1" x14ac:dyDescent="0.25">
      <c r="A47" s="76" t="s">
        <v>348</v>
      </c>
      <c r="B47" s="262" t="s">
        <v>124</v>
      </c>
      <c r="C47" s="262"/>
      <c r="D47" s="262"/>
      <c r="E47" s="262"/>
      <c r="F47" s="262"/>
      <c r="G47" s="262"/>
      <c r="H47" s="262"/>
      <c r="I47" s="262"/>
      <c r="J47" s="262"/>
      <c r="K47" s="44"/>
      <c r="L47" s="44"/>
      <c r="M47" s="44"/>
      <c r="N47" s="44"/>
      <c r="O47" s="44"/>
      <c r="P47" s="44"/>
      <c r="Q47" s="44"/>
      <c r="R47" s="44"/>
      <c r="S47" s="44"/>
      <c r="T47" s="44"/>
      <c r="U47" s="44"/>
      <c r="V47" s="44"/>
      <c r="W47" s="162"/>
      <c r="X47" s="162"/>
      <c r="Z47" s="181" t="s">
        <v>231</v>
      </c>
      <c r="AA47" s="193" t="s">
        <v>292</v>
      </c>
    </row>
    <row r="48" spans="1:34" ht="21" customHeight="1" x14ac:dyDescent="0.25">
      <c r="A48" s="148" t="s">
        <v>92</v>
      </c>
      <c r="B48" s="271" t="s">
        <v>285</v>
      </c>
      <c r="C48" s="272"/>
      <c r="D48" s="273" t="s">
        <v>372</v>
      </c>
      <c r="E48" s="273"/>
      <c r="F48" s="273"/>
      <c r="G48" s="273"/>
      <c r="H48" s="273"/>
      <c r="I48" s="273"/>
      <c r="J48" s="274"/>
      <c r="K48" s="42"/>
      <c r="L48" s="42"/>
      <c r="M48" s="42"/>
      <c r="N48" s="42"/>
      <c r="O48" s="42"/>
      <c r="P48" s="42"/>
      <c r="Q48" s="42"/>
      <c r="R48" s="42"/>
      <c r="S48" s="42"/>
      <c r="T48" s="42"/>
      <c r="U48" s="42"/>
      <c r="V48" s="42"/>
      <c r="W48" s="161"/>
      <c r="X48" s="161"/>
      <c r="Z48" s="181" t="s">
        <v>233</v>
      </c>
      <c r="AA48" s="193" t="s">
        <v>293</v>
      </c>
      <c r="AB48" s="193"/>
      <c r="AC48" s="193"/>
      <c r="AD48" s="193"/>
      <c r="AE48" s="193"/>
      <c r="AF48" s="193"/>
      <c r="AG48" s="193"/>
      <c r="AH48" s="193"/>
    </row>
    <row r="49" spans="1:34" ht="21" customHeight="1" x14ac:dyDescent="0.25">
      <c r="A49" s="148" t="s">
        <v>93</v>
      </c>
      <c r="B49" s="271" t="s">
        <v>283</v>
      </c>
      <c r="C49" s="272"/>
      <c r="D49" s="273" t="s">
        <v>373</v>
      </c>
      <c r="E49" s="273"/>
      <c r="F49" s="273"/>
      <c r="G49" s="273"/>
      <c r="H49" s="273"/>
      <c r="I49" s="273"/>
      <c r="J49" s="274"/>
      <c r="K49" s="42"/>
      <c r="L49" s="42"/>
      <c r="M49" s="42"/>
      <c r="N49" s="42"/>
      <c r="O49" s="42"/>
      <c r="P49" s="42"/>
      <c r="Q49" s="42"/>
      <c r="R49" s="42"/>
      <c r="S49" s="42"/>
      <c r="T49" s="42"/>
      <c r="U49" s="42"/>
      <c r="V49" s="42"/>
      <c r="W49" s="161"/>
      <c r="X49" s="161"/>
      <c r="Z49" s="181" t="s">
        <v>234</v>
      </c>
      <c r="AA49" s="193" t="s">
        <v>299</v>
      </c>
      <c r="AB49" s="193"/>
      <c r="AC49" s="193"/>
      <c r="AD49" s="193"/>
      <c r="AE49" s="193"/>
      <c r="AF49" s="193"/>
      <c r="AG49" s="193"/>
      <c r="AH49" s="193"/>
    </row>
    <row r="50" spans="1:34" ht="21" customHeight="1" x14ac:dyDescent="0.25">
      <c r="A50" s="148" t="s">
        <v>94</v>
      </c>
      <c r="B50" s="271" t="s">
        <v>284</v>
      </c>
      <c r="C50" s="272"/>
      <c r="D50" s="273" t="s">
        <v>374</v>
      </c>
      <c r="E50" s="273"/>
      <c r="F50" s="273"/>
      <c r="G50" s="273"/>
      <c r="H50" s="273"/>
      <c r="I50" s="273"/>
      <c r="J50" s="274"/>
      <c r="K50" s="42"/>
      <c r="L50" s="42"/>
      <c r="M50" s="42"/>
      <c r="N50" s="42"/>
      <c r="O50" s="42"/>
      <c r="P50" s="42"/>
      <c r="Q50" s="42"/>
      <c r="R50" s="42"/>
      <c r="S50" s="42"/>
      <c r="T50" s="42"/>
      <c r="U50" s="42"/>
      <c r="V50" s="42"/>
      <c r="W50" s="161"/>
      <c r="X50" s="161"/>
      <c r="Z50" s="181" t="s">
        <v>251</v>
      </c>
      <c r="AA50" s="217" t="s">
        <v>343</v>
      </c>
      <c r="AB50" s="193"/>
      <c r="AC50" s="193"/>
      <c r="AD50" s="193"/>
      <c r="AE50" s="193"/>
      <c r="AF50" s="193"/>
      <c r="AG50" s="193"/>
      <c r="AH50" s="193"/>
    </row>
    <row r="51" spans="1:34" ht="21" customHeight="1" x14ac:dyDescent="0.25">
      <c r="A51" s="42"/>
      <c r="B51" s="42"/>
      <c r="C51" s="42"/>
      <c r="D51" s="42"/>
      <c r="E51" s="42"/>
      <c r="F51" s="42"/>
      <c r="G51" s="42"/>
      <c r="H51" s="42"/>
      <c r="I51" s="42"/>
      <c r="J51" s="42"/>
      <c r="K51" s="42"/>
      <c r="L51" s="42"/>
      <c r="M51" s="42"/>
      <c r="N51" s="42"/>
      <c r="O51" s="42"/>
      <c r="P51" s="42"/>
      <c r="Q51" s="42"/>
      <c r="R51" s="42"/>
      <c r="S51" s="42"/>
      <c r="T51" s="42"/>
      <c r="U51" s="42"/>
      <c r="V51" s="42"/>
      <c r="W51" s="161"/>
      <c r="X51" s="161"/>
      <c r="Z51" s="181" t="s">
        <v>252</v>
      </c>
      <c r="AA51" s="193" t="s">
        <v>294</v>
      </c>
    </row>
    <row r="52" spans="1:34" ht="26.25" customHeight="1" x14ac:dyDescent="0.4">
      <c r="A52" s="80"/>
      <c r="B52" s="82" t="s">
        <v>146</v>
      </c>
      <c r="C52" s="81"/>
      <c r="D52" s="81"/>
      <c r="E52" s="81"/>
      <c r="F52" s="81"/>
      <c r="G52" s="81"/>
      <c r="H52" s="81"/>
      <c r="I52" s="81"/>
      <c r="J52" s="81"/>
      <c r="K52" s="80"/>
      <c r="L52" s="80"/>
      <c r="M52" s="80"/>
      <c r="N52" s="80"/>
      <c r="O52" s="80"/>
      <c r="P52" s="80"/>
      <c r="Q52" s="80"/>
      <c r="R52" s="80"/>
      <c r="S52" s="80"/>
      <c r="T52" s="80"/>
      <c r="U52" s="80"/>
      <c r="V52" s="80"/>
      <c r="W52" s="161"/>
      <c r="X52" s="161"/>
      <c r="AA52" s="193" t="s">
        <v>295</v>
      </c>
    </row>
    <row r="53" spans="1:34" ht="5.25" customHeight="1" x14ac:dyDescent="0.4">
      <c r="A53" s="48"/>
      <c r="B53" s="60"/>
      <c r="C53" s="60"/>
      <c r="D53" s="60"/>
      <c r="E53" s="60"/>
      <c r="F53" s="60"/>
      <c r="G53" s="60"/>
      <c r="H53" s="60"/>
      <c r="I53" s="60"/>
      <c r="J53" s="60"/>
      <c r="K53" s="48"/>
      <c r="L53" s="48"/>
      <c r="M53" s="48"/>
      <c r="N53" s="48"/>
      <c r="O53" s="48"/>
      <c r="P53" s="48"/>
      <c r="Q53" s="48"/>
      <c r="R53" s="48"/>
      <c r="S53" s="48"/>
      <c r="T53" s="48"/>
      <c r="U53" s="48"/>
      <c r="V53" s="48"/>
      <c r="W53" s="161"/>
      <c r="X53" s="161"/>
      <c r="AA53" s="193" t="s">
        <v>296</v>
      </c>
    </row>
    <row r="54" spans="1:34" x14ac:dyDescent="0.25">
      <c r="A54" s="74"/>
      <c r="B54" s="53"/>
      <c r="C54" s="53"/>
      <c r="D54" s="53"/>
      <c r="E54" s="53"/>
      <c r="F54" s="53"/>
      <c r="G54" s="53"/>
      <c r="H54" s="53"/>
      <c r="I54" s="53"/>
      <c r="J54" s="53"/>
      <c r="K54" s="42"/>
      <c r="L54" s="42"/>
      <c r="M54" s="42"/>
      <c r="N54" s="42"/>
      <c r="O54" s="42"/>
      <c r="P54" s="42"/>
      <c r="Q54" s="42"/>
      <c r="R54" s="42"/>
      <c r="S54" s="42"/>
      <c r="T54" s="42"/>
      <c r="U54" s="42"/>
      <c r="V54" s="42"/>
      <c r="W54" s="161"/>
      <c r="X54" s="161"/>
      <c r="AA54" s="193" t="s">
        <v>297</v>
      </c>
    </row>
    <row r="55" spans="1:34" outlineLevel="1" x14ac:dyDescent="0.25">
      <c r="A55" s="75"/>
      <c r="B55" s="141" t="s">
        <v>147</v>
      </c>
      <c r="C55" s="77"/>
      <c r="D55" s="77"/>
      <c r="E55" s="77"/>
      <c r="F55" s="77"/>
      <c r="G55" s="77"/>
      <c r="H55" s="77"/>
      <c r="I55" s="77"/>
      <c r="J55" s="77"/>
      <c r="K55" s="47"/>
      <c r="L55" s="47"/>
      <c r="M55" s="47"/>
      <c r="N55" s="47"/>
      <c r="O55" s="47"/>
      <c r="P55" s="47"/>
      <c r="Q55" s="47"/>
      <c r="R55" s="47"/>
      <c r="S55" s="47"/>
      <c r="T55" s="47"/>
      <c r="U55" s="47"/>
      <c r="V55" s="47"/>
      <c r="W55" s="161"/>
      <c r="X55" s="161"/>
      <c r="AA55" s="193" t="s">
        <v>298</v>
      </c>
    </row>
    <row r="56" spans="1:34" outlineLevel="1" x14ac:dyDescent="0.25">
      <c r="A56" s="74"/>
      <c r="B56" s="78"/>
      <c r="C56" s="53"/>
      <c r="D56" s="53"/>
      <c r="E56" s="53"/>
      <c r="F56" s="53"/>
      <c r="G56" s="53"/>
      <c r="H56" s="53"/>
      <c r="I56" s="53"/>
      <c r="J56" s="53"/>
      <c r="K56" s="42"/>
      <c r="L56" s="42"/>
      <c r="M56" s="42"/>
      <c r="N56" s="42"/>
      <c r="O56" s="42"/>
      <c r="P56" s="42"/>
      <c r="Q56" s="42"/>
      <c r="R56" s="42"/>
      <c r="S56" s="42"/>
      <c r="T56" s="42"/>
      <c r="U56" s="42"/>
      <c r="V56" s="42"/>
      <c r="W56" s="161"/>
      <c r="X56" s="161"/>
      <c r="AA56" s="193" t="s">
        <v>285</v>
      </c>
    </row>
    <row r="57" spans="1:34" outlineLevel="1" x14ac:dyDescent="0.25">
      <c r="A57" s="76" t="s">
        <v>151</v>
      </c>
      <c r="B57" s="263" t="s">
        <v>152</v>
      </c>
      <c r="C57" s="263"/>
      <c r="D57" s="263"/>
      <c r="E57" s="263"/>
      <c r="F57" s="263"/>
      <c r="G57" s="263"/>
      <c r="H57" s="263"/>
      <c r="I57" s="263"/>
      <c r="J57" s="263"/>
      <c r="K57" s="42"/>
      <c r="L57" s="42"/>
      <c r="M57" s="42"/>
      <c r="N57" s="42"/>
      <c r="O57" s="42"/>
      <c r="P57" s="42"/>
      <c r="Q57" s="42"/>
      <c r="R57" s="42"/>
      <c r="S57" s="42"/>
      <c r="T57" s="42"/>
      <c r="U57" s="42"/>
      <c r="V57" s="42"/>
      <c r="W57" s="161"/>
      <c r="X57" s="161"/>
      <c r="AA57" s="193" t="s">
        <v>283</v>
      </c>
    </row>
    <row r="58" spans="1:34" ht="63.75" customHeight="1" outlineLevel="1" x14ac:dyDescent="0.25">
      <c r="A58" s="42"/>
      <c r="B58" s="266"/>
      <c r="C58" s="267"/>
      <c r="D58" s="267"/>
      <c r="E58" s="267"/>
      <c r="F58" s="267"/>
      <c r="G58" s="267"/>
      <c r="H58" s="267"/>
      <c r="I58" s="267"/>
      <c r="J58" s="268"/>
      <c r="K58" s="42"/>
      <c r="L58" s="42"/>
      <c r="M58" s="42"/>
      <c r="N58" s="42"/>
      <c r="O58" s="42"/>
      <c r="P58" s="42"/>
      <c r="Q58" s="42"/>
      <c r="R58" s="42"/>
      <c r="S58" s="42"/>
      <c r="T58" s="42"/>
      <c r="U58" s="42"/>
      <c r="V58" s="42"/>
      <c r="W58" s="161"/>
      <c r="X58" s="161"/>
      <c r="AA58" s="193" t="s">
        <v>284</v>
      </c>
    </row>
    <row r="59" spans="1:34" x14ac:dyDescent="0.25">
      <c r="A59" s="42"/>
      <c r="B59" s="42"/>
      <c r="C59" s="42"/>
      <c r="D59" s="42"/>
      <c r="E59" s="42"/>
      <c r="F59" s="42"/>
      <c r="G59" s="42"/>
      <c r="H59" s="42"/>
      <c r="I59" s="42"/>
      <c r="J59" s="42"/>
      <c r="K59" s="42"/>
      <c r="L59" s="42"/>
      <c r="M59" s="42"/>
      <c r="N59" s="42"/>
      <c r="O59" s="42"/>
      <c r="P59" s="42"/>
      <c r="Q59" s="42"/>
      <c r="R59" s="42"/>
      <c r="S59" s="42"/>
      <c r="T59" s="42"/>
      <c r="U59" s="42"/>
      <c r="V59" s="42"/>
      <c r="W59" s="161"/>
      <c r="X59" s="161"/>
      <c r="AA59" s="217" t="s">
        <v>344</v>
      </c>
    </row>
    <row r="60" spans="1:34" outlineLevel="1" x14ac:dyDescent="0.25">
      <c r="A60" s="75"/>
      <c r="B60" s="141" t="s">
        <v>148</v>
      </c>
      <c r="C60" s="77"/>
      <c r="D60" s="77"/>
      <c r="E60" s="77"/>
      <c r="F60" s="77"/>
      <c r="G60" s="77"/>
      <c r="H60" s="77"/>
      <c r="I60" s="77"/>
      <c r="J60" s="77"/>
      <c r="K60" s="47"/>
      <c r="L60" s="47"/>
      <c r="M60" s="47"/>
      <c r="N60" s="47"/>
      <c r="O60" s="47"/>
      <c r="P60" s="47"/>
      <c r="Q60" s="47"/>
      <c r="R60" s="47"/>
      <c r="S60" s="47"/>
      <c r="T60" s="47"/>
      <c r="U60" s="47"/>
      <c r="V60" s="47"/>
      <c r="W60" s="161"/>
      <c r="X60" s="161"/>
      <c r="AA60" s="193" t="s">
        <v>288</v>
      </c>
    </row>
    <row r="61" spans="1:34" outlineLevel="1" x14ac:dyDescent="0.25">
      <c r="A61" s="74"/>
      <c r="B61" s="78"/>
      <c r="C61" s="53"/>
      <c r="D61" s="53"/>
      <c r="E61" s="53"/>
      <c r="F61" s="53"/>
      <c r="G61" s="53"/>
      <c r="H61" s="53"/>
      <c r="I61" s="53"/>
      <c r="J61" s="53"/>
      <c r="K61" s="42"/>
      <c r="L61" s="42"/>
      <c r="M61" s="42"/>
      <c r="N61" s="42"/>
      <c r="O61" s="42"/>
      <c r="P61" s="42"/>
      <c r="Q61" s="42"/>
      <c r="R61" s="42"/>
      <c r="S61" s="42"/>
      <c r="T61" s="42"/>
      <c r="U61" s="42"/>
      <c r="V61" s="42"/>
      <c r="W61" s="161"/>
      <c r="X61" s="161"/>
      <c r="AA61" s="193" t="s">
        <v>287</v>
      </c>
    </row>
    <row r="62" spans="1:34" outlineLevel="1" x14ac:dyDescent="0.25">
      <c r="A62" s="76" t="s">
        <v>150</v>
      </c>
      <c r="B62" s="263" t="s">
        <v>153</v>
      </c>
      <c r="C62" s="263"/>
      <c r="D62" s="263"/>
      <c r="E62" s="263"/>
      <c r="F62" s="263"/>
      <c r="G62" s="263"/>
      <c r="H62" s="263"/>
      <c r="I62" s="263"/>
      <c r="J62" s="263"/>
      <c r="K62" s="42"/>
      <c r="L62" s="42"/>
      <c r="M62" s="42"/>
      <c r="N62" s="42"/>
      <c r="O62" s="42"/>
      <c r="P62" s="42"/>
      <c r="Q62" s="42"/>
      <c r="R62" s="42"/>
      <c r="S62" s="42"/>
      <c r="T62" s="42"/>
      <c r="U62" s="42"/>
      <c r="V62" s="42"/>
      <c r="AA62" s="193" t="s">
        <v>289</v>
      </c>
    </row>
    <row r="63" spans="1:34" ht="27" customHeight="1" outlineLevel="1" x14ac:dyDescent="0.25">
      <c r="A63" s="76"/>
      <c r="B63" s="266"/>
      <c r="C63" s="267"/>
      <c r="D63" s="267"/>
      <c r="E63" s="267"/>
      <c r="F63" s="267"/>
      <c r="G63" s="267"/>
      <c r="H63" s="267"/>
      <c r="I63" s="267"/>
      <c r="J63" s="268"/>
      <c r="K63" s="42"/>
      <c r="L63" s="42"/>
      <c r="M63" s="42"/>
      <c r="N63" s="42"/>
      <c r="O63" s="42"/>
      <c r="P63" s="42"/>
      <c r="Q63" s="42"/>
      <c r="R63" s="42"/>
      <c r="S63" s="42"/>
      <c r="T63" s="42"/>
      <c r="U63" s="42"/>
      <c r="V63" s="42"/>
      <c r="AA63" s="217" t="s">
        <v>345</v>
      </c>
    </row>
    <row r="64" spans="1:34" outlineLevel="1" x14ac:dyDescent="0.25">
      <c r="A64" s="76"/>
      <c r="B64" s="78"/>
      <c r="C64" s="53"/>
      <c r="D64" s="53"/>
      <c r="E64" s="53"/>
      <c r="F64" s="53"/>
      <c r="G64" s="53"/>
      <c r="H64" s="53"/>
      <c r="I64" s="53"/>
      <c r="J64" s="53"/>
      <c r="K64" s="42"/>
      <c r="L64" s="42"/>
      <c r="M64" s="42"/>
      <c r="N64" s="42"/>
      <c r="O64" s="42"/>
      <c r="P64" s="42"/>
      <c r="Q64" s="42"/>
      <c r="R64" s="42"/>
      <c r="S64" s="42"/>
      <c r="T64" s="42"/>
      <c r="U64" s="42"/>
      <c r="V64" s="42"/>
      <c r="AA64" s="193" t="s">
        <v>290</v>
      </c>
    </row>
    <row r="65" spans="1:27" s="40" customFormat="1" ht="14.45" customHeight="1" outlineLevel="1" x14ac:dyDescent="0.25">
      <c r="A65" s="76" t="s">
        <v>154</v>
      </c>
      <c r="B65" s="263" t="s">
        <v>156</v>
      </c>
      <c r="C65" s="263"/>
      <c r="D65" s="263"/>
      <c r="E65" s="263"/>
      <c r="F65" s="263"/>
      <c r="G65" s="263"/>
      <c r="H65" s="263"/>
      <c r="I65" s="263"/>
      <c r="J65" s="263"/>
      <c r="K65" s="44"/>
      <c r="L65" s="44"/>
      <c r="M65" s="44"/>
      <c r="N65" s="44"/>
      <c r="O65" s="44"/>
      <c r="P65" s="44"/>
      <c r="Q65" s="44"/>
      <c r="R65" s="44"/>
      <c r="S65" s="44"/>
      <c r="T65" s="44"/>
      <c r="U65" s="44"/>
      <c r="V65" s="44"/>
      <c r="AA65" s="193" t="s">
        <v>291</v>
      </c>
    </row>
    <row r="66" spans="1:27" ht="23.45" customHeight="1" outlineLevel="1" x14ac:dyDescent="0.25">
      <c r="A66" s="76"/>
      <c r="B66" s="57"/>
      <c r="C66" s="258" t="s">
        <v>74</v>
      </c>
      <c r="D66" s="258"/>
      <c r="E66" s="258"/>
      <c r="F66" s="299" t="s">
        <v>364</v>
      </c>
      <c r="G66" s="299"/>
      <c r="H66" s="299"/>
      <c r="I66" s="299"/>
      <c r="J66" s="299"/>
      <c r="K66" s="42"/>
      <c r="L66" s="42"/>
      <c r="M66" s="42"/>
      <c r="N66" s="42"/>
      <c r="O66" s="42"/>
      <c r="P66" s="42"/>
      <c r="Q66" s="42"/>
      <c r="R66" s="42"/>
      <c r="S66" s="42"/>
      <c r="T66" s="42"/>
      <c r="U66" s="42"/>
      <c r="V66" s="42"/>
    </row>
    <row r="67" spans="1:27" ht="23.45" customHeight="1" outlineLevel="1" x14ac:dyDescent="0.25">
      <c r="A67" s="76"/>
      <c r="B67" s="57"/>
      <c r="C67" s="258" t="s">
        <v>75</v>
      </c>
      <c r="D67" s="258"/>
      <c r="E67" s="258"/>
      <c r="F67" s="299" t="s">
        <v>375</v>
      </c>
      <c r="G67" s="299"/>
      <c r="H67" s="299"/>
      <c r="I67" s="299"/>
      <c r="J67" s="299"/>
      <c r="K67" s="42"/>
      <c r="L67" s="42"/>
      <c r="M67" s="42"/>
      <c r="N67" s="42"/>
      <c r="O67" s="42"/>
      <c r="P67" s="42"/>
      <c r="Q67" s="42"/>
      <c r="R67" s="42"/>
      <c r="S67" s="42"/>
      <c r="T67" s="42"/>
      <c r="U67" s="42"/>
      <c r="V67" s="42"/>
    </row>
    <row r="68" spans="1:27" ht="23.45" customHeight="1" outlineLevel="1" x14ac:dyDescent="0.25">
      <c r="A68" s="76"/>
      <c r="B68" s="57"/>
      <c r="C68" s="258" t="s">
        <v>76</v>
      </c>
      <c r="D68" s="258"/>
      <c r="E68" s="258"/>
      <c r="F68" s="299" t="s">
        <v>376</v>
      </c>
      <c r="G68" s="299"/>
      <c r="H68" s="299"/>
      <c r="I68" s="299"/>
      <c r="J68" s="299"/>
      <c r="K68" s="42"/>
      <c r="L68" s="42"/>
      <c r="M68" s="42"/>
      <c r="N68" s="42"/>
      <c r="O68" s="42"/>
      <c r="P68" s="42"/>
      <c r="Q68" s="42"/>
      <c r="R68" s="42"/>
      <c r="S68" s="42"/>
      <c r="T68" s="42"/>
      <c r="U68" s="42"/>
      <c r="V68" s="42"/>
    </row>
    <row r="69" spans="1:27" ht="23.45" customHeight="1" outlineLevel="1" x14ac:dyDescent="0.25">
      <c r="A69" s="76"/>
      <c r="B69" s="57"/>
      <c r="C69" s="258" t="s">
        <v>77</v>
      </c>
      <c r="D69" s="258"/>
      <c r="E69" s="258"/>
      <c r="F69" s="299" t="s">
        <v>365</v>
      </c>
      <c r="G69" s="299"/>
      <c r="H69" s="299"/>
      <c r="I69" s="299"/>
      <c r="J69" s="299"/>
      <c r="K69" s="42"/>
      <c r="L69" s="42"/>
      <c r="M69" s="42"/>
      <c r="N69" s="42"/>
      <c r="O69" s="42"/>
      <c r="P69" s="42"/>
      <c r="Q69" s="42"/>
      <c r="R69" s="42"/>
      <c r="S69" s="42"/>
      <c r="T69" s="42"/>
      <c r="U69" s="42"/>
      <c r="V69" s="42"/>
    </row>
    <row r="70" spans="1:27" ht="23.45" customHeight="1" outlineLevel="1" x14ac:dyDescent="0.25">
      <c r="A70" s="76"/>
      <c r="B70" s="57"/>
      <c r="C70" s="258" t="s">
        <v>78</v>
      </c>
      <c r="D70" s="258"/>
      <c r="E70" s="258"/>
      <c r="F70" s="299" t="s">
        <v>377</v>
      </c>
      <c r="G70" s="299"/>
      <c r="H70" s="299"/>
      <c r="I70" s="299"/>
      <c r="J70" s="299"/>
      <c r="K70" s="42"/>
      <c r="L70" s="42"/>
      <c r="M70" s="42"/>
      <c r="N70" s="42"/>
      <c r="O70" s="42"/>
      <c r="P70" s="42"/>
      <c r="Q70" s="42"/>
      <c r="R70" s="42"/>
      <c r="S70" s="42"/>
      <c r="T70" s="42"/>
      <c r="U70" s="42"/>
      <c r="V70" s="42"/>
    </row>
    <row r="71" spans="1:27" ht="23.45" customHeight="1" outlineLevel="1" x14ac:dyDescent="0.25">
      <c r="A71" s="76"/>
      <c r="B71" s="57"/>
      <c r="C71" s="258" t="s">
        <v>120</v>
      </c>
      <c r="D71" s="258"/>
      <c r="E71" s="258"/>
      <c r="F71" s="299" t="s">
        <v>378</v>
      </c>
      <c r="G71" s="299"/>
      <c r="H71" s="299"/>
      <c r="I71" s="299"/>
      <c r="J71" s="299"/>
      <c r="K71" s="42"/>
      <c r="L71" s="42"/>
      <c r="M71" s="42"/>
      <c r="N71" s="42"/>
      <c r="O71" s="42"/>
      <c r="P71" s="42"/>
      <c r="Q71" s="42"/>
      <c r="R71" s="42"/>
      <c r="S71" s="42"/>
      <c r="T71" s="42"/>
      <c r="U71" s="42"/>
      <c r="V71" s="42"/>
    </row>
    <row r="72" spans="1:27" ht="23.45" customHeight="1" outlineLevel="1" x14ac:dyDescent="0.25">
      <c r="A72" s="76"/>
      <c r="B72" s="57"/>
      <c r="C72" s="258" t="s">
        <v>91</v>
      </c>
      <c r="D72" s="258"/>
      <c r="E72" s="258"/>
      <c r="F72" s="299" t="s">
        <v>379</v>
      </c>
      <c r="G72" s="299"/>
      <c r="H72" s="299"/>
      <c r="I72" s="299"/>
      <c r="J72" s="299"/>
      <c r="K72" s="42"/>
      <c r="L72" s="42"/>
      <c r="M72" s="42"/>
      <c r="N72" s="42"/>
      <c r="O72" s="42"/>
      <c r="P72" s="42"/>
      <c r="Q72" s="42"/>
      <c r="R72" s="42"/>
      <c r="S72" s="42"/>
      <c r="T72" s="42"/>
      <c r="U72" s="42"/>
      <c r="V72" s="42"/>
    </row>
    <row r="73" spans="1:27" outlineLevel="1" x14ac:dyDescent="0.25">
      <c r="A73" s="76"/>
      <c r="B73" s="53"/>
      <c r="C73" s="53"/>
      <c r="D73" s="53"/>
      <c r="E73" s="53"/>
      <c r="F73" s="53"/>
      <c r="G73" s="53"/>
      <c r="H73" s="53"/>
      <c r="I73" s="53"/>
      <c r="J73" s="53"/>
      <c r="K73" s="42"/>
      <c r="L73" s="42"/>
      <c r="M73" s="42"/>
      <c r="N73" s="42"/>
      <c r="O73" s="42"/>
      <c r="P73" s="42"/>
      <c r="Q73" s="42"/>
      <c r="R73" s="42"/>
      <c r="S73" s="42"/>
      <c r="T73" s="42"/>
      <c r="U73" s="42"/>
      <c r="V73" s="42"/>
    </row>
    <row r="74" spans="1:27" s="40" customFormat="1" outlineLevel="1" x14ac:dyDescent="0.25">
      <c r="A74" s="76" t="s">
        <v>155</v>
      </c>
      <c r="B74" s="259" t="s">
        <v>157</v>
      </c>
      <c r="C74" s="259"/>
      <c r="D74" s="259"/>
      <c r="E74" s="259"/>
      <c r="F74" s="259"/>
      <c r="G74" s="259"/>
      <c r="H74" s="259"/>
      <c r="I74" s="259"/>
      <c r="J74" s="259"/>
      <c r="K74" s="44"/>
      <c r="L74" s="44"/>
      <c r="M74" s="44"/>
      <c r="N74" s="44"/>
      <c r="O74" s="44"/>
      <c r="P74" s="44"/>
      <c r="Q74" s="44"/>
      <c r="R74" s="44"/>
      <c r="S74" s="44"/>
      <c r="T74" s="44"/>
      <c r="U74" s="44"/>
      <c r="V74" s="44"/>
    </row>
    <row r="75" spans="1:27" ht="26.25" customHeight="1" outlineLevel="1" x14ac:dyDescent="0.25">
      <c r="A75" s="76"/>
      <c r="B75" s="266" t="s">
        <v>362</v>
      </c>
      <c r="C75" s="267"/>
      <c r="D75" s="267"/>
      <c r="E75" s="267"/>
      <c r="F75" s="267"/>
      <c r="G75" s="267"/>
      <c r="H75" s="267"/>
      <c r="I75" s="267"/>
      <c r="J75" s="268"/>
      <c r="K75" s="42"/>
      <c r="L75" s="42"/>
      <c r="M75" s="42"/>
      <c r="N75" s="42"/>
      <c r="O75" s="42"/>
      <c r="P75" s="42"/>
      <c r="Q75" s="42"/>
      <c r="R75" s="42"/>
      <c r="S75" s="42"/>
      <c r="T75" s="42"/>
      <c r="U75" s="42"/>
      <c r="V75" s="42"/>
    </row>
    <row r="76" spans="1:27" x14ac:dyDescent="0.25">
      <c r="A76" s="74"/>
      <c r="C76" s="53"/>
      <c r="D76" s="53"/>
      <c r="E76" s="53"/>
      <c r="F76" s="53"/>
      <c r="G76" s="53"/>
      <c r="H76" s="53"/>
      <c r="I76" s="53"/>
      <c r="J76" s="53"/>
      <c r="K76" s="42"/>
      <c r="L76" s="42"/>
      <c r="M76" s="42"/>
      <c r="N76" s="42"/>
      <c r="O76" s="42"/>
      <c r="P76" s="42"/>
      <c r="Q76" s="42"/>
      <c r="R76" s="42"/>
      <c r="S76" s="42"/>
      <c r="T76" s="42"/>
      <c r="U76" s="42"/>
      <c r="V76" s="42"/>
    </row>
    <row r="77" spans="1:27" hidden="1" outlineLevel="1" x14ac:dyDescent="0.25">
      <c r="A77" s="75"/>
      <c r="B77" s="141" t="s">
        <v>149</v>
      </c>
      <c r="C77" s="77"/>
      <c r="D77" s="77"/>
      <c r="E77" s="77"/>
      <c r="F77" s="77"/>
      <c r="G77" s="77"/>
      <c r="H77" s="77"/>
      <c r="I77" s="77"/>
      <c r="J77" s="77"/>
      <c r="K77" s="47"/>
      <c r="L77" s="47"/>
      <c r="M77" s="47"/>
      <c r="N77" s="47"/>
      <c r="O77" s="47"/>
      <c r="P77" s="47"/>
      <c r="Q77" s="47"/>
      <c r="R77" s="47"/>
      <c r="S77" s="47"/>
      <c r="T77" s="47"/>
      <c r="U77" s="47"/>
      <c r="V77" s="47"/>
    </row>
    <row r="78" spans="1:27" s="40" customFormat="1" ht="38.450000000000003" hidden="1" customHeight="1" outlineLevel="1" x14ac:dyDescent="0.25">
      <c r="A78" s="76" t="s">
        <v>158</v>
      </c>
      <c r="B78" s="263" t="s">
        <v>159</v>
      </c>
      <c r="C78" s="263"/>
      <c r="D78" s="263"/>
      <c r="E78" s="263"/>
      <c r="F78" s="263"/>
      <c r="G78" s="263"/>
      <c r="H78" s="263"/>
      <c r="I78" s="263"/>
      <c r="J78" s="263"/>
      <c r="K78" s="44"/>
      <c r="L78" s="44"/>
      <c r="M78" s="44"/>
      <c r="N78" s="44"/>
      <c r="O78" s="44"/>
      <c r="P78" s="44"/>
      <c r="Q78" s="44"/>
      <c r="R78" s="44"/>
      <c r="S78" s="44"/>
      <c r="T78" s="44"/>
      <c r="U78" s="44"/>
      <c r="V78" s="44"/>
    </row>
    <row r="79" spans="1:27" ht="27.75" hidden="1" customHeight="1" outlineLevel="1" x14ac:dyDescent="0.25">
      <c r="A79" s="46"/>
      <c r="B79" s="266"/>
      <c r="C79" s="267"/>
      <c r="D79" s="267"/>
      <c r="E79" s="267"/>
      <c r="F79" s="267"/>
      <c r="G79" s="267"/>
      <c r="H79" s="267"/>
      <c r="I79" s="267"/>
      <c r="J79" s="268"/>
      <c r="K79" s="42"/>
      <c r="L79" s="42"/>
      <c r="M79" s="42"/>
      <c r="N79" s="42"/>
      <c r="O79" s="42"/>
      <c r="P79" s="42"/>
      <c r="Q79" s="42"/>
      <c r="R79" s="42"/>
      <c r="S79" s="42"/>
      <c r="T79" s="42"/>
      <c r="U79" s="42"/>
      <c r="V79" s="42"/>
    </row>
    <row r="80" spans="1:27" collapsed="1" x14ac:dyDescent="0.25">
      <c r="A80" s="46"/>
      <c r="B80" s="57"/>
      <c r="C80" s="57"/>
      <c r="D80" s="57"/>
      <c r="E80" s="57"/>
      <c r="F80" s="57"/>
      <c r="G80" s="57"/>
      <c r="H80" s="57"/>
      <c r="I80" s="57"/>
      <c r="J80" s="57"/>
      <c r="K80" s="42"/>
      <c r="L80" s="42"/>
      <c r="M80" s="42"/>
      <c r="N80" s="42"/>
      <c r="O80" s="42"/>
      <c r="P80" s="42"/>
      <c r="Q80" s="42"/>
      <c r="R80" s="42"/>
      <c r="S80" s="42"/>
      <c r="T80" s="42"/>
      <c r="U80" s="42"/>
      <c r="V80" s="42"/>
    </row>
    <row r="81" spans="1:22" ht="5.25" customHeight="1" x14ac:dyDescent="0.4">
      <c r="A81" s="48"/>
      <c r="B81" s="60"/>
      <c r="C81" s="60"/>
      <c r="D81" s="60"/>
      <c r="E81" s="60"/>
      <c r="F81" s="60"/>
      <c r="G81" s="60"/>
      <c r="H81" s="60"/>
      <c r="I81" s="60"/>
      <c r="J81" s="60"/>
      <c r="K81" s="48"/>
      <c r="L81" s="48"/>
      <c r="M81" s="48"/>
      <c r="N81" s="48"/>
      <c r="O81" s="48"/>
      <c r="P81" s="48"/>
      <c r="Q81" s="48"/>
      <c r="R81" s="48"/>
      <c r="S81" s="48"/>
      <c r="T81" s="48"/>
      <c r="U81" s="48"/>
      <c r="V81" s="48"/>
    </row>
    <row r="82" spans="1:22" s="38" customFormat="1" x14ac:dyDescent="0.25">
      <c r="A82" s="45"/>
      <c r="B82" s="57"/>
      <c r="C82" s="57"/>
      <c r="D82" s="57"/>
      <c r="E82" s="57"/>
      <c r="F82" s="57"/>
      <c r="G82" s="57"/>
      <c r="H82" s="57"/>
      <c r="I82" s="57"/>
      <c r="J82" s="57"/>
      <c r="K82" s="45"/>
      <c r="L82" s="45"/>
      <c r="M82" s="45"/>
      <c r="N82" s="45"/>
      <c r="O82" s="45"/>
      <c r="P82" s="45"/>
      <c r="Q82" s="45"/>
      <c r="R82" s="45"/>
      <c r="S82" s="45"/>
      <c r="T82" s="45"/>
      <c r="U82" s="45"/>
      <c r="V82" s="45"/>
    </row>
    <row r="83" spans="1:22" s="40" customFormat="1" x14ac:dyDescent="0.25">
      <c r="A83" s="72" t="s">
        <v>262</v>
      </c>
      <c r="B83" s="262" t="s">
        <v>160</v>
      </c>
      <c r="C83" s="262"/>
      <c r="D83" s="262"/>
      <c r="E83" s="262"/>
      <c r="F83" s="262"/>
      <c r="G83" s="262"/>
      <c r="H83" s="262"/>
      <c r="I83" s="262"/>
      <c r="J83" s="262"/>
      <c r="K83" s="44"/>
      <c r="L83" s="44"/>
      <c r="M83" s="44"/>
      <c r="N83" s="44"/>
      <c r="O83" s="44"/>
      <c r="P83" s="44"/>
      <c r="Q83" s="44"/>
      <c r="R83" s="44"/>
      <c r="S83" s="44"/>
      <c r="T83" s="44"/>
      <c r="U83" s="44"/>
      <c r="V83" s="44"/>
    </row>
    <row r="84" spans="1:22" ht="30" customHeight="1" x14ac:dyDescent="0.25">
      <c r="A84" s="45"/>
      <c r="B84" s="266"/>
      <c r="C84" s="267"/>
      <c r="D84" s="267"/>
      <c r="E84" s="267"/>
      <c r="F84" s="267"/>
      <c r="G84" s="267"/>
      <c r="H84" s="267"/>
      <c r="I84" s="267"/>
      <c r="J84" s="268"/>
      <c r="K84" s="42"/>
      <c r="L84" s="42"/>
      <c r="M84" s="42"/>
      <c r="N84" s="42"/>
      <c r="O84" s="42"/>
      <c r="P84" s="42"/>
      <c r="Q84" s="42"/>
      <c r="R84" s="42"/>
      <c r="S84" s="42"/>
      <c r="T84" s="42"/>
      <c r="U84" s="42"/>
      <c r="V84" s="42"/>
    </row>
    <row r="85" spans="1:22" x14ac:dyDescent="0.25">
      <c r="A85" s="45"/>
      <c r="B85" s="53"/>
      <c r="C85" s="53"/>
      <c r="D85" s="53"/>
      <c r="E85" s="53"/>
      <c r="F85" s="53"/>
      <c r="G85" s="53"/>
      <c r="H85" s="53"/>
      <c r="I85" s="53"/>
      <c r="J85" s="53"/>
      <c r="K85" s="42"/>
      <c r="L85" s="42"/>
      <c r="M85" s="42"/>
      <c r="N85" s="42"/>
      <c r="O85" s="42"/>
      <c r="P85" s="42"/>
      <c r="Q85" s="42"/>
      <c r="R85" s="42"/>
      <c r="S85" s="42"/>
      <c r="T85" s="42"/>
      <c r="U85" s="42"/>
      <c r="V85" s="42"/>
    </row>
    <row r="86" spans="1:22" ht="26.25" x14ac:dyDescent="0.4">
      <c r="A86" s="80"/>
      <c r="B86" s="82" t="s">
        <v>132</v>
      </c>
      <c r="C86" s="81"/>
      <c r="D86" s="81"/>
      <c r="E86" s="81"/>
      <c r="F86" s="81"/>
      <c r="G86" s="81"/>
      <c r="H86" s="81"/>
      <c r="I86" s="81"/>
      <c r="J86" s="81"/>
      <c r="K86" s="80"/>
      <c r="L86" s="80"/>
      <c r="M86" s="80"/>
      <c r="N86" s="80"/>
      <c r="O86" s="80"/>
      <c r="P86" s="80"/>
      <c r="Q86" s="80"/>
      <c r="R86" s="80"/>
      <c r="S86" s="80"/>
      <c r="T86" s="80"/>
      <c r="U86" s="80"/>
      <c r="V86" s="80"/>
    </row>
    <row r="87" spans="1:22" ht="5.25" customHeight="1" x14ac:dyDescent="0.4">
      <c r="A87" s="48"/>
      <c r="B87" s="60"/>
      <c r="C87" s="60"/>
      <c r="D87" s="60"/>
      <c r="E87" s="60"/>
      <c r="F87" s="60"/>
      <c r="G87" s="60"/>
      <c r="H87" s="60"/>
      <c r="I87" s="60"/>
      <c r="J87" s="60"/>
      <c r="K87" s="48"/>
      <c r="L87" s="48"/>
      <c r="M87" s="48"/>
      <c r="N87" s="48"/>
      <c r="O87" s="48"/>
      <c r="P87" s="48"/>
      <c r="Q87" s="48"/>
      <c r="R87" s="48"/>
      <c r="S87" s="48"/>
      <c r="T87" s="48"/>
      <c r="U87" s="48"/>
      <c r="V87" s="48"/>
    </row>
    <row r="88" spans="1:22" s="40" customFormat="1" x14ac:dyDescent="0.25">
      <c r="A88" s="72" t="s">
        <v>127</v>
      </c>
      <c r="B88" s="262" t="s">
        <v>125</v>
      </c>
      <c r="C88" s="262"/>
      <c r="D88" s="262"/>
      <c r="E88" s="262"/>
      <c r="F88" s="262"/>
      <c r="G88" s="262"/>
      <c r="H88" s="262"/>
      <c r="I88" s="262"/>
      <c r="J88" s="262"/>
      <c r="K88" s="44"/>
      <c r="L88" s="44"/>
      <c r="M88" s="44"/>
      <c r="N88" s="44"/>
      <c r="O88" s="44"/>
      <c r="P88" s="44"/>
      <c r="Q88" s="44"/>
      <c r="R88" s="44"/>
      <c r="S88" s="44"/>
      <c r="T88" s="44"/>
      <c r="U88" s="44"/>
      <c r="V88" s="44"/>
    </row>
    <row r="89" spans="1:22" ht="27.75" customHeight="1" x14ac:dyDescent="0.25">
      <c r="A89" s="53"/>
      <c r="B89" s="252" t="s">
        <v>122</v>
      </c>
      <c r="C89" s="252"/>
      <c r="D89" s="252"/>
      <c r="E89" s="252"/>
      <c r="F89" s="252"/>
      <c r="G89" s="252"/>
      <c r="H89" s="252"/>
      <c r="I89" s="252"/>
      <c r="J89" s="252"/>
      <c r="K89" s="42"/>
      <c r="L89" s="42"/>
      <c r="M89" s="42"/>
      <c r="N89" s="42"/>
      <c r="O89" s="42"/>
      <c r="P89" s="42"/>
      <c r="Q89" s="42"/>
      <c r="R89" s="42"/>
      <c r="S89" s="42"/>
      <c r="T89" s="42"/>
      <c r="U89" s="42"/>
      <c r="V89" s="42"/>
    </row>
    <row r="90" spans="1:22" x14ac:dyDescent="0.25">
      <c r="A90" s="53"/>
      <c r="B90" s="90" t="s">
        <v>4</v>
      </c>
      <c r="C90" s="90"/>
      <c r="D90" s="90"/>
      <c r="E90" s="90"/>
      <c r="F90" s="90"/>
      <c r="G90" s="90"/>
      <c r="H90" s="90"/>
      <c r="I90" s="90"/>
      <c r="J90" s="90"/>
      <c r="K90" s="42"/>
      <c r="L90" s="42"/>
      <c r="M90" s="42"/>
      <c r="N90" s="42"/>
      <c r="O90" s="42"/>
      <c r="P90" s="42"/>
      <c r="Q90" s="42"/>
      <c r="R90" s="42"/>
      <c r="S90" s="42"/>
      <c r="T90" s="42"/>
      <c r="U90" s="42"/>
      <c r="V90" s="42"/>
    </row>
    <row r="91" spans="1:22" x14ac:dyDescent="0.25">
      <c r="A91" s="53"/>
      <c r="B91" s="284" t="s">
        <v>101</v>
      </c>
      <c r="C91" s="284"/>
      <c r="D91" s="179" t="str">
        <f t="shared" ref="D91:I91" si="0">D$111</f>
        <v>FY19</v>
      </c>
      <c r="E91" s="179" t="str">
        <f t="shared" si="0"/>
        <v>FY20</v>
      </c>
      <c r="F91" s="179" t="str">
        <f t="shared" si="0"/>
        <v>FY21</v>
      </c>
      <c r="G91" s="179" t="str">
        <f t="shared" si="0"/>
        <v>FY22</v>
      </c>
      <c r="H91" s="179" t="str">
        <f t="shared" si="0"/>
        <v>FY23</v>
      </c>
      <c r="I91" s="179" t="str">
        <f t="shared" si="0"/>
        <v>FY24</v>
      </c>
      <c r="J91" s="85" t="s">
        <v>274</v>
      </c>
      <c r="K91" s="42"/>
      <c r="L91" s="42"/>
      <c r="M91" s="42"/>
      <c r="N91" s="42"/>
      <c r="O91" s="42"/>
      <c r="P91" s="42"/>
      <c r="Q91" s="42"/>
      <c r="R91" s="42"/>
      <c r="S91" s="42"/>
      <c r="T91" s="42"/>
      <c r="U91" s="42"/>
      <c r="V91" s="42"/>
    </row>
    <row r="92" spans="1:22" ht="15" customHeight="1" x14ac:dyDescent="0.25">
      <c r="A92" s="53"/>
      <c r="B92" s="257" t="s">
        <v>116</v>
      </c>
      <c r="C92" s="257"/>
      <c r="D92" s="66">
        <f t="shared" ref="D92:I92" si="1">(D127+D139)-SUM(D101)</f>
        <v>291802.875</v>
      </c>
      <c r="E92" s="66">
        <f t="shared" si="1"/>
        <v>301665</v>
      </c>
      <c r="F92" s="66">
        <f t="shared" si="1"/>
        <v>310714.95</v>
      </c>
      <c r="G92" s="66">
        <f t="shared" si="1"/>
        <v>319764.90000000002</v>
      </c>
      <c r="H92" s="66">
        <f t="shared" si="1"/>
        <v>328814.84999999998</v>
      </c>
      <c r="I92" s="66">
        <f t="shared" si="1"/>
        <v>337864.8</v>
      </c>
      <c r="J92" s="62">
        <f>SUM(D92:I92)</f>
        <v>1890627.3750000002</v>
      </c>
      <c r="K92" s="42"/>
      <c r="L92" s="42"/>
      <c r="M92" s="42"/>
      <c r="N92" s="42"/>
      <c r="O92" s="42"/>
      <c r="P92" s="42"/>
      <c r="Q92" s="42"/>
      <c r="R92" s="42"/>
      <c r="S92" s="42"/>
      <c r="T92" s="42"/>
      <c r="U92" s="42"/>
      <c r="V92" s="42"/>
    </row>
    <row r="93" spans="1:22" ht="15" hidden="1" customHeight="1" outlineLevel="1" x14ac:dyDescent="0.25">
      <c r="A93" s="53"/>
      <c r="B93" s="282" t="s">
        <v>237</v>
      </c>
      <c r="C93" s="283"/>
      <c r="D93" s="86">
        <v>0</v>
      </c>
      <c r="E93" s="86">
        <v>0</v>
      </c>
      <c r="F93" s="86">
        <v>0</v>
      </c>
      <c r="G93" s="86">
        <v>0</v>
      </c>
      <c r="H93" s="86">
        <v>0</v>
      </c>
      <c r="I93" s="86">
        <v>0</v>
      </c>
      <c r="J93" s="62">
        <f t="shared" ref="J93:J96" si="2">SUM(D93:I93)</f>
        <v>0</v>
      </c>
      <c r="K93" s="42"/>
      <c r="L93" s="42"/>
      <c r="M93" s="42"/>
      <c r="N93" s="42"/>
      <c r="O93" s="42"/>
      <c r="P93" s="42"/>
      <c r="Q93" s="42"/>
      <c r="R93" s="42"/>
      <c r="S93" s="42"/>
      <c r="T93" s="42"/>
      <c r="U93" s="42"/>
      <c r="V93" s="42"/>
    </row>
    <row r="94" spans="1:22" ht="15" hidden="1" customHeight="1" outlineLevel="1" x14ac:dyDescent="0.25">
      <c r="A94" s="53"/>
      <c r="B94" s="282" t="s">
        <v>238</v>
      </c>
      <c r="C94" s="283"/>
      <c r="D94" s="86">
        <v>0</v>
      </c>
      <c r="E94" s="86">
        <v>0</v>
      </c>
      <c r="F94" s="86">
        <v>0</v>
      </c>
      <c r="G94" s="86">
        <v>0</v>
      </c>
      <c r="H94" s="86">
        <v>0</v>
      </c>
      <c r="I94" s="86">
        <v>0</v>
      </c>
      <c r="J94" s="62">
        <f t="shared" si="2"/>
        <v>0</v>
      </c>
      <c r="K94" s="42"/>
      <c r="L94" s="42"/>
      <c r="M94" s="42"/>
      <c r="N94" s="42"/>
      <c r="O94" s="42"/>
      <c r="P94" s="42"/>
      <c r="Q94" s="42"/>
      <c r="R94" s="42"/>
      <c r="S94" s="42"/>
      <c r="T94" s="42"/>
      <c r="U94" s="42"/>
      <c r="V94" s="42"/>
    </row>
    <row r="95" spans="1:22" ht="15" hidden="1" customHeight="1" outlineLevel="1" x14ac:dyDescent="0.25">
      <c r="A95" s="53"/>
      <c r="B95" s="282" t="s">
        <v>239</v>
      </c>
      <c r="C95" s="283"/>
      <c r="D95" s="86">
        <v>0</v>
      </c>
      <c r="E95" s="86">
        <v>0</v>
      </c>
      <c r="F95" s="86">
        <v>0</v>
      </c>
      <c r="G95" s="86">
        <v>0</v>
      </c>
      <c r="H95" s="86">
        <v>0</v>
      </c>
      <c r="I95" s="86">
        <v>0</v>
      </c>
      <c r="J95" s="62">
        <f t="shared" si="2"/>
        <v>0</v>
      </c>
      <c r="K95" s="42"/>
      <c r="L95" s="42"/>
      <c r="M95" s="42"/>
      <c r="N95" s="42"/>
      <c r="O95" s="42"/>
      <c r="P95" s="42"/>
      <c r="Q95" s="42"/>
      <c r="R95" s="42"/>
      <c r="S95" s="42"/>
      <c r="T95" s="42"/>
      <c r="U95" s="42"/>
      <c r="V95" s="42"/>
    </row>
    <row r="96" spans="1:22" ht="15" hidden="1" customHeight="1" outlineLevel="1" x14ac:dyDescent="0.25">
      <c r="A96" s="53"/>
      <c r="B96" s="282" t="s">
        <v>240</v>
      </c>
      <c r="C96" s="283"/>
      <c r="D96" s="86">
        <v>0</v>
      </c>
      <c r="E96" s="86">
        <v>0</v>
      </c>
      <c r="F96" s="86">
        <v>0</v>
      </c>
      <c r="G96" s="86">
        <v>0</v>
      </c>
      <c r="H96" s="86">
        <v>0</v>
      </c>
      <c r="I96" s="86">
        <v>0</v>
      </c>
      <c r="J96" s="62">
        <f t="shared" si="2"/>
        <v>0</v>
      </c>
      <c r="K96" s="42"/>
      <c r="L96" s="42"/>
      <c r="M96" s="42"/>
      <c r="N96" s="42"/>
      <c r="O96" s="42"/>
      <c r="P96" s="42"/>
      <c r="Q96" s="42"/>
      <c r="R96" s="42"/>
      <c r="S96" s="42"/>
      <c r="T96" s="42"/>
      <c r="U96" s="42"/>
      <c r="V96" s="42"/>
    </row>
    <row r="97" spans="1:24" ht="15" customHeight="1" collapsed="1" x14ac:dyDescent="0.25">
      <c r="A97" s="53"/>
      <c r="B97" s="284" t="s">
        <v>0</v>
      </c>
      <c r="C97" s="284"/>
      <c r="D97" s="92"/>
      <c r="E97" s="92"/>
      <c r="F97" s="93"/>
      <c r="G97" s="93"/>
      <c r="H97" s="93"/>
      <c r="I97" s="93"/>
      <c r="J97" s="94"/>
      <c r="K97" s="42"/>
      <c r="L97" s="42"/>
      <c r="M97" s="42"/>
      <c r="N97" s="42"/>
      <c r="O97" s="42"/>
      <c r="P97" s="42"/>
      <c r="Q97" s="42"/>
      <c r="R97" s="42"/>
      <c r="S97" s="42"/>
      <c r="T97" s="42"/>
      <c r="U97" s="42"/>
      <c r="V97" s="42"/>
    </row>
    <row r="98" spans="1:24" x14ac:dyDescent="0.25">
      <c r="A98" s="53"/>
      <c r="B98" s="257" t="s">
        <v>1</v>
      </c>
      <c r="C98" s="257"/>
      <c r="D98" s="241"/>
      <c r="E98" s="241"/>
      <c r="F98" s="241"/>
      <c r="G98" s="241"/>
      <c r="H98" s="241"/>
      <c r="I98" s="241"/>
      <c r="J98" s="62">
        <f t="shared" ref="J98:J101" si="3">SUM(D98:I98)</f>
        <v>0</v>
      </c>
      <c r="K98" s="42"/>
      <c r="L98" s="42"/>
      <c r="M98" s="42"/>
      <c r="N98" s="42"/>
      <c r="O98" s="42"/>
      <c r="P98" s="42"/>
      <c r="Q98" s="42"/>
      <c r="R98" s="42"/>
      <c r="S98" s="42"/>
      <c r="T98" s="42"/>
      <c r="U98" s="42"/>
      <c r="V98" s="42"/>
    </row>
    <row r="99" spans="1:24" x14ac:dyDescent="0.25">
      <c r="A99" s="53"/>
      <c r="B99" s="257" t="s">
        <v>23</v>
      </c>
      <c r="C99" s="257"/>
      <c r="D99" s="232"/>
      <c r="E99" s="241"/>
      <c r="F99" s="241"/>
      <c r="G99" s="241"/>
      <c r="H99" s="241"/>
      <c r="I99" s="241"/>
      <c r="J99" s="62">
        <f t="shared" si="3"/>
        <v>0</v>
      </c>
      <c r="K99" s="42"/>
      <c r="L99" s="42"/>
      <c r="M99" s="42"/>
      <c r="N99" s="42"/>
      <c r="O99" s="42"/>
      <c r="P99" s="42"/>
      <c r="Q99" s="42"/>
      <c r="R99" s="42"/>
      <c r="S99" s="42"/>
      <c r="T99" s="42"/>
      <c r="U99" s="42"/>
      <c r="V99" s="42"/>
    </row>
    <row r="100" spans="1:24" x14ac:dyDescent="0.25">
      <c r="A100" s="53"/>
      <c r="B100" s="249" t="s">
        <v>380</v>
      </c>
      <c r="C100" s="250"/>
      <c r="D100" s="246">
        <f>0.15*D118</f>
        <v>51494.625</v>
      </c>
      <c r="E100" s="246">
        <f t="shared" ref="E100:I100" si="4">0.15*E118</f>
        <v>53235</v>
      </c>
      <c r="F100" s="246">
        <f t="shared" si="4"/>
        <v>54832.049999999996</v>
      </c>
      <c r="G100" s="246">
        <f t="shared" si="4"/>
        <v>56429.1</v>
      </c>
      <c r="H100" s="246">
        <f t="shared" si="4"/>
        <v>58026.15</v>
      </c>
      <c r="I100" s="246">
        <f t="shared" si="4"/>
        <v>59623.199999999997</v>
      </c>
      <c r="J100" s="62">
        <f t="shared" si="3"/>
        <v>333640.125</v>
      </c>
      <c r="K100" s="42"/>
      <c r="L100" s="42"/>
      <c r="M100" s="42"/>
      <c r="N100" s="42"/>
      <c r="O100" s="42"/>
      <c r="P100" s="42"/>
      <c r="Q100" s="42"/>
      <c r="R100" s="42"/>
      <c r="S100" s="42"/>
      <c r="T100" s="42"/>
      <c r="U100" s="42"/>
      <c r="V100" s="42"/>
    </row>
    <row r="101" spans="1:24" x14ac:dyDescent="0.25">
      <c r="A101" s="53"/>
      <c r="B101" s="300" t="s">
        <v>100</v>
      </c>
      <c r="C101" s="300"/>
      <c r="D101" s="66">
        <f>SUM(D98:D100)</f>
        <v>51494.625</v>
      </c>
      <c r="E101" s="66">
        <f>SUM(E98:E100)</f>
        <v>53235</v>
      </c>
      <c r="F101" s="66">
        <f t="shared" ref="F101:I101" si="5">SUM(F98:F100)</f>
        <v>54832.049999999996</v>
      </c>
      <c r="G101" s="66">
        <f t="shared" si="5"/>
        <v>56429.1</v>
      </c>
      <c r="H101" s="66">
        <f t="shared" si="5"/>
        <v>58026.15</v>
      </c>
      <c r="I101" s="66">
        <f t="shared" si="5"/>
        <v>59623.199999999997</v>
      </c>
      <c r="J101" s="62">
        <f t="shared" si="3"/>
        <v>333640.125</v>
      </c>
      <c r="K101" s="42"/>
      <c r="L101" s="42"/>
      <c r="M101" s="42"/>
      <c r="N101" s="42"/>
      <c r="O101" s="42"/>
      <c r="P101" s="42"/>
      <c r="Q101" s="42"/>
      <c r="R101" s="42"/>
      <c r="S101" s="42"/>
      <c r="T101" s="42"/>
      <c r="U101" s="42"/>
      <c r="V101" s="42"/>
    </row>
    <row r="102" spans="1:24" s="40" customFormat="1" ht="15.75" thickBot="1" x14ac:dyDescent="0.3">
      <c r="A102" s="72"/>
      <c r="B102" s="280" t="s">
        <v>2</v>
      </c>
      <c r="C102" s="280"/>
      <c r="D102" s="67">
        <f t="shared" ref="D102:I102" si="6">SUM(D92:D96)+D101</f>
        <v>343297.5</v>
      </c>
      <c r="E102" s="67">
        <f t="shared" si="6"/>
        <v>354900</v>
      </c>
      <c r="F102" s="67">
        <f t="shared" si="6"/>
        <v>365547</v>
      </c>
      <c r="G102" s="67">
        <f t="shared" si="6"/>
        <v>376194</v>
      </c>
      <c r="H102" s="67">
        <f t="shared" si="6"/>
        <v>386841</v>
      </c>
      <c r="I102" s="67">
        <f t="shared" si="6"/>
        <v>397488</v>
      </c>
      <c r="J102" s="67">
        <f>SUM(J92:J96)+J101</f>
        <v>2224267.5</v>
      </c>
      <c r="K102" s="44"/>
      <c r="L102" s="44"/>
      <c r="M102" s="44"/>
      <c r="N102" s="44"/>
      <c r="O102" s="44"/>
      <c r="P102" s="44"/>
      <c r="Q102" s="44"/>
      <c r="R102" s="44"/>
      <c r="S102" s="44"/>
      <c r="T102" s="44"/>
      <c r="U102" s="44"/>
      <c r="V102" s="44"/>
    </row>
    <row r="103" spans="1:24" ht="15.75" thickTop="1" x14ac:dyDescent="0.25">
      <c r="A103" s="53"/>
      <c r="B103" s="95"/>
      <c r="C103" s="53"/>
      <c r="D103" s="53"/>
      <c r="E103" s="53"/>
      <c r="F103" s="53"/>
      <c r="G103" s="53"/>
      <c r="H103" s="53"/>
      <c r="I103" s="53"/>
      <c r="J103" s="53"/>
      <c r="K103" s="42"/>
      <c r="L103" s="42"/>
      <c r="M103" s="42"/>
      <c r="N103" s="42"/>
      <c r="O103" s="42"/>
      <c r="P103" s="42"/>
      <c r="Q103" s="42"/>
      <c r="R103" s="42"/>
      <c r="S103" s="42"/>
      <c r="T103" s="42"/>
      <c r="U103" s="42"/>
      <c r="V103" s="42"/>
    </row>
    <row r="104" spans="1:24" ht="23.25" customHeight="1" x14ac:dyDescent="0.25">
      <c r="A104" s="76" t="s">
        <v>126</v>
      </c>
      <c r="B104" s="251" t="s">
        <v>352</v>
      </c>
      <c r="C104" s="251"/>
      <c r="D104" s="251"/>
      <c r="E104" s="251"/>
      <c r="F104" s="251"/>
      <c r="G104" s="251"/>
      <c r="H104" s="251"/>
      <c r="I104" s="251"/>
      <c r="J104" s="251"/>
      <c r="K104" s="42"/>
      <c r="L104" s="42"/>
      <c r="M104" s="42"/>
      <c r="N104" s="42"/>
      <c r="O104" s="42"/>
      <c r="P104" s="42"/>
      <c r="Q104" s="42"/>
      <c r="R104" s="42"/>
      <c r="S104" s="42"/>
      <c r="T104" s="42"/>
      <c r="U104" s="42"/>
      <c r="V104" s="42"/>
      <c r="W104" s="163" t="s">
        <v>215</v>
      </c>
      <c r="X104" s="163" t="b">
        <v>1</v>
      </c>
    </row>
    <row r="105" spans="1:24" ht="15" customHeight="1" x14ac:dyDescent="0.25">
      <c r="A105" s="53"/>
      <c r="B105" s="252" t="s">
        <v>351</v>
      </c>
      <c r="C105" s="252"/>
      <c r="D105" s="252"/>
      <c r="E105" s="252"/>
      <c r="F105" s="252"/>
      <c r="G105" s="252"/>
      <c r="H105" s="253">
        <v>284613</v>
      </c>
      <c r="I105" s="254"/>
      <c r="K105" s="42"/>
      <c r="L105" s="42"/>
      <c r="M105" s="42"/>
      <c r="N105" s="42"/>
      <c r="O105" s="42"/>
      <c r="P105" s="42"/>
      <c r="Q105" s="42"/>
      <c r="R105" s="42"/>
      <c r="S105" s="42"/>
      <c r="T105" s="42"/>
      <c r="U105" s="42"/>
      <c r="V105" s="42"/>
      <c r="W105" s="163" t="s">
        <v>216</v>
      </c>
      <c r="X105" s="163" t="b">
        <v>0</v>
      </c>
    </row>
    <row r="106" spans="1:24" ht="15" customHeight="1" x14ac:dyDescent="0.25">
      <c r="A106" s="53"/>
      <c r="B106" s="252" t="s">
        <v>357</v>
      </c>
      <c r="C106" s="252"/>
      <c r="D106" s="252"/>
      <c r="E106" s="252"/>
      <c r="F106" s="252"/>
      <c r="G106" s="252"/>
      <c r="H106" s="42"/>
      <c r="I106" s="42"/>
      <c r="J106" s="42"/>
      <c r="K106" s="42"/>
      <c r="L106" s="42"/>
      <c r="M106" s="42"/>
      <c r="N106" s="42"/>
      <c r="O106" s="42"/>
      <c r="P106" s="42"/>
      <c r="Q106" s="42"/>
      <c r="R106" s="42"/>
      <c r="S106" s="42"/>
      <c r="T106" s="42"/>
      <c r="U106" s="42"/>
      <c r="V106" s="42"/>
      <c r="W106" s="163"/>
      <c r="X106" s="163"/>
    </row>
    <row r="107" spans="1:24" x14ac:dyDescent="0.25">
      <c r="A107" s="53"/>
      <c r="B107" s="53"/>
      <c r="C107" s="53"/>
      <c r="D107" s="53"/>
      <c r="E107" s="53"/>
      <c r="F107" s="53"/>
      <c r="G107" s="53"/>
      <c r="H107" s="53"/>
      <c r="I107" s="53"/>
      <c r="J107" s="53"/>
      <c r="K107" s="42"/>
      <c r="L107" s="42"/>
      <c r="M107" s="42"/>
      <c r="N107" s="42"/>
      <c r="O107" s="42"/>
      <c r="P107" s="42"/>
      <c r="Q107" s="42"/>
      <c r="R107" s="42"/>
      <c r="S107" s="42"/>
      <c r="T107" s="42"/>
      <c r="U107" s="42"/>
      <c r="V107" s="42"/>
    </row>
    <row r="108" spans="1:24" s="40" customFormat="1" ht="15" customHeight="1" outlineLevel="1" x14ac:dyDescent="0.25">
      <c r="A108" s="72" t="s">
        <v>126</v>
      </c>
      <c r="B108" s="251" t="s">
        <v>129</v>
      </c>
      <c r="C108" s="251"/>
      <c r="D108" s="251"/>
      <c r="E108" s="251"/>
      <c r="F108" s="251"/>
      <c r="G108" s="251"/>
      <c r="H108" s="251"/>
      <c r="I108" s="251"/>
      <c r="J108" s="251"/>
      <c r="K108" s="44"/>
      <c r="L108" s="44"/>
      <c r="M108" s="44"/>
      <c r="N108" s="44"/>
      <c r="O108" s="44"/>
      <c r="P108" s="44"/>
      <c r="Q108" s="44"/>
      <c r="R108" s="44"/>
      <c r="S108" s="44"/>
      <c r="T108" s="44"/>
      <c r="U108" s="44"/>
      <c r="V108" s="44"/>
    </row>
    <row r="109" spans="1:24" ht="30.75" customHeight="1" outlineLevel="1" x14ac:dyDescent="0.25">
      <c r="A109" s="53"/>
      <c r="B109" s="252" t="s">
        <v>121</v>
      </c>
      <c r="C109" s="252"/>
      <c r="D109" s="252"/>
      <c r="E109" s="252"/>
      <c r="F109" s="252"/>
      <c r="G109" s="252"/>
      <c r="H109" s="252"/>
      <c r="I109" s="252"/>
      <c r="J109" s="252"/>
      <c r="K109" s="42"/>
      <c r="L109" s="42"/>
      <c r="M109" s="42"/>
      <c r="N109" s="42"/>
      <c r="O109" s="42"/>
      <c r="P109" s="42"/>
      <c r="Q109" s="42"/>
      <c r="R109" s="42"/>
      <c r="S109" s="42"/>
      <c r="T109" s="42"/>
      <c r="U109" s="42"/>
      <c r="V109" s="42"/>
    </row>
    <row r="110" spans="1:24" outlineLevel="1" x14ac:dyDescent="0.25">
      <c r="A110" s="53"/>
      <c r="B110" s="91" t="s">
        <v>12</v>
      </c>
      <c r="C110" s="90"/>
      <c r="D110" s="90"/>
      <c r="E110" s="90"/>
      <c r="F110" s="90"/>
      <c r="G110" s="90"/>
      <c r="H110" s="90"/>
      <c r="I110" s="90"/>
      <c r="J110" s="90"/>
      <c r="K110" s="42"/>
      <c r="L110" s="42"/>
      <c r="M110" s="42"/>
      <c r="N110" s="42"/>
      <c r="O110" s="42"/>
      <c r="P110" s="42"/>
      <c r="Q110" s="42"/>
      <c r="R110" s="42"/>
      <c r="S110" s="42"/>
      <c r="T110" s="42"/>
      <c r="U110" s="42"/>
      <c r="V110" s="42"/>
    </row>
    <row r="111" spans="1:24" ht="15.75" outlineLevel="1" thickBot="1" x14ac:dyDescent="0.3">
      <c r="A111" s="53"/>
      <c r="B111" s="281" t="s">
        <v>109</v>
      </c>
      <c r="C111" s="281"/>
      <c r="D111" s="179" t="s">
        <v>3</v>
      </c>
      <c r="E111" s="61" t="s">
        <v>6</v>
      </c>
      <c r="F111" s="61" t="s">
        <v>7</v>
      </c>
      <c r="G111" s="61" t="s">
        <v>8</v>
      </c>
      <c r="H111" s="61" t="s">
        <v>9</v>
      </c>
      <c r="I111" s="61" t="s">
        <v>10</v>
      </c>
      <c r="J111" s="188" t="s">
        <v>274</v>
      </c>
      <c r="K111" s="42"/>
      <c r="L111" s="42"/>
      <c r="M111" s="42"/>
      <c r="N111" s="42"/>
      <c r="O111" s="42"/>
      <c r="P111" s="42"/>
      <c r="Q111" s="42"/>
      <c r="R111" s="42"/>
      <c r="S111" s="42"/>
      <c r="T111" s="42"/>
      <c r="U111" s="42"/>
      <c r="V111" s="42"/>
    </row>
    <row r="112" spans="1:24" s="39" customFormat="1" ht="15.75" outlineLevel="1" thickBot="1" x14ac:dyDescent="0.3">
      <c r="A112" s="53"/>
      <c r="B112" s="286" t="s">
        <v>25</v>
      </c>
      <c r="C112" s="286"/>
      <c r="D112" s="62"/>
      <c r="E112" s="63">
        <v>2.5000000000000001E-2</v>
      </c>
      <c r="F112" s="63">
        <v>2.5000000000000001E-2</v>
      </c>
      <c r="G112" s="64">
        <f>$F112</f>
        <v>2.5000000000000001E-2</v>
      </c>
      <c r="H112" s="64">
        <f>$F112</f>
        <v>2.5000000000000001E-2</v>
      </c>
      <c r="I112" s="64">
        <f>$F112</f>
        <v>2.5000000000000001E-2</v>
      </c>
      <c r="J112" s="64"/>
      <c r="K112" s="42"/>
      <c r="L112" s="42"/>
      <c r="M112" s="42"/>
      <c r="N112" s="42"/>
      <c r="O112" s="42"/>
      <c r="P112" s="42"/>
      <c r="Q112" s="42"/>
      <c r="R112" s="42"/>
      <c r="S112" s="42"/>
      <c r="T112" s="42"/>
      <c r="U112" s="42"/>
      <c r="V112" s="42"/>
    </row>
    <row r="113" spans="1:22" s="39" customFormat="1" outlineLevel="1" x14ac:dyDescent="0.25">
      <c r="A113" s="53"/>
      <c r="B113" s="248" t="s">
        <v>27</v>
      </c>
      <c r="C113" s="248"/>
      <c r="D113" s="232"/>
      <c r="E113" s="232"/>
      <c r="F113" s="233">
        <f>E113*(1+$G$112)</f>
        <v>0</v>
      </c>
      <c r="G113" s="233">
        <f>F113*(1+$G$112)</f>
        <v>0</v>
      </c>
      <c r="H113" s="233">
        <f>G113*(1+$H$112)</f>
        <v>0</v>
      </c>
      <c r="I113" s="233">
        <f>H113*(1+$I$112)</f>
        <v>0</v>
      </c>
      <c r="J113" s="234">
        <f t="shared" ref="J113:J126" si="7">SUM(D113:I113)</f>
        <v>0</v>
      </c>
      <c r="K113" s="42"/>
      <c r="L113" s="42"/>
      <c r="M113" s="42"/>
      <c r="N113" s="42"/>
      <c r="O113" s="42"/>
      <c r="P113" s="42"/>
      <c r="Q113" s="42"/>
      <c r="R113" s="42"/>
      <c r="S113" s="42"/>
      <c r="T113" s="42"/>
      <c r="U113" s="42"/>
      <c r="V113" s="42"/>
    </row>
    <row r="114" spans="1:22" s="39" customFormat="1" ht="15.95" customHeight="1" outlineLevel="1" x14ac:dyDescent="0.25">
      <c r="A114" s="53"/>
      <c r="B114" s="285" t="s">
        <v>28</v>
      </c>
      <c r="C114" s="285"/>
      <c r="D114" s="232"/>
      <c r="E114" s="232"/>
      <c r="F114" s="235">
        <f>E114*(1+$G$112)</f>
        <v>0</v>
      </c>
      <c r="G114" s="235">
        <f>F114*(1+$G$112)</f>
        <v>0</v>
      </c>
      <c r="H114" s="235">
        <f>G114*(1+$H$112)</f>
        <v>0</v>
      </c>
      <c r="I114" s="235">
        <f>H114*(1+$I$112)</f>
        <v>0</v>
      </c>
      <c r="J114" s="234">
        <f t="shared" si="7"/>
        <v>0</v>
      </c>
      <c r="K114" s="42"/>
      <c r="L114" s="42"/>
      <c r="M114" s="42"/>
      <c r="N114" s="42"/>
      <c r="O114" s="42"/>
      <c r="P114" s="42"/>
      <c r="Q114" s="42"/>
      <c r="R114" s="42"/>
      <c r="S114" s="42"/>
      <c r="T114" s="42"/>
      <c r="U114" s="42"/>
      <c r="V114" s="42"/>
    </row>
    <row r="115" spans="1:22" s="39" customFormat="1" outlineLevel="1" x14ac:dyDescent="0.25">
      <c r="A115" s="53"/>
      <c r="B115" s="248" t="s">
        <v>103</v>
      </c>
      <c r="C115" s="248"/>
      <c r="D115" s="236"/>
      <c r="E115" s="236"/>
      <c r="F115" s="237"/>
      <c r="G115" s="237"/>
      <c r="H115" s="237"/>
      <c r="I115" s="237"/>
      <c r="J115" s="237"/>
      <c r="K115" s="42"/>
      <c r="L115" s="42"/>
      <c r="M115" s="42"/>
      <c r="N115" s="42"/>
      <c r="O115" s="42"/>
      <c r="P115" s="42"/>
      <c r="Q115" s="42"/>
      <c r="R115" s="42"/>
      <c r="S115" s="42"/>
      <c r="T115" s="42"/>
      <c r="U115" s="42"/>
      <c r="V115" s="42"/>
    </row>
    <row r="116" spans="1:22" s="39" customFormat="1" outlineLevel="1" x14ac:dyDescent="0.25">
      <c r="A116" s="53"/>
      <c r="B116" s="248" t="s">
        <v>99</v>
      </c>
      <c r="C116" s="248"/>
      <c r="D116" s="244">
        <v>3521</v>
      </c>
      <c r="E116" s="244">
        <v>3549</v>
      </c>
      <c r="F116" s="245">
        <f>E116</f>
        <v>3549</v>
      </c>
      <c r="G116" s="245">
        <f>F116</f>
        <v>3549</v>
      </c>
      <c r="H116" s="245">
        <f t="shared" ref="H116:I116" si="8">G116</f>
        <v>3549</v>
      </c>
      <c r="I116" s="245">
        <f t="shared" si="8"/>
        <v>3549</v>
      </c>
      <c r="J116" s="234"/>
      <c r="K116" s="42"/>
      <c r="L116" s="42"/>
      <c r="M116" s="42"/>
      <c r="N116" s="42"/>
      <c r="O116" s="42"/>
      <c r="P116" s="42"/>
      <c r="Q116" s="42"/>
      <c r="R116" s="42"/>
      <c r="S116" s="42"/>
      <c r="T116" s="42"/>
      <c r="U116" s="42"/>
      <c r="V116" s="42"/>
    </row>
    <row r="117" spans="1:22" s="39" customFormat="1" outlineLevel="1" x14ac:dyDescent="0.25">
      <c r="A117" s="53"/>
      <c r="B117" s="248" t="s">
        <v>98</v>
      </c>
      <c r="C117" s="248"/>
      <c r="D117" s="232">
        <v>97.5</v>
      </c>
      <c r="E117" s="232">
        <v>100</v>
      </c>
      <c r="F117" s="235">
        <f t="shared" ref="F117:I117" si="9">ROUND(E117*(1+F112),0)</f>
        <v>103</v>
      </c>
      <c r="G117" s="235">
        <f t="shared" si="9"/>
        <v>106</v>
      </c>
      <c r="H117" s="235">
        <f t="shared" si="9"/>
        <v>109</v>
      </c>
      <c r="I117" s="235">
        <f t="shared" si="9"/>
        <v>112</v>
      </c>
      <c r="J117" s="234"/>
      <c r="K117" s="42"/>
      <c r="L117" s="42"/>
      <c r="M117" s="42"/>
      <c r="N117" s="42"/>
      <c r="O117" s="42"/>
      <c r="P117" s="42"/>
      <c r="Q117" s="42"/>
      <c r="R117" s="42"/>
      <c r="S117" s="42"/>
      <c r="T117" s="42"/>
      <c r="U117" s="42"/>
      <c r="V117" s="42"/>
    </row>
    <row r="118" spans="1:22" s="39" customFormat="1" outlineLevel="1" x14ac:dyDescent="0.25">
      <c r="A118" s="53"/>
      <c r="B118" s="248" t="s">
        <v>97</v>
      </c>
      <c r="C118" s="248"/>
      <c r="D118" s="235">
        <f>D116*D117</f>
        <v>343297.5</v>
      </c>
      <c r="E118" s="235">
        <f>E116*E117</f>
        <v>354900</v>
      </c>
      <c r="F118" s="235">
        <f t="shared" ref="F118" si="10">F116*F117</f>
        <v>365547</v>
      </c>
      <c r="G118" s="235">
        <f t="shared" ref="G118:I118" si="11">G116*G117</f>
        <v>376194</v>
      </c>
      <c r="H118" s="235">
        <f t="shared" si="11"/>
        <v>386841</v>
      </c>
      <c r="I118" s="235">
        <f t="shared" si="11"/>
        <v>397488</v>
      </c>
      <c r="J118" s="234">
        <f t="shared" si="7"/>
        <v>2224267.5</v>
      </c>
      <c r="K118" s="42"/>
      <c r="L118" s="42"/>
      <c r="M118" s="42"/>
      <c r="N118" s="42"/>
      <c r="O118" s="42"/>
      <c r="P118" s="42"/>
      <c r="Q118" s="42"/>
      <c r="R118" s="42"/>
      <c r="S118" s="42"/>
      <c r="T118" s="42"/>
      <c r="U118" s="42"/>
      <c r="V118" s="42"/>
    </row>
    <row r="119" spans="1:22" s="39" customFormat="1" outlineLevel="1" x14ac:dyDescent="0.25">
      <c r="A119" s="53"/>
      <c r="B119" s="248" t="s">
        <v>88</v>
      </c>
      <c r="C119" s="248"/>
      <c r="D119" s="232"/>
      <c r="E119" s="232"/>
      <c r="F119" s="235">
        <f t="shared" ref="F119:G122" si="12">E119*(1+$G$112)</f>
        <v>0</v>
      </c>
      <c r="G119" s="235">
        <f t="shared" si="12"/>
        <v>0</v>
      </c>
      <c r="H119" s="235">
        <f t="shared" ref="H119:H122" si="13">G119*(1+$H$112)</f>
        <v>0</v>
      </c>
      <c r="I119" s="235">
        <f t="shared" ref="I119:I122" si="14">H119*(1+$I$112)</f>
        <v>0</v>
      </c>
      <c r="J119" s="234"/>
      <c r="K119" s="42"/>
      <c r="L119" s="42"/>
      <c r="M119" s="42"/>
      <c r="N119" s="42"/>
      <c r="O119" s="42"/>
      <c r="P119" s="42"/>
      <c r="Q119" s="42"/>
      <c r="R119" s="42"/>
      <c r="S119" s="42"/>
      <c r="T119" s="42"/>
      <c r="U119" s="42"/>
      <c r="V119" s="42"/>
    </row>
    <row r="120" spans="1:22" s="39" customFormat="1" outlineLevel="1" x14ac:dyDescent="0.25">
      <c r="A120" s="53"/>
      <c r="B120" s="248" t="s">
        <v>89</v>
      </c>
      <c r="C120" s="248"/>
      <c r="D120" s="232"/>
      <c r="E120" s="232"/>
      <c r="F120" s="235">
        <f t="shared" si="12"/>
        <v>0</v>
      </c>
      <c r="G120" s="235">
        <f t="shared" si="12"/>
        <v>0</v>
      </c>
      <c r="H120" s="235">
        <f t="shared" si="13"/>
        <v>0</v>
      </c>
      <c r="I120" s="235">
        <f t="shared" si="14"/>
        <v>0</v>
      </c>
      <c r="J120" s="234"/>
      <c r="K120" s="42"/>
      <c r="L120" s="42"/>
      <c r="M120" s="42"/>
      <c r="N120" s="42"/>
      <c r="O120" s="42"/>
      <c r="P120" s="42"/>
      <c r="Q120" s="42"/>
      <c r="R120" s="42"/>
      <c r="S120" s="42"/>
      <c r="T120" s="42"/>
      <c r="U120" s="42"/>
      <c r="V120" s="42"/>
    </row>
    <row r="121" spans="1:22" s="39" customFormat="1" outlineLevel="1" x14ac:dyDescent="0.25">
      <c r="A121" s="53"/>
      <c r="B121" s="249" t="s">
        <v>280</v>
      </c>
      <c r="C121" s="250"/>
      <c r="D121" s="232"/>
      <c r="E121" s="232"/>
      <c r="F121" s="235">
        <f t="shared" si="12"/>
        <v>0</v>
      </c>
      <c r="G121" s="235">
        <f t="shared" si="12"/>
        <v>0</v>
      </c>
      <c r="H121" s="235">
        <f t="shared" si="13"/>
        <v>0</v>
      </c>
      <c r="I121" s="235">
        <f t="shared" si="14"/>
        <v>0</v>
      </c>
      <c r="J121" s="234"/>
      <c r="K121" s="42"/>
      <c r="L121" s="42"/>
      <c r="M121" s="42"/>
      <c r="N121" s="42"/>
      <c r="O121" s="42"/>
      <c r="P121" s="42"/>
      <c r="Q121" s="42"/>
      <c r="R121" s="42"/>
      <c r="S121" s="42"/>
      <c r="T121" s="42"/>
      <c r="U121" s="42"/>
      <c r="V121" s="42"/>
    </row>
    <row r="122" spans="1:22" s="39" customFormat="1" outlineLevel="1" x14ac:dyDescent="0.25">
      <c r="A122" s="53"/>
      <c r="B122" s="249" t="s">
        <v>280</v>
      </c>
      <c r="C122" s="250"/>
      <c r="D122" s="232"/>
      <c r="E122" s="232"/>
      <c r="F122" s="235">
        <f t="shared" si="12"/>
        <v>0</v>
      </c>
      <c r="G122" s="235">
        <f t="shared" si="12"/>
        <v>0</v>
      </c>
      <c r="H122" s="235">
        <f t="shared" si="13"/>
        <v>0</v>
      </c>
      <c r="I122" s="235">
        <f t="shared" si="14"/>
        <v>0</v>
      </c>
      <c r="J122" s="234"/>
      <c r="K122" s="42"/>
      <c r="L122" s="42"/>
      <c r="M122" s="42"/>
      <c r="N122" s="42"/>
      <c r="O122" s="42"/>
      <c r="P122" s="42"/>
      <c r="Q122" s="42"/>
      <c r="R122" s="42"/>
      <c r="S122" s="42"/>
      <c r="T122" s="42"/>
      <c r="U122" s="42"/>
      <c r="V122" s="42"/>
    </row>
    <row r="123" spans="1:22" s="39" customFormat="1" outlineLevel="1" x14ac:dyDescent="0.25">
      <c r="A123" s="53"/>
      <c r="B123" s="248" t="s">
        <v>104</v>
      </c>
      <c r="C123" s="248"/>
      <c r="D123" s="235">
        <f>SUM(D118:D122)</f>
        <v>343297.5</v>
      </c>
      <c r="E123" s="235">
        <f>SUM(E118:E122)</f>
        <v>354900</v>
      </c>
      <c r="F123" s="235">
        <f t="shared" ref="F123" si="15">SUM(F118:F122)</f>
        <v>365547</v>
      </c>
      <c r="G123" s="235">
        <f t="shared" ref="G123:H123" si="16">SUM(G118:G122)</f>
        <v>376194</v>
      </c>
      <c r="H123" s="235">
        <f t="shared" si="16"/>
        <v>386841</v>
      </c>
      <c r="I123" s="235">
        <f>SUM(I118:I122)</f>
        <v>397488</v>
      </c>
      <c r="J123" s="234">
        <f t="shared" si="7"/>
        <v>2224267.5</v>
      </c>
      <c r="K123" s="42"/>
      <c r="L123" s="42"/>
      <c r="M123" s="42"/>
      <c r="N123" s="42"/>
      <c r="O123" s="42"/>
      <c r="P123" s="42"/>
      <c r="Q123" s="42"/>
      <c r="R123" s="42"/>
      <c r="S123" s="42"/>
      <c r="T123" s="42"/>
      <c r="U123" s="42"/>
      <c r="V123" s="42"/>
    </row>
    <row r="124" spans="1:22" s="39" customFormat="1" ht="15" customHeight="1" outlineLevel="1" x14ac:dyDescent="0.25">
      <c r="A124" s="53"/>
      <c r="B124" s="249" t="s">
        <v>105</v>
      </c>
      <c r="C124" s="250"/>
      <c r="D124" s="232"/>
      <c r="E124" s="232"/>
      <c r="F124" s="235">
        <f t="shared" ref="F124:G126" si="17">E124*(1+$G$112)</f>
        <v>0</v>
      </c>
      <c r="G124" s="235">
        <f t="shared" si="17"/>
        <v>0</v>
      </c>
      <c r="H124" s="235">
        <f t="shared" ref="H124:H126" si="18">G124*(1+$H$112)</f>
        <v>0</v>
      </c>
      <c r="I124" s="235">
        <f t="shared" ref="I124:I126" si="19">H124*(1+$I$112)</f>
        <v>0</v>
      </c>
      <c r="J124" s="234">
        <f t="shared" si="7"/>
        <v>0</v>
      </c>
      <c r="K124" s="42"/>
      <c r="L124" s="42"/>
      <c r="M124" s="42"/>
      <c r="N124" s="42"/>
      <c r="O124" s="42"/>
      <c r="P124" s="42"/>
      <c r="Q124" s="42"/>
      <c r="R124" s="42"/>
      <c r="S124" s="42"/>
      <c r="T124" s="42"/>
      <c r="U124" s="42"/>
      <c r="V124" s="42"/>
    </row>
    <row r="125" spans="1:22" s="39" customFormat="1" ht="15" customHeight="1" outlineLevel="1" x14ac:dyDescent="0.25">
      <c r="A125" s="53"/>
      <c r="B125" s="249" t="s">
        <v>105</v>
      </c>
      <c r="C125" s="250"/>
      <c r="D125" s="232"/>
      <c r="E125" s="232"/>
      <c r="F125" s="235">
        <f t="shared" si="17"/>
        <v>0</v>
      </c>
      <c r="G125" s="235">
        <f t="shared" si="17"/>
        <v>0</v>
      </c>
      <c r="H125" s="235">
        <f t="shared" si="18"/>
        <v>0</v>
      </c>
      <c r="I125" s="235">
        <f t="shared" si="19"/>
        <v>0</v>
      </c>
      <c r="J125" s="234">
        <f t="shared" si="7"/>
        <v>0</v>
      </c>
      <c r="K125" s="42"/>
      <c r="L125" s="42"/>
      <c r="M125" s="42"/>
      <c r="N125" s="42"/>
      <c r="O125" s="42"/>
      <c r="P125" s="42"/>
      <c r="Q125" s="42"/>
      <c r="R125" s="42"/>
      <c r="S125" s="42"/>
      <c r="T125" s="42"/>
      <c r="U125" s="42"/>
      <c r="V125" s="42"/>
    </row>
    <row r="126" spans="1:22" s="39" customFormat="1" ht="15" customHeight="1" outlineLevel="1" x14ac:dyDescent="0.25">
      <c r="A126" s="53"/>
      <c r="B126" s="249" t="s">
        <v>105</v>
      </c>
      <c r="C126" s="250"/>
      <c r="D126" s="232"/>
      <c r="E126" s="232"/>
      <c r="F126" s="235">
        <f t="shared" si="17"/>
        <v>0</v>
      </c>
      <c r="G126" s="235">
        <f t="shared" si="17"/>
        <v>0</v>
      </c>
      <c r="H126" s="235">
        <f t="shared" si="18"/>
        <v>0</v>
      </c>
      <c r="I126" s="235">
        <f t="shared" si="19"/>
        <v>0</v>
      </c>
      <c r="J126" s="234">
        <f t="shared" si="7"/>
        <v>0</v>
      </c>
      <c r="K126" s="42"/>
      <c r="L126" s="42"/>
      <c r="M126" s="42"/>
      <c r="N126" s="42"/>
      <c r="O126" s="42"/>
      <c r="P126" s="42"/>
      <c r="Q126" s="42"/>
      <c r="R126" s="42"/>
      <c r="S126" s="42"/>
      <c r="T126" s="42"/>
      <c r="U126" s="42"/>
      <c r="V126" s="42"/>
    </row>
    <row r="127" spans="1:22" s="41" customFormat="1" ht="15.75" outlineLevel="1" thickBot="1" x14ac:dyDescent="0.3">
      <c r="A127" s="72"/>
      <c r="B127" s="280" t="s">
        <v>108</v>
      </c>
      <c r="C127" s="280"/>
      <c r="D127" s="238">
        <f t="shared" ref="D127:J127" si="20">D113+D114+D123+D124+D126+D125</f>
        <v>343297.5</v>
      </c>
      <c r="E127" s="238">
        <f t="shared" si="20"/>
        <v>354900</v>
      </c>
      <c r="F127" s="238">
        <f t="shared" si="20"/>
        <v>365547</v>
      </c>
      <c r="G127" s="238">
        <f t="shared" si="20"/>
        <v>376194</v>
      </c>
      <c r="H127" s="238">
        <f t="shared" si="20"/>
        <v>386841</v>
      </c>
      <c r="I127" s="238">
        <f t="shared" si="20"/>
        <v>397488</v>
      </c>
      <c r="J127" s="238">
        <f t="shared" si="20"/>
        <v>2224267.5</v>
      </c>
      <c r="K127" s="44"/>
      <c r="L127" s="44"/>
      <c r="M127" s="44"/>
      <c r="N127" s="44"/>
      <c r="O127" s="44"/>
      <c r="P127" s="44"/>
      <c r="Q127" s="44"/>
      <c r="R127" s="44"/>
      <c r="S127" s="44"/>
      <c r="T127" s="44"/>
      <c r="U127" s="44"/>
      <c r="V127" s="44"/>
    </row>
    <row r="128" spans="1:22" s="39" customFormat="1" ht="15.75" outlineLevel="1" thickTop="1" x14ac:dyDescent="0.25">
      <c r="A128" s="53"/>
      <c r="B128" s="95"/>
      <c r="C128" s="53"/>
      <c r="D128" s="53"/>
      <c r="E128" s="53"/>
      <c r="F128" s="53"/>
      <c r="G128" s="53"/>
      <c r="H128" s="53"/>
      <c r="I128" s="53"/>
      <c r="J128" s="68"/>
      <c r="K128" s="42"/>
      <c r="L128" s="42"/>
      <c r="M128" s="42"/>
      <c r="N128" s="42"/>
      <c r="O128" s="42"/>
      <c r="P128" s="42"/>
      <c r="Q128" s="42"/>
      <c r="R128" s="42"/>
      <c r="S128" s="42"/>
      <c r="T128" s="42"/>
      <c r="U128" s="42"/>
      <c r="V128" s="42"/>
    </row>
    <row r="129" spans="1:26" s="39" customFormat="1" x14ac:dyDescent="0.25">
      <c r="A129" s="53"/>
      <c r="B129" s="95"/>
      <c r="C129" s="53"/>
      <c r="D129" s="53"/>
      <c r="E129" s="53"/>
      <c r="F129" s="53"/>
      <c r="G129" s="53"/>
      <c r="H129" s="53"/>
      <c r="I129" s="53"/>
      <c r="J129" s="68"/>
      <c r="K129" s="42"/>
      <c r="L129" s="42"/>
      <c r="M129" s="42"/>
      <c r="N129" s="42"/>
      <c r="O129" s="42"/>
      <c r="P129" s="42"/>
      <c r="Q129" s="42"/>
      <c r="R129" s="42"/>
      <c r="S129" s="42"/>
      <c r="T129" s="42"/>
      <c r="U129" s="42"/>
      <c r="V129" s="42"/>
    </row>
    <row r="130" spans="1:26" s="41" customFormat="1" ht="15" hidden="1" customHeight="1" outlineLevel="1" x14ac:dyDescent="0.25">
      <c r="A130" s="72" t="s">
        <v>128</v>
      </c>
      <c r="B130" s="251" t="s">
        <v>145</v>
      </c>
      <c r="C130" s="251"/>
      <c r="D130" s="251"/>
      <c r="E130" s="251"/>
      <c r="F130" s="251"/>
      <c r="G130" s="251"/>
      <c r="H130" s="251"/>
      <c r="I130" s="251"/>
      <c r="J130" s="251"/>
      <c r="K130" s="44"/>
      <c r="L130" s="44"/>
      <c r="M130" s="44"/>
      <c r="N130" s="44"/>
      <c r="O130" s="44"/>
      <c r="P130" s="44"/>
      <c r="Q130" s="44"/>
      <c r="R130" s="44"/>
      <c r="S130" s="44"/>
      <c r="T130" s="44"/>
      <c r="U130" s="44"/>
      <c r="V130" s="44"/>
    </row>
    <row r="131" spans="1:26" hidden="1" outlineLevel="1" x14ac:dyDescent="0.25">
      <c r="A131" s="53"/>
      <c r="B131" s="91" t="s">
        <v>12</v>
      </c>
      <c r="C131" s="90"/>
      <c r="D131" s="90"/>
      <c r="E131" s="90"/>
      <c r="F131" s="90"/>
      <c r="G131" s="90"/>
      <c r="H131" s="90"/>
      <c r="I131" s="90"/>
      <c r="J131" s="90"/>
      <c r="K131" s="42"/>
      <c r="L131" s="42"/>
      <c r="M131" s="42"/>
      <c r="N131" s="42"/>
      <c r="O131" s="42"/>
      <c r="P131" s="42"/>
      <c r="Q131" s="42"/>
      <c r="R131" s="42"/>
      <c r="S131" s="42"/>
      <c r="T131" s="42"/>
      <c r="U131" s="42"/>
      <c r="V131" s="42"/>
    </row>
    <row r="132" spans="1:26" hidden="1" outlineLevel="1" x14ac:dyDescent="0.25">
      <c r="A132" s="53"/>
      <c r="B132" s="281" t="s">
        <v>110</v>
      </c>
      <c r="C132" s="281"/>
      <c r="D132" s="179" t="s">
        <v>3</v>
      </c>
      <c r="E132" s="61" t="s">
        <v>6</v>
      </c>
      <c r="F132" s="61" t="s">
        <v>7</v>
      </c>
      <c r="G132" s="61" t="s">
        <v>8</v>
      </c>
      <c r="H132" s="61" t="s">
        <v>9</v>
      </c>
      <c r="I132" s="61" t="s">
        <v>10</v>
      </c>
      <c r="J132" s="61" t="s">
        <v>274</v>
      </c>
      <c r="K132" s="42"/>
      <c r="L132" s="42"/>
      <c r="M132" s="42"/>
      <c r="N132" s="42"/>
      <c r="O132" s="42"/>
      <c r="P132" s="42"/>
      <c r="Q132" s="42"/>
      <c r="R132" s="42"/>
      <c r="S132" s="42"/>
      <c r="T132" s="42"/>
      <c r="U132" s="42"/>
      <c r="V132" s="42"/>
    </row>
    <row r="133" spans="1:26" hidden="1" outlineLevel="1" x14ac:dyDescent="0.25">
      <c r="A133" s="53"/>
      <c r="B133" s="247" t="s">
        <v>211</v>
      </c>
      <c r="C133" s="247"/>
      <c r="D133" s="241"/>
      <c r="E133" s="241"/>
      <c r="F133" s="241"/>
      <c r="G133" s="241"/>
      <c r="H133" s="241"/>
      <c r="I133" s="241"/>
      <c r="J133" s="243">
        <f t="shared" ref="J133:J138" si="21">SUM(D133:I133)</f>
        <v>0</v>
      </c>
      <c r="K133" s="42"/>
      <c r="L133" s="42"/>
      <c r="M133" s="42"/>
      <c r="N133" s="42"/>
      <c r="O133" s="42"/>
      <c r="P133" s="42"/>
      <c r="Q133" s="42"/>
      <c r="R133" s="42"/>
      <c r="S133" s="42"/>
      <c r="T133" s="42"/>
      <c r="U133" s="42"/>
      <c r="V133" s="42"/>
    </row>
    <row r="134" spans="1:26" hidden="1" outlineLevel="1" x14ac:dyDescent="0.25">
      <c r="A134" s="53"/>
      <c r="B134" s="247" t="s">
        <v>212</v>
      </c>
      <c r="C134" s="247"/>
      <c r="D134" s="241"/>
      <c r="E134" s="241"/>
      <c r="F134" s="241"/>
      <c r="G134" s="241"/>
      <c r="H134" s="241"/>
      <c r="I134" s="241"/>
      <c r="J134" s="243">
        <f t="shared" si="21"/>
        <v>0</v>
      </c>
      <c r="K134" s="42"/>
      <c r="L134" s="42"/>
      <c r="M134" s="42"/>
      <c r="N134" s="42"/>
      <c r="O134" s="42"/>
      <c r="P134" s="42"/>
      <c r="Q134" s="42"/>
      <c r="R134" s="42"/>
      <c r="S134" s="42"/>
      <c r="T134" s="42"/>
      <c r="U134" s="42"/>
      <c r="V134" s="42"/>
    </row>
    <row r="135" spans="1:26" hidden="1" outlineLevel="1" x14ac:dyDescent="0.25">
      <c r="A135" s="53"/>
      <c r="B135" s="247" t="s">
        <v>210</v>
      </c>
      <c r="C135" s="247"/>
      <c r="D135" s="241"/>
      <c r="E135" s="241"/>
      <c r="F135" s="241"/>
      <c r="G135" s="241"/>
      <c r="H135" s="241"/>
      <c r="I135" s="241"/>
      <c r="J135" s="243">
        <f t="shared" si="21"/>
        <v>0</v>
      </c>
      <c r="K135" s="42"/>
      <c r="L135" s="42"/>
      <c r="M135" s="42"/>
      <c r="N135" s="42"/>
      <c r="O135" s="42"/>
      <c r="P135" s="42"/>
      <c r="Q135" s="42"/>
      <c r="R135" s="42"/>
      <c r="S135" s="42"/>
      <c r="T135" s="42"/>
      <c r="U135" s="42"/>
      <c r="V135" s="42"/>
      <c r="Z135" s="191"/>
    </row>
    <row r="136" spans="1:26" hidden="1" outlineLevel="1" x14ac:dyDescent="0.25">
      <c r="A136" s="53"/>
      <c r="B136" s="247" t="s">
        <v>106</v>
      </c>
      <c r="C136" s="247"/>
      <c r="D136" s="241"/>
      <c r="E136" s="241"/>
      <c r="F136" s="241"/>
      <c r="G136" s="241"/>
      <c r="H136" s="241"/>
      <c r="I136" s="241"/>
      <c r="J136" s="243">
        <f t="shared" si="21"/>
        <v>0</v>
      </c>
      <c r="K136" s="42"/>
      <c r="L136" s="42"/>
      <c r="M136" s="42"/>
      <c r="N136" s="42"/>
      <c r="O136" s="42"/>
      <c r="P136" s="42"/>
      <c r="Q136" s="42"/>
      <c r="R136" s="42"/>
      <c r="S136" s="42"/>
      <c r="T136" s="42"/>
      <c r="U136" s="42"/>
      <c r="V136" s="42"/>
      <c r="Z136" s="191"/>
    </row>
    <row r="137" spans="1:26" hidden="1" outlineLevel="1" x14ac:dyDescent="0.25">
      <c r="A137" s="53"/>
      <c r="B137" s="247" t="s">
        <v>107</v>
      </c>
      <c r="C137" s="247"/>
      <c r="D137" s="241"/>
      <c r="E137" s="241"/>
      <c r="F137" s="241"/>
      <c r="G137" s="241"/>
      <c r="H137" s="241"/>
      <c r="I137" s="241"/>
      <c r="J137" s="243">
        <f t="shared" si="21"/>
        <v>0</v>
      </c>
      <c r="K137" s="42"/>
      <c r="L137" s="42"/>
      <c r="M137" s="42"/>
      <c r="N137" s="42"/>
      <c r="O137" s="42"/>
      <c r="P137" s="42"/>
      <c r="Q137" s="42"/>
      <c r="R137" s="42"/>
      <c r="S137" s="42"/>
      <c r="T137" s="42"/>
      <c r="U137" s="42"/>
      <c r="V137" s="42"/>
    </row>
    <row r="138" spans="1:26" hidden="1" outlineLevel="1" x14ac:dyDescent="0.25">
      <c r="A138" s="53"/>
      <c r="B138" s="249" t="s">
        <v>105</v>
      </c>
      <c r="C138" s="250"/>
      <c r="D138" s="241"/>
      <c r="E138" s="241"/>
      <c r="F138" s="241"/>
      <c r="G138" s="241"/>
      <c r="H138" s="241"/>
      <c r="I138" s="241"/>
      <c r="J138" s="243">
        <f t="shared" si="21"/>
        <v>0</v>
      </c>
      <c r="K138" s="42"/>
      <c r="L138" s="42"/>
      <c r="M138" s="42"/>
      <c r="N138" s="42"/>
      <c r="O138" s="42"/>
      <c r="P138" s="42"/>
      <c r="Q138" s="42"/>
      <c r="R138" s="42"/>
      <c r="S138" s="42"/>
      <c r="T138" s="42"/>
      <c r="U138" s="42"/>
      <c r="V138" s="42"/>
    </row>
    <row r="139" spans="1:26" s="40" customFormat="1" ht="15.75" hidden="1" outlineLevel="1" thickBot="1" x14ac:dyDescent="0.3">
      <c r="A139" s="72"/>
      <c r="B139" s="255" t="s">
        <v>113</v>
      </c>
      <c r="C139" s="255"/>
      <c r="D139" s="242">
        <f>SUM(D133:D138)</f>
        <v>0</v>
      </c>
      <c r="E139" s="242">
        <f t="shared" ref="E139:J139" si="22">SUM(E133:E138)</f>
        <v>0</v>
      </c>
      <c r="F139" s="242">
        <f t="shared" si="22"/>
        <v>0</v>
      </c>
      <c r="G139" s="242">
        <f t="shared" si="22"/>
        <v>0</v>
      </c>
      <c r="H139" s="242">
        <f t="shared" si="22"/>
        <v>0</v>
      </c>
      <c r="I139" s="242">
        <f t="shared" si="22"/>
        <v>0</v>
      </c>
      <c r="J139" s="242">
        <f t="shared" si="22"/>
        <v>0</v>
      </c>
      <c r="K139" s="44"/>
      <c r="L139" s="44"/>
      <c r="M139" s="44"/>
      <c r="N139" s="44"/>
      <c r="O139" s="44"/>
      <c r="P139" s="44"/>
      <c r="Q139" s="44"/>
      <c r="R139" s="44"/>
      <c r="S139" s="44"/>
      <c r="T139" s="44"/>
      <c r="U139" s="44"/>
      <c r="V139" s="44"/>
    </row>
    <row r="140" spans="1:26" ht="15.75" hidden="1" outlineLevel="1" thickTop="1" x14ac:dyDescent="0.25">
      <c r="A140" s="53"/>
      <c r="B140" s="95"/>
      <c r="C140" s="53"/>
      <c r="D140" s="53"/>
      <c r="E140" s="53"/>
      <c r="F140" s="53"/>
      <c r="G140" s="53"/>
      <c r="H140" s="53"/>
      <c r="I140" s="53"/>
      <c r="J140" s="53"/>
      <c r="K140" s="42"/>
      <c r="L140" s="42"/>
      <c r="M140" s="42"/>
      <c r="N140" s="42"/>
      <c r="O140" s="42"/>
      <c r="P140" s="42"/>
      <c r="Q140" s="42"/>
      <c r="R140" s="42"/>
      <c r="S140" s="42"/>
      <c r="T140" s="42"/>
      <c r="U140" s="42"/>
      <c r="V140" s="42"/>
    </row>
    <row r="141" spans="1:26" collapsed="1" x14ac:dyDescent="0.25">
      <c r="A141" s="53"/>
      <c r="B141" s="95"/>
      <c r="C141" s="53"/>
      <c r="D141" s="53"/>
      <c r="E141" s="53"/>
      <c r="F141" s="53"/>
      <c r="G141" s="53"/>
      <c r="H141" s="53"/>
      <c r="I141" s="53"/>
      <c r="J141" s="53"/>
      <c r="K141" s="42"/>
      <c r="L141" s="42"/>
      <c r="M141" s="42"/>
      <c r="N141" s="42"/>
      <c r="O141" s="42"/>
      <c r="P141" s="42"/>
      <c r="Q141" s="42"/>
      <c r="R141" s="42"/>
      <c r="S141" s="42"/>
      <c r="T141" s="42"/>
      <c r="U141" s="42"/>
      <c r="V141" s="42"/>
    </row>
    <row r="142" spans="1:26" x14ac:dyDescent="0.25">
      <c r="A142" s="53"/>
      <c r="B142" s="70" t="s">
        <v>32</v>
      </c>
      <c r="C142" s="53"/>
      <c r="D142" s="53"/>
      <c r="E142" s="53"/>
      <c r="F142" s="53"/>
      <c r="G142" s="53"/>
      <c r="H142" s="53"/>
      <c r="I142" s="53"/>
      <c r="J142" s="53"/>
      <c r="K142" s="42"/>
      <c r="L142" s="42"/>
      <c r="M142" s="42"/>
      <c r="N142" s="42"/>
      <c r="O142" s="42"/>
      <c r="P142" s="42"/>
      <c r="Q142" s="42"/>
      <c r="R142" s="42"/>
      <c r="S142" s="42"/>
      <c r="T142" s="42"/>
      <c r="U142" s="42"/>
      <c r="V142" s="42"/>
    </row>
    <row r="143" spans="1:26" x14ac:dyDescent="0.25">
      <c r="A143" s="53"/>
      <c r="B143" s="53"/>
      <c r="C143" s="53"/>
      <c r="D143" s="53"/>
      <c r="E143" s="53"/>
      <c r="F143" s="53"/>
      <c r="G143" s="53"/>
      <c r="H143" s="53"/>
      <c r="I143" s="53"/>
      <c r="J143" s="53"/>
      <c r="K143" s="42"/>
      <c r="L143" s="42"/>
      <c r="M143" s="42"/>
      <c r="N143" s="42"/>
      <c r="O143" s="42"/>
      <c r="P143" s="42"/>
      <c r="Q143" s="42"/>
      <c r="R143" s="42"/>
      <c r="S143" s="42"/>
      <c r="T143" s="42"/>
      <c r="U143" s="42"/>
      <c r="V143" s="42"/>
    </row>
    <row r="144" spans="1:26" s="40" customFormat="1" x14ac:dyDescent="0.25">
      <c r="A144" s="72" t="s">
        <v>130</v>
      </c>
      <c r="B144" s="71" t="s">
        <v>131</v>
      </c>
      <c r="C144" s="72"/>
      <c r="D144" s="72"/>
      <c r="E144" s="72"/>
      <c r="F144" s="72"/>
      <c r="G144" s="72"/>
      <c r="H144" s="72"/>
      <c r="I144" s="72"/>
      <c r="J144" s="72"/>
      <c r="K144" s="44"/>
      <c r="L144" s="44"/>
      <c r="M144" s="44"/>
      <c r="N144" s="44"/>
      <c r="O144" s="44"/>
      <c r="P144" s="44"/>
      <c r="Q144" s="44"/>
      <c r="R144" s="44"/>
      <c r="S144" s="44"/>
      <c r="T144" s="44"/>
      <c r="U144" s="44"/>
      <c r="V144" s="44"/>
    </row>
    <row r="145" spans="1:22" ht="76.5" customHeight="1" x14ac:dyDescent="0.25">
      <c r="A145" s="53"/>
      <c r="B145" s="266" t="s">
        <v>366</v>
      </c>
      <c r="C145" s="267"/>
      <c r="D145" s="267"/>
      <c r="E145" s="267"/>
      <c r="F145" s="267"/>
      <c r="G145" s="267"/>
      <c r="H145" s="267"/>
      <c r="I145" s="267"/>
      <c r="J145" s="268"/>
      <c r="K145" s="42"/>
      <c r="L145" s="42"/>
      <c r="M145" s="42"/>
      <c r="N145" s="42"/>
      <c r="O145" s="42"/>
      <c r="P145" s="42"/>
      <c r="Q145" s="42"/>
      <c r="R145" s="42"/>
      <c r="S145" s="42"/>
      <c r="T145" s="42"/>
      <c r="U145" s="42"/>
      <c r="V145" s="42"/>
    </row>
    <row r="146" spans="1:22" x14ac:dyDescent="0.25">
      <c r="A146" s="53"/>
      <c r="B146" s="53"/>
      <c r="C146" s="53"/>
      <c r="D146" s="53"/>
      <c r="E146" s="53"/>
      <c r="F146" s="53"/>
      <c r="G146" s="53"/>
      <c r="H146" s="53"/>
      <c r="I146" s="53"/>
      <c r="J146" s="53"/>
      <c r="K146" s="42"/>
      <c r="L146" s="42"/>
      <c r="M146" s="42"/>
      <c r="N146" s="42"/>
      <c r="O146" s="42"/>
      <c r="P146" s="42"/>
      <c r="Q146" s="42"/>
      <c r="R146" s="42"/>
      <c r="S146" s="42"/>
      <c r="T146" s="42"/>
      <c r="U146" s="42"/>
      <c r="V146" s="42"/>
    </row>
    <row r="147" spans="1:22" x14ac:dyDescent="0.25">
      <c r="A147" s="53"/>
      <c r="B147" s="50"/>
      <c r="C147" s="53"/>
      <c r="D147" s="53"/>
      <c r="E147" s="53"/>
      <c r="F147" s="53"/>
      <c r="G147" s="53"/>
      <c r="H147" s="53"/>
      <c r="I147" s="53"/>
      <c r="J147" s="53"/>
      <c r="K147" s="42"/>
      <c r="L147" s="42"/>
      <c r="M147" s="42"/>
      <c r="N147" s="42"/>
      <c r="O147" s="42"/>
      <c r="P147" s="42"/>
      <c r="Q147" s="42"/>
      <c r="R147" s="42"/>
      <c r="S147" s="42"/>
      <c r="T147" s="42"/>
      <c r="U147" s="42"/>
      <c r="V147" s="42"/>
    </row>
    <row r="148" spans="1:22" x14ac:dyDescent="0.25">
      <c r="A148" s="53"/>
      <c r="B148" s="50"/>
      <c r="C148" s="53"/>
      <c r="D148" s="50"/>
      <c r="E148" s="53"/>
      <c r="F148" s="50"/>
      <c r="G148" s="53"/>
      <c r="H148" s="53"/>
      <c r="I148" s="53"/>
      <c r="J148" s="53"/>
      <c r="K148" s="42"/>
      <c r="L148" s="42"/>
      <c r="M148" s="42"/>
      <c r="N148" s="42"/>
      <c r="O148" s="42"/>
      <c r="P148" s="42"/>
      <c r="Q148" s="42"/>
      <c r="R148" s="42"/>
      <c r="S148" s="42"/>
      <c r="T148" s="42"/>
      <c r="U148" s="42"/>
      <c r="V148" s="42"/>
    </row>
    <row r="149" spans="1:22" x14ac:dyDescent="0.25">
      <c r="A149" s="53"/>
      <c r="B149" s="53"/>
      <c r="C149" s="53"/>
      <c r="D149" s="53"/>
      <c r="E149" s="53"/>
      <c r="F149" s="53"/>
      <c r="G149" s="53"/>
      <c r="H149" s="53"/>
      <c r="I149" s="53"/>
      <c r="J149" s="53"/>
      <c r="K149" s="42"/>
      <c r="L149" s="42"/>
      <c r="M149" s="42"/>
      <c r="N149" s="42"/>
      <c r="O149" s="42"/>
      <c r="P149" s="42"/>
      <c r="Q149" s="42"/>
      <c r="R149" s="42"/>
      <c r="S149" s="42"/>
      <c r="T149" s="42"/>
      <c r="U149" s="42"/>
      <c r="V149" s="42"/>
    </row>
    <row r="150" spans="1:22" x14ac:dyDescent="0.25">
      <c r="A150" s="45"/>
      <c r="B150" s="53"/>
      <c r="C150" s="53"/>
      <c r="D150" s="53"/>
      <c r="E150" s="53"/>
      <c r="F150" s="53"/>
      <c r="G150" s="53"/>
      <c r="H150" s="53"/>
      <c r="I150" s="53"/>
      <c r="J150" s="53"/>
      <c r="K150" s="42"/>
      <c r="L150" s="42"/>
      <c r="M150" s="42"/>
      <c r="N150" s="42"/>
      <c r="O150" s="42"/>
      <c r="P150" s="42"/>
      <c r="Q150" s="42"/>
      <c r="R150" s="42"/>
      <c r="S150" s="42"/>
      <c r="T150" s="42"/>
      <c r="U150" s="42"/>
      <c r="V150" s="42"/>
    </row>
    <row r="151" spans="1:22" x14ac:dyDescent="0.25">
      <c r="B151" s="73"/>
      <c r="C151" s="73"/>
      <c r="D151" s="73"/>
      <c r="E151" s="73"/>
      <c r="F151" s="73"/>
      <c r="G151" s="73"/>
      <c r="H151" s="73"/>
      <c r="I151" s="73"/>
      <c r="J151" s="73"/>
    </row>
    <row r="152" spans="1:22" x14ac:dyDescent="0.25">
      <c r="B152" s="73"/>
      <c r="C152" s="73"/>
      <c r="D152" s="73"/>
      <c r="E152" s="73"/>
      <c r="F152" s="73"/>
      <c r="G152" s="73"/>
      <c r="H152" s="73"/>
      <c r="I152" s="73"/>
      <c r="J152" s="73"/>
    </row>
    <row r="153" spans="1:22" x14ac:dyDescent="0.25">
      <c r="B153" s="73"/>
      <c r="C153" s="73"/>
      <c r="D153" s="73"/>
      <c r="E153" s="73"/>
      <c r="F153" s="73"/>
      <c r="G153" s="73"/>
      <c r="H153" s="73"/>
      <c r="I153" s="73"/>
      <c r="J153" s="73"/>
    </row>
    <row r="154" spans="1:22" x14ac:dyDescent="0.25">
      <c r="B154" s="51"/>
      <c r="C154" s="51"/>
      <c r="D154" s="51"/>
      <c r="E154" s="51"/>
      <c r="F154" s="51"/>
      <c r="G154" s="51"/>
      <c r="H154" s="51"/>
      <c r="I154" s="51"/>
      <c r="J154" s="51"/>
    </row>
    <row r="155" spans="1:22" x14ac:dyDescent="0.25">
      <c r="B155" s="51"/>
      <c r="C155" s="51"/>
      <c r="D155" s="51"/>
      <c r="E155" s="51"/>
      <c r="F155" s="51"/>
      <c r="G155" s="51"/>
      <c r="H155" s="51"/>
      <c r="I155" s="51"/>
      <c r="J155" s="51"/>
    </row>
    <row r="156" spans="1:22" x14ac:dyDescent="0.25">
      <c r="B156" s="51"/>
      <c r="C156" s="51"/>
      <c r="D156" s="51"/>
      <c r="E156" s="51"/>
      <c r="F156" s="51"/>
      <c r="G156" s="51"/>
      <c r="H156" s="51"/>
      <c r="I156" s="51"/>
      <c r="J156" s="51"/>
    </row>
    <row r="157" spans="1:22" x14ac:dyDescent="0.25">
      <c r="B157" s="51"/>
      <c r="C157" s="51"/>
      <c r="D157" s="51"/>
      <c r="E157" s="51"/>
      <c r="F157" s="51"/>
      <c r="G157" s="51"/>
      <c r="H157" s="51"/>
      <c r="I157" s="51"/>
      <c r="J157" s="51"/>
    </row>
    <row r="158" spans="1:22" x14ac:dyDescent="0.25">
      <c r="B158" s="51"/>
      <c r="C158" s="51"/>
      <c r="D158" s="51"/>
      <c r="E158" s="51"/>
      <c r="F158" s="51"/>
      <c r="G158" s="51"/>
      <c r="H158" s="51"/>
      <c r="I158" s="51"/>
      <c r="J158" s="51"/>
    </row>
    <row r="159" spans="1:22" x14ac:dyDescent="0.25">
      <c r="B159" s="51"/>
      <c r="C159" s="51"/>
      <c r="D159" s="51"/>
      <c r="E159" s="51"/>
      <c r="F159" s="51"/>
      <c r="G159" s="51"/>
      <c r="H159" s="51"/>
      <c r="I159" s="51"/>
      <c r="J159" s="51"/>
    </row>
    <row r="160" spans="1:22" x14ac:dyDescent="0.25">
      <c r="B160" s="51"/>
      <c r="C160" s="51"/>
      <c r="D160" s="51"/>
      <c r="E160" s="51"/>
      <c r="F160" s="51"/>
      <c r="G160" s="51"/>
      <c r="H160" s="51"/>
      <c r="I160" s="51"/>
      <c r="J160" s="51"/>
    </row>
    <row r="161" spans="2:10" x14ac:dyDescent="0.25">
      <c r="B161" s="51"/>
      <c r="C161" s="51"/>
      <c r="D161" s="51"/>
      <c r="E161" s="51"/>
      <c r="F161" s="51"/>
      <c r="G161" s="51"/>
      <c r="H161" s="51"/>
      <c r="I161" s="51"/>
      <c r="J161" s="51"/>
    </row>
    <row r="162" spans="2:10" x14ac:dyDescent="0.25">
      <c r="B162" s="51"/>
      <c r="C162" s="51"/>
      <c r="D162" s="51"/>
      <c r="E162" s="51"/>
      <c r="F162" s="51"/>
      <c r="G162" s="51"/>
      <c r="H162" s="51"/>
      <c r="I162" s="51"/>
      <c r="J162" s="51"/>
    </row>
    <row r="163" spans="2:10" x14ac:dyDescent="0.25">
      <c r="B163" s="51"/>
      <c r="C163" s="51"/>
      <c r="D163" s="51"/>
      <c r="E163" s="51"/>
      <c r="F163" s="51"/>
      <c r="G163" s="51"/>
      <c r="H163" s="51"/>
      <c r="I163" s="51"/>
      <c r="J163" s="51"/>
    </row>
    <row r="164" spans="2:10" x14ac:dyDescent="0.25">
      <c r="B164" s="51"/>
      <c r="C164" s="51"/>
      <c r="D164" s="51"/>
      <c r="E164" s="51"/>
      <c r="F164" s="51"/>
      <c r="G164" s="51"/>
      <c r="H164" s="51"/>
      <c r="I164" s="51"/>
      <c r="J164" s="51"/>
    </row>
    <row r="165" spans="2:10" x14ac:dyDescent="0.25">
      <c r="B165" s="51"/>
      <c r="C165" s="51"/>
      <c r="D165" s="51"/>
      <c r="E165" s="51"/>
      <c r="F165" s="51"/>
      <c r="G165" s="51"/>
      <c r="H165" s="51"/>
      <c r="I165" s="51"/>
      <c r="J165" s="51"/>
    </row>
    <row r="166" spans="2:10" x14ac:dyDescent="0.25">
      <c r="B166" s="51"/>
      <c r="C166" s="51"/>
      <c r="D166" s="51"/>
      <c r="E166" s="51"/>
      <c r="F166" s="51"/>
      <c r="G166" s="51"/>
      <c r="H166" s="51"/>
      <c r="I166" s="51"/>
      <c r="J166" s="51"/>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D98:I99" name="Range7"/>
    <protectedRange sqref="D133:I138" name="Range5"/>
    <protectedRange sqref="D113:E114" name="Range1"/>
    <protectedRange sqref="D116:E117" name="Range2"/>
    <protectedRange sqref="D119:E120" name="Range3"/>
    <protectedRange sqref="B121:E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 sqref="B100:I100" name="Range8_1"/>
  </protectedRanges>
  <sortState ref="W3:AA17">
    <sortCondition ref="Z3"/>
  </sortState>
  <customSheetViews>
    <customSheetView guid="{A57ED495-A8F1-41AA-920B-D492B709C260}" scale="90" showPageBreaks="1" printArea="1" hiddenRows="1" view="pageBreakPreview" topLeftCell="A92">
      <selection activeCell="H105" sqref="H105:I105"/>
      <rowBreaks count="2" manualBreakCount="2">
        <brk id="30" max="10" man="1"/>
        <brk id="85" max="10" man="1"/>
      </rowBreaks>
      <pageMargins left="0.25" right="0.25" top="0.75" bottom="0.75" header="0.3" footer="0.3"/>
      <printOptions horizontalCentered="1"/>
      <pageSetup scale="63"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s>
  <mergeCells count="117">
    <mergeCell ref="B145:J145"/>
    <mergeCell ref="F71:J71"/>
    <mergeCell ref="F72:J72"/>
    <mergeCell ref="C72:E72"/>
    <mergeCell ref="C71:E71"/>
    <mergeCell ref="C70:E70"/>
    <mergeCell ref="F70:J70"/>
    <mergeCell ref="F66:J66"/>
    <mergeCell ref="F67:J67"/>
    <mergeCell ref="F68:J68"/>
    <mergeCell ref="F69:J69"/>
    <mergeCell ref="B84:J84"/>
    <mergeCell ref="B83:J83"/>
    <mergeCell ref="B108:J108"/>
    <mergeCell ref="B130:J130"/>
    <mergeCell ref="B102:C102"/>
    <mergeCell ref="B101:C101"/>
    <mergeCell ref="B100:C100"/>
    <mergeCell ref="B99:C99"/>
    <mergeCell ref="C66:E66"/>
    <mergeCell ref="B79:J79"/>
    <mergeCell ref="B97:C97"/>
    <mergeCell ref="B78:J78"/>
    <mergeCell ref="B88:J88"/>
    <mergeCell ref="D2:H2"/>
    <mergeCell ref="D1:H1"/>
    <mergeCell ref="D4:H4"/>
    <mergeCell ref="B10:C10"/>
    <mergeCell ref="D10:E10"/>
    <mergeCell ref="F10:H10"/>
    <mergeCell ref="I10:J10"/>
    <mergeCell ref="F11:H11"/>
    <mergeCell ref="B11:C12"/>
    <mergeCell ref="D11:E12"/>
    <mergeCell ref="B2:C2"/>
    <mergeCell ref="B1:C1"/>
    <mergeCell ref="I2:J2"/>
    <mergeCell ref="D3:H3"/>
    <mergeCell ref="B43:J43"/>
    <mergeCell ref="B125:C125"/>
    <mergeCell ref="B126:C126"/>
    <mergeCell ref="B127:C127"/>
    <mergeCell ref="B132:C132"/>
    <mergeCell ref="B96:C96"/>
    <mergeCell ref="B93:C93"/>
    <mergeCell ref="B94:C94"/>
    <mergeCell ref="B95:C95"/>
    <mergeCell ref="B47:J47"/>
    <mergeCell ref="B74:J74"/>
    <mergeCell ref="B75:J75"/>
    <mergeCell ref="B91:C91"/>
    <mergeCell ref="B114:C114"/>
    <mergeCell ref="B113:C113"/>
    <mergeCell ref="B112:C112"/>
    <mergeCell ref="B111:C111"/>
    <mergeCell ref="B63:J63"/>
    <mergeCell ref="B62:J62"/>
    <mergeCell ref="B106:G106"/>
    <mergeCell ref="I13:J13"/>
    <mergeCell ref="B44:J44"/>
    <mergeCell ref="B45:J45"/>
    <mergeCell ref="B37:J37"/>
    <mergeCell ref="D13:E13"/>
    <mergeCell ref="B22:C22"/>
    <mergeCell ref="B57:J57"/>
    <mergeCell ref="B58:J58"/>
    <mergeCell ref="B36:G36"/>
    <mergeCell ref="B38:J38"/>
    <mergeCell ref="F13:H13"/>
    <mergeCell ref="B13:C13"/>
    <mergeCell ref="B16:C16"/>
    <mergeCell ref="B17:J17"/>
    <mergeCell ref="B48:C48"/>
    <mergeCell ref="B49:C49"/>
    <mergeCell ref="B50:C50"/>
    <mergeCell ref="D50:J50"/>
    <mergeCell ref="D48:J48"/>
    <mergeCell ref="D49:J49"/>
    <mergeCell ref="B14:C15"/>
    <mergeCell ref="D14:E15"/>
    <mergeCell ref="D16:J16"/>
    <mergeCell ref="B42:J42"/>
    <mergeCell ref="B139:C139"/>
    <mergeCell ref="B8:J8"/>
    <mergeCell ref="B98:C98"/>
    <mergeCell ref="B115:C115"/>
    <mergeCell ref="B116:C116"/>
    <mergeCell ref="B117:C117"/>
    <mergeCell ref="B118:C118"/>
    <mergeCell ref="B119:C119"/>
    <mergeCell ref="B89:J89"/>
    <mergeCell ref="C69:E69"/>
    <mergeCell ref="C68:E68"/>
    <mergeCell ref="C67:E67"/>
    <mergeCell ref="B29:D29"/>
    <mergeCell ref="F12:H12"/>
    <mergeCell ref="F14:H15"/>
    <mergeCell ref="B40:J40"/>
    <mergeCell ref="B65:J65"/>
    <mergeCell ref="G22:J22"/>
    <mergeCell ref="D22:F22"/>
    <mergeCell ref="B135:C135"/>
    <mergeCell ref="B133:C133"/>
    <mergeCell ref="B109:J109"/>
    <mergeCell ref="B92:C92"/>
    <mergeCell ref="B138:C138"/>
    <mergeCell ref="B136:C136"/>
    <mergeCell ref="B137:C137"/>
    <mergeCell ref="B134:C134"/>
    <mergeCell ref="B120:C120"/>
    <mergeCell ref="B121:C121"/>
    <mergeCell ref="B122:C122"/>
    <mergeCell ref="B123:C123"/>
    <mergeCell ref="B124:C124"/>
    <mergeCell ref="B104:J104"/>
    <mergeCell ref="B105:G105"/>
    <mergeCell ref="H105:I105"/>
  </mergeCells>
  <dataValidations count="6">
    <dataValidation type="list" allowBlank="1" showInputMessage="1" showErrorMessage="1" sqref="C3">
      <formula1>$X$3:$X$12</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8:C50">
      <formula1>$AA$46:$AA$65</formula1>
    </dataValidation>
    <dataValidation type="list" allowBlank="1" showInputMessage="1" showErrorMessage="1" sqref="C4">
      <formula1>$Y$3:$Y$10</formula1>
    </dataValidation>
  </dataValidations>
  <printOptions horizontalCentered="1"/>
  <pageMargins left="0.25" right="0.25" top="0.75" bottom="0.75" header="0.3" footer="0.3"/>
  <pageSetup scale="61"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rowBreaks count="2" manualBreakCount="2">
    <brk id="30" max="10" man="1"/>
    <brk id="85" max="10" man="1"/>
  </rowBreaks>
  <ignoredErrors>
    <ignoredError sqref="G123:I123" formula="1"/>
  </ignoredErrors>
  <drawing r:id="rId3"/>
  <legacyDrawing r:id="rId4"/>
  <mc:AlternateContent xmlns:mc="http://schemas.openxmlformats.org/markup-compatibility/2006">
    <mc:Choice Requires="x14">
      <controls>
        <mc:AlternateContent xmlns:mc="http://schemas.openxmlformats.org/markup-compatibility/2006">
          <mc:Choice Requires="x14">
            <control shapeId="2075" r:id="rId5" name="Check Box 27">
              <controlPr defaultSize="0" autoFill="0" autoLine="0" autoPict="0">
                <anchor moveWithCells="1">
                  <from>
                    <xdr:col>6</xdr:col>
                    <xdr:colOff>838200</xdr:colOff>
                    <xdr:row>34</xdr:row>
                    <xdr:rowOff>161925</xdr:rowOff>
                  </from>
                  <to>
                    <xdr:col>8</xdr:col>
                    <xdr:colOff>19050</xdr:colOff>
                    <xdr:row>35</xdr:row>
                    <xdr:rowOff>161925</xdr:rowOff>
                  </to>
                </anchor>
              </controlPr>
            </control>
          </mc:Choice>
        </mc:AlternateContent>
        <mc:AlternateContent xmlns:mc="http://schemas.openxmlformats.org/markup-compatibility/2006">
          <mc:Choice Requires="x14">
            <control shapeId="2076" r:id="rId6" name="Check Box 28">
              <controlPr defaultSize="0" autoFill="0" autoLine="0" autoPict="0">
                <anchor moveWithCells="1">
                  <from>
                    <xdr:col>5</xdr:col>
                    <xdr:colOff>495300</xdr:colOff>
                    <xdr:row>34</xdr:row>
                    <xdr:rowOff>161925</xdr:rowOff>
                  </from>
                  <to>
                    <xdr:col>6</xdr:col>
                    <xdr:colOff>638175</xdr:colOff>
                    <xdr:row>35</xdr:row>
                    <xdr:rowOff>161925</xdr:rowOff>
                  </to>
                </anchor>
              </controlPr>
            </control>
          </mc:Choice>
        </mc:AlternateContent>
        <mc:AlternateContent xmlns:mc="http://schemas.openxmlformats.org/markup-compatibility/2006">
          <mc:Choice Requires="x14">
            <control shapeId="2079" r:id="rId7" name="Check Box 31">
              <controlPr defaultSize="0" autoFill="0" autoLine="0" autoPict="0">
                <anchor moveWithCells="1">
                  <from>
                    <xdr:col>4</xdr:col>
                    <xdr:colOff>209550</xdr:colOff>
                    <xdr:row>27</xdr:row>
                    <xdr:rowOff>171450</xdr:rowOff>
                  </from>
                  <to>
                    <xdr:col>5</xdr:col>
                    <xdr:colOff>752475</xdr:colOff>
                    <xdr:row>29</xdr:row>
                    <xdr:rowOff>19050</xdr:rowOff>
                  </to>
                </anchor>
              </controlPr>
            </control>
          </mc:Choice>
        </mc:AlternateContent>
        <mc:AlternateContent xmlns:mc="http://schemas.openxmlformats.org/markup-compatibility/2006">
          <mc:Choice Requires="x14">
            <control shapeId="2080" r:id="rId8" name="Check Box 32">
              <controlPr defaultSize="0" autoFill="0" autoLine="0" autoPict="0">
                <anchor moveWithCells="1">
                  <from>
                    <xdr:col>4</xdr:col>
                    <xdr:colOff>219075</xdr:colOff>
                    <xdr:row>26</xdr:row>
                    <xdr:rowOff>95250</xdr:rowOff>
                  </from>
                  <to>
                    <xdr:col>5</xdr:col>
                    <xdr:colOff>742950</xdr:colOff>
                    <xdr:row>26</xdr:row>
                    <xdr:rowOff>314325</xdr:rowOff>
                  </to>
                </anchor>
              </controlPr>
            </control>
          </mc:Choice>
        </mc:AlternateContent>
        <mc:AlternateContent xmlns:mc="http://schemas.openxmlformats.org/markup-compatibility/2006">
          <mc:Choice Requires="x14">
            <control shapeId="2081" r:id="rId9" name="Check Box 33">
              <controlPr defaultSize="0" autoFill="0" autoLine="0" autoPict="0">
                <anchor moveWithCells="1">
                  <from>
                    <xdr:col>4</xdr:col>
                    <xdr:colOff>209550</xdr:colOff>
                    <xdr:row>23</xdr:row>
                    <xdr:rowOff>9525</xdr:rowOff>
                  </from>
                  <to>
                    <xdr:col>5</xdr:col>
                    <xdr:colOff>742950</xdr:colOff>
                    <xdr:row>24</xdr:row>
                    <xdr:rowOff>38100</xdr:rowOff>
                  </to>
                </anchor>
              </controlPr>
            </control>
          </mc:Choice>
        </mc:AlternateContent>
        <mc:AlternateContent xmlns:mc="http://schemas.openxmlformats.org/markup-compatibility/2006">
          <mc:Choice Requires="x14">
            <control shapeId="2082" r:id="rId10" name="Check Box 34">
              <controlPr defaultSize="0" autoFill="0" autoLine="0" autoPict="0">
                <anchor moveWithCells="1">
                  <from>
                    <xdr:col>5</xdr:col>
                    <xdr:colOff>933450</xdr:colOff>
                    <xdr:row>26</xdr:row>
                    <xdr:rowOff>104775</xdr:rowOff>
                  </from>
                  <to>
                    <xdr:col>7</xdr:col>
                    <xdr:colOff>504825</xdr:colOff>
                    <xdr:row>26</xdr:row>
                    <xdr:rowOff>333375</xdr:rowOff>
                  </to>
                </anchor>
              </controlPr>
            </control>
          </mc:Choice>
        </mc:AlternateContent>
        <mc:AlternateContent xmlns:mc="http://schemas.openxmlformats.org/markup-compatibility/2006">
          <mc:Choice Requires="x14">
            <control shapeId="2083" r:id="rId11" name="Check Box 35">
              <controlPr defaultSize="0" autoFill="0" autoLine="0" autoPict="0">
                <anchor moveWithCells="1">
                  <from>
                    <xdr:col>7</xdr:col>
                    <xdr:colOff>704850</xdr:colOff>
                    <xdr:row>23</xdr:row>
                    <xdr:rowOff>9525</xdr:rowOff>
                  </from>
                  <to>
                    <xdr:col>9</xdr:col>
                    <xdr:colOff>171450</xdr:colOff>
                    <xdr:row>24</xdr:row>
                    <xdr:rowOff>47625</xdr:rowOff>
                  </to>
                </anchor>
              </controlPr>
            </control>
          </mc:Choice>
        </mc:AlternateContent>
        <mc:AlternateContent xmlns:mc="http://schemas.openxmlformats.org/markup-compatibility/2006">
          <mc:Choice Requires="x14">
            <control shapeId="2084" r:id="rId12" name="Check Box 36">
              <controlPr defaultSize="0" autoFill="0" autoLine="0" autoPict="0">
                <anchor moveWithCells="1">
                  <from>
                    <xdr:col>4</xdr:col>
                    <xdr:colOff>209550</xdr:colOff>
                    <xdr:row>24</xdr:row>
                    <xdr:rowOff>180975</xdr:rowOff>
                  </from>
                  <to>
                    <xdr:col>5</xdr:col>
                    <xdr:colOff>742950</xdr:colOff>
                    <xdr:row>26</xdr:row>
                    <xdr:rowOff>19050</xdr:rowOff>
                  </to>
                </anchor>
              </controlPr>
            </control>
          </mc:Choice>
        </mc:AlternateContent>
        <mc:AlternateContent xmlns:mc="http://schemas.openxmlformats.org/markup-compatibility/2006">
          <mc:Choice Requires="x14">
            <control shapeId="2095" r:id="rId13" name="Check Box 47">
              <controlPr defaultSize="0" autoFill="0" autoLine="0" autoPict="0">
                <anchor moveWithCells="1">
                  <from>
                    <xdr:col>4</xdr:col>
                    <xdr:colOff>314325</xdr:colOff>
                    <xdr:row>33</xdr:row>
                    <xdr:rowOff>9525</xdr:rowOff>
                  </from>
                  <to>
                    <xdr:col>5</xdr:col>
                    <xdr:colOff>838200</xdr:colOff>
                    <xdr:row>33</xdr:row>
                    <xdr:rowOff>190500</xdr:rowOff>
                  </to>
                </anchor>
              </controlPr>
            </control>
          </mc:Choice>
        </mc:AlternateContent>
        <mc:AlternateContent xmlns:mc="http://schemas.openxmlformats.org/markup-compatibility/2006">
          <mc:Choice Requires="x14">
            <control shapeId="2097" r:id="rId14" name="Check Box 49">
              <controlPr defaultSize="0" autoFill="0" autoLine="0" autoPict="0">
                <anchor moveWithCells="1">
                  <from>
                    <xdr:col>6</xdr:col>
                    <xdr:colOff>19050</xdr:colOff>
                    <xdr:row>33</xdr:row>
                    <xdr:rowOff>9525</xdr:rowOff>
                  </from>
                  <to>
                    <xdr:col>7</xdr:col>
                    <xdr:colOff>542925</xdr:colOff>
                    <xdr:row>33</xdr:row>
                    <xdr:rowOff>190500</xdr:rowOff>
                  </to>
                </anchor>
              </controlPr>
            </control>
          </mc:Choice>
        </mc:AlternateContent>
        <mc:AlternateContent xmlns:mc="http://schemas.openxmlformats.org/markup-compatibility/2006">
          <mc:Choice Requires="x14">
            <control shapeId="2098" r:id="rId15" name="Check Box 50">
              <controlPr defaultSize="0" autoFill="0" autoLine="0" autoPict="0">
                <anchor moveWithCells="1">
                  <from>
                    <xdr:col>7</xdr:col>
                    <xdr:colOff>695325</xdr:colOff>
                    <xdr:row>33</xdr:row>
                    <xdr:rowOff>9525</xdr:rowOff>
                  </from>
                  <to>
                    <xdr:col>9</xdr:col>
                    <xdr:colOff>133350</xdr:colOff>
                    <xdr:row>33</xdr:row>
                    <xdr:rowOff>190500</xdr:rowOff>
                  </to>
                </anchor>
              </controlPr>
            </control>
          </mc:Choice>
        </mc:AlternateContent>
        <mc:AlternateContent xmlns:mc="http://schemas.openxmlformats.org/markup-compatibility/2006">
          <mc:Choice Requires="x14">
            <control shapeId="2099" r:id="rId16" name="Check Box 51">
              <controlPr defaultSize="0" autoFill="0" autoLine="0" autoPict="0">
                <anchor moveWithCells="1">
                  <from>
                    <xdr:col>7</xdr:col>
                    <xdr:colOff>714375</xdr:colOff>
                    <xdr:row>26</xdr:row>
                    <xdr:rowOff>104775</xdr:rowOff>
                  </from>
                  <to>
                    <xdr:col>9</xdr:col>
                    <xdr:colOff>180975</xdr:colOff>
                    <xdr:row>27</xdr:row>
                    <xdr:rowOff>0</xdr:rowOff>
                  </to>
                </anchor>
              </controlPr>
            </control>
          </mc:Choice>
        </mc:AlternateContent>
        <mc:AlternateContent xmlns:mc="http://schemas.openxmlformats.org/markup-compatibility/2006">
          <mc:Choice Requires="x14">
            <control shapeId="2101" r:id="rId17" name="Check Box 53">
              <controlPr defaultSize="0" autoFill="0" autoLine="0" autoPict="0">
                <anchor moveWithCells="1">
                  <from>
                    <xdr:col>7</xdr:col>
                    <xdr:colOff>704850</xdr:colOff>
                    <xdr:row>24</xdr:row>
                    <xdr:rowOff>180975</xdr:rowOff>
                  </from>
                  <to>
                    <xdr:col>9</xdr:col>
                    <xdr:colOff>161925</xdr:colOff>
                    <xdr:row>26</xdr:row>
                    <xdr:rowOff>19050</xdr:rowOff>
                  </to>
                </anchor>
              </controlPr>
            </control>
          </mc:Choice>
        </mc:AlternateContent>
        <mc:AlternateContent xmlns:mc="http://schemas.openxmlformats.org/markup-compatibility/2006">
          <mc:Choice Requires="x14">
            <control shapeId="2103" r:id="rId18" name="Check Box 55">
              <controlPr defaultSize="0" autoFill="0" autoLine="0" autoPict="0">
                <anchor moveWithCells="1">
                  <from>
                    <xdr:col>5</xdr:col>
                    <xdr:colOff>952500</xdr:colOff>
                    <xdr:row>23</xdr:row>
                    <xdr:rowOff>9525</xdr:rowOff>
                  </from>
                  <to>
                    <xdr:col>7</xdr:col>
                    <xdr:colOff>504825</xdr:colOff>
                    <xdr:row>24</xdr:row>
                    <xdr:rowOff>38100</xdr:rowOff>
                  </to>
                </anchor>
              </controlPr>
            </control>
          </mc:Choice>
        </mc:AlternateContent>
        <mc:AlternateContent xmlns:mc="http://schemas.openxmlformats.org/markup-compatibility/2006">
          <mc:Choice Requires="x14">
            <control shapeId="2105" r:id="rId19" name="Check Box 57">
              <controlPr defaultSize="0" autoFill="0" autoLine="0" autoPict="0">
                <anchor moveWithCells="1">
                  <from>
                    <xdr:col>5</xdr:col>
                    <xdr:colOff>942975</xdr:colOff>
                    <xdr:row>24</xdr:row>
                    <xdr:rowOff>180975</xdr:rowOff>
                  </from>
                  <to>
                    <xdr:col>7</xdr:col>
                    <xdr:colOff>504825</xdr:colOff>
                    <xdr:row>26</xdr:row>
                    <xdr:rowOff>28575</xdr:rowOff>
                  </to>
                </anchor>
              </controlPr>
            </control>
          </mc:Choice>
        </mc:AlternateContent>
        <mc:AlternateContent xmlns:mc="http://schemas.openxmlformats.org/markup-compatibility/2006">
          <mc:Choice Requires="x14">
            <control shapeId="2109" r:id="rId20" name="Check Box 61">
              <controlPr defaultSize="0" autoFill="0" autoLine="0" autoPict="0">
                <anchor moveWithCells="1">
                  <from>
                    <xdr:col>5</xdr:col>
                    <xdr:colOff>933450</xdr:colOff>
                    <xdr:row>27</xdr:row>
                    <xdr:rowOff>180975</xdr:rowOff>
                  </from>
                  <to>
                    <xdr:col>7</xdr:col>
                    <xdr:colOff>514350</xdr:colOff>
                    <xdr:row>29</xdr:row>
                    <xdr:rowOff>28575</xdr:rowOff>
                  </to>
                </anchor>
              </controlPr>
            </control>
          </mc:Choice>
        </mc:AlternateContent>
        <mc:AlternateContent xmlns:mc="http://schemas.openxmlformats.org/markup-compatibility/2006">
          <mc:Choice Requires="x14">
            <control shapeId="2113" r:id="rId21" name="Check Box 65">
              <controlPr defaultSize="0" autoFill="0" autoLine="0" autoPict="0">
                <anchor moveWithCells="1">
                  <from>
                    <xdr:col>5</xdr:col>
                    <xdr:colOff>266700</xdr:colOff>
                    <xdr:row>38</xdr:row>
                    <xdr:rowOff>171450</xdr:rowOff>
                  </from>
                  <to>
                    <xdr:col>6</xdr:col>
                    <xdr:colOff>923925</xdr:colOff>
                    <xdr:row>39</xdr:row>
                    <xdr:rowOff>142875</xdr:rowOff>
                  </to>
                </anchor>
              </controlPr>
            </control>
          </mc:Choice>
        </mc:AlternateContent>
        <mc:AlternateContent xmlns:mc="http://schemas.openxmlformats.org/markup-compatibility/2006">
          <mc:Choice Requires="x14">
            <control shapeId="2116" r:id="rId22" name="Check Box 68">
              <controlPr defaultSize="0" autoFill="0" autoLine="0" autoPict="0">
                <anchor moveWithCells="1">
                  <from>
                    <xdr:col>7</xdr:col>
                    <xdr:colOff>66675</xdr:colOff>
                    <xdr:row>38</xdr:row>
                    <xdr:rowOff>171450</xdr:rowOff>
                  </from>
                  <to>
                    <xdr:col>8</xdr:col>
                    <xdr:colOff>723900</xdr:colOff>
                    <xdr:row>39</xdr:row>
                    <xdr:rowOff>142875</xdr:rowOff>
                  </to>
                </anchor>
              </controlPr>
            </control>
          </mc:Choice>
        </mc:AlternateContent>
        <mc:AlternateContent xmlns:mc="http://schemas.openxmlformats.org/markup-compatibility/2006">
          <mc:Choice Requires="x14">
            <control shapeId="2117" r:id="rId23" name="Check Box 69">
              <controlPr defaultSize="0" autoFill="0" autoLine="0" autoPict="0">
                <anchor moveWithCells="1">
                  <from>
                    <xdr:col>8</xdr:col>
                    <xdr:colOff>142875</xdr:colOff>
                    <xdr:row>103</xdr:row>
                    <xdr:rowOff>9525</xdr:rowOff>
                  </from>
                  <to>
                    <xdr:col>9</xdr:col>
                    <xdr:colOff>171450</xdr:colOff>
                    <xdr:row>103</xdr:row>
                    <xdr:rowOff>219075</xdr:rowOff>
                  </to>
                </anchor>
              </controlPr>
            </control>
          </mc:Choice>
        </mc:AlternateContent>
        <mc:AlternateContent xmlns:mc="http://schemas.openxmlformats.org/markup-compatibility/2006">
          <mc:Choice Requires="x14">
            <control shapeId="2118" r:id="rId24" name="Check Box 70">
              <controlPr defaultSize="0" autoFill="0" autoLine="0" autoPict="0">
                <anchor moveWithCells="1">
                  <from>
                    <xdr:col>6</xdr:col>
                    <xdr:colOff>762000</xdr:colOff>
                    <xdr:row>103</xdr:row>
                    <xdr:rowOff>9525</xdr:rowOff>
                  </from>
                  <to>
                    <xdr:col>7</xdr:col>
                    <xdr:colOff>904875</xdr:colOff>
                    <xdr:row>103</xdr:row>
                    <xdr:rowOff>209550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FF0000"/>
  </sheetPr>
  <dimension ref="A2:I87"/>
  <sheetViews>
    <sheetView workbookViewId="0">
      <pane ySplit="4" topLeftCell="A77" activePane="bottomLeft" state="frozen"/>
      <selection pane="bottomLeft"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07" t="s">
        <v>34</v>
      </c>
      <c r="B2" s="407"/>
      <c r="C2" s="407" t="s">
        <v>35</v>
      </c>
      <c r="D2" s="407"/>
      <c r="E2" s="408" t="s">
        <v>36</v>
      </c>
      <c r="F2" s="409"/>
      <c r="G2" s="409"/>
      <c r="H2" s="437" t="s">
        <v>41</v>
      </c>
      <c r="I2" s="437"/>
    </row>
    <row r="3" spans="1:9" x14ac:dyDescent="0.25">
      <c r="A3" s="410"/>
      <c r="B3" s="410"/>
      <c r="C3" s="410"/>
      <c r="D3" s="410"/>
      <c r="E3" s="411"/>
      <c r="F3" s="411"/>
      <c r="G3" s="411"/>
      <c r="H3" s="438">
        <f>I64</f>
        <v>1049869</v>
      </c>
      <c r="I3" s="439"/>
    </row>
    <row r="4" spans="1:9" x14ac:dyDescent="0.25">
      <c r="A4" s="410"/>
      <c r="B4" s="410"/>
      <c r="C4" s="410"/>
      <c r="D4" s="410"/>
      <c r="E4" s="413"/>
      <c r="F4" s="410"/>
      <c r="G4" s="410"/>
      <c r="H4" s="440"/>
      <c r="I4" s="441"/>
    </row>
    <row r="5" spans="1:9" ht="23.1" customHeight="1" x14ac:dyDescent="0.25">
      <c r="A5" s="417" t="s">
        <v>57</v>
      </c>
      <c r="B5" s="418"/>
      <c r="C5" s="26"/>
      <c r="D5" s="26"/>
      <c r="E5" s="26"/>
      <c r="F5" s="26"/>
      <c r="G5" s="26"/>
      <c r="H5" s="26"/>
      <c r="I5" s="27"/>
    </row>
    <row r="6" spans="1:9" ht="114" customHeight="1" x14ac:dyDescent="0.25">
      <c r="A6" s="427"/>
      <c r="B6" s="427"/>
      <c r="C6" s="427"/>
      <c r="D6" s="427"/>
      <c r="E6" s="427"/>
      <c r="F6" s="427"/>
      <c r="G6" s="427"/>
      <c r="H6" s="427"/>
      <c r="I6" s="428"/>
    </row>
    <row r="7" spans="1:9" x14ac:dyDescent="0.25">
      <c r="A7" s="422" t="s">
        <v>53</v>
      </c>
      <c r="B7" s="423"/>
      <c r="C7" s="423"/>
      <c r="D7" s="28"/>
      <c r="E7" s="29"/>
      <c r="F7" s="29"/>
      <c r="G7" s="29"/>
      <c r="H7" s="29"/>
      <c r="I7" s="30"/>
    </row>
    <row r="8" spans="1:9" x14ac:dyDescent="0.25">
      <c r="A8" s="424" t="s">
        <v>45</v>
      </c>
      <c r="B8" s="425"/>
      <c r="C8" s="425"/>
      <c r="D8" s="425"/>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29"/>
      <c r="B12" s="430"/>
      <c r="C12" s="430"/>
      <c r="D12" s="430"/>
      <c r="E12" s="430"/>
      <c r="F12" s="430"/>
      <c r="G12" s="430"/>
      <c r="H12" s="430"/>
      <c r="I12" s="431"/>
    </row>
    <row r="13" spans="1:9" ht="16.5" x14ac:dyDescent="0.25">
      <c r="A13" s="34"/>
      <c r="B13" s="34"/>
      <c r="C13" s="34"/>
      <c r="D13" s="34"/>
      <c r="E13" s="34"/>
      <c r="F13" s="34"/>
      <c r="G13" s="34"/>
      <c r="H13" s="34"/>
      <c r="I13" s="34"/>
    </row>
    <row r="14" spans="1:9" ht="23.1" customHeight="1" x14ac:dyDescent="0.25">
      <c r="A14" s="416" t="s">
        <v>61</v>
      </c>
      <c r="B14" s="416"/>
      <c r="C14" s="416"/>
      <c r="D14" s="416"/>
      <c r="E14" s="416"/>
      <c r="F14" s="416"/>
      <c r="G14" s="416"/>
      <c r="H14" s="416"/>
      <c r="I14" s="416"/>
    </row>
    <row r="15" spans="1:9" ht="16.5" x14ac:dyDescent="0.25">
      <c r="A15" s="34"/>
      <c r="B15" s="34"/>
      <c r="C15" s="34"/>
      <c r="D15" s="34"/>
      <c r="E15" s="34"/>
      <c r="F15" s="34"/>
      <c r="G15" s="34"/>
      <c r="H15" s="34"/>
      <c r="I15" s="34"/>
    </row>
    <row r="16" spans="1:9" ht="57" customHeight="1" x14ac:dyDescent="0.25">
      <c r="A16" s="429"/>
      <c r="B16" s="430"/>
      <c r="C16" s="430"/>
      <c r="D16" s="430"/>
      <c r="E16" s="430"/>
      <c r="F16" s="430"/>
      <c r="G16" s="430"/>
      <c r="H16" s="430"/>
      <c r="I16" s="431"/>
    </row>
    <row r="17" spans="1:9" ht="8.1" customHeight="1" x14ac:dyDescent="0.25">
      <c r="A17" s="34"/>
      <c r="B17" s="34"/>
      <c r="C17" s="34"/>
      <c r="D17" s="34"/>
      <c r="E17" s="34"/>
      <c r="F17" s="34"/>
      <c r="G17" s="34"/>
      <c r="H17" s="34"/>
      <c r="I17" s="34"/>
    </row>
    <row r="18" spans="1:9" ht="15" customHeight="1" x14ac:dyDescent="0.25">
      <c r="A18" s="416" t="s">
        <v>63</v>
      </c>
      <c r="B18" s="416"/>
      <c r="C18" s="416"/>
      <c r="D18" s="416"/>
      <c r="E18" s="416"/>
      <c r="F18" s="416"/>
      <c r="G18" s="416"/>
      <c r="H18" s="416"/>
      <c r="I18" s="416"/>
    </row>
    <row r="19" spans="1:9" ht="16.5" x14ac:dyDescent="0.25">
      <c r="A19" s="34"/>
      <c r="B19" s="34"/>
      <c r="C19" s="34"/>
      <c r="D19" s="34"/>
      <c r="E19" s="34"/>
      <c r="F19" s="34"/>
      <c r="G19" s="34"/>
      <c r="H19" s="34"/>
      <c r="I19" s="34"/>
    </row>
    <row r="20" spans="1:9" ht="33" customHeight="1" x14ac:dyDescent="0.25">
      <c r="A20" s="429"/>
      <c r="B20" s="430"/>
      <c r="C20" s="430"/>
      <c r="D20" s="430"/>
      <c r="E20" s="430"/>
      <c r="F20" s="430"/>
      <c r="G20" s="430"/>
      <c r="H20" s="430"/>
      <c r="I20" s="431"/>
    </row>
    <row r="21" spans="1:9" x14ac:dyDescent="0.25">
      <c r="A21" s="432" t="s">
        <v>65</v>
      </c>
      <c r="B21" s="432"/>
      <c r="C21" s="432"/>
      <c r="D21" s="432"/>
      <c r="E21" s="432"/>
      <c r="F21" s="432"/>
      <c r="G21" s="432"/>
      <c r="H21" s="432"/>
      <c r="I21" s="432"/>
    </row>
    <row r="22" spans="1:9" x14ac:dyDescent="0.25">
      <c r="A22" s="416"/>
      <c r="B22" s="416"/>
      <c r="C22" s="416"/>
      <c r="D22" s="416"/>
      <c r="E22" s="416"/>
      <c r="F22" s="416"/>
      <c r="G22" s="416"/>
      <c r="H22" s="416"/>
      <c r="I22" s="416"/>
    </row>
    <row r="23" spans="1:9" ht="16.5" x14ac:dyDescent="0.25">
      <c r="A23" s="34"/>
      <c r="B23" s="34"/>
      <c r="C23" s="34"/>
      <c r="D23" s="34"/>
      <c r="E23" s="34"/>
      <c r="F23" s="34"/>
      <c r="G23" s="34"/>
      <c r="H23" s="34"/>
      <c r="I23" s="34"/>
    </row>
    <row r="24" spans="1:9" ht="74.45" customHeight="1" x14ac:dyDescent="0.25">
      <c r="A24" s="429"/>
      <c r="B24" s="430"/>
      <c r="C24" s="430"/>
      <c r="D24" s="430"/>
      <c r="E24" s="430"/>
      <c r="F24" s="430"/>
      <c r="G24" s="430"/>
      <c r="H24" s="430"/>
      <c r="I24" s="431"/>
    </row>
    <row r="25" spans="1:9" ht="16.5" x14ac:dyDescent="0.25">
      <c r="A25" s="34"/>
      <c r="B25" s="34"/>
      <c r="C25" s="34"/>
      <c r="D25" s="34"/>
      <c r="E25" s="34"/>
      <c r="F25" s="34"/>
      <c r="G25" s="34"/>
      <c r="H25" s="34"/>
      <c r="I25" s="34"/>
    </row>
    <row r="26" spans="1:9" ht="16.5" x14ac:dyDescent="0.25">
      <c r="A26" s="416" t="s">
        <v>67</v>
      </c>
      <c r="B26" s="416"/>
      <c r="C26" s="416"/>
      <c r="D26" s="416"/>
      <c r="E26" s="416"/>
      <c r="F26" s="416"/>
      <c r="G26" s="416"/>
      <c r="H26" s="416"/>
      <c r="I26" s="416"/>
    </row>
    <row r="27" spans="1:9" ht="16.5" x14ac:dyDescent="0.25">
      <c r="A27" s="34"/>
      <c r="B27" s="34"/>
      <c r="C27" s="34"/>
      <c r="D27" s="34"/>
      <c r="E27" s="34"/>
      <c r="F27" s="34"/>
      <c r="G27" s="34"/>
      <c r="H27" s="34"/>
      <c r="I27" s="34"/>
    </row>
    <row r="28" spans="1:9" ht="92.1" customHeight="1" x14ac:dyDescent="0.25">
      <c r="A28" s="429"/>
      <c r="B28" s="430"/>
      <c r="C28" s="430"/>
      <c r="D28" s="430"/>
      <c r="E28" s="430"/>
      <c r="F28" s="430"/>
      <c r="G28" s="430"/>
      <c r="H28" s="430"/>
      <c r="I28" s="431"/>
    </row>
    <row r="29" spans="1:9" ht="16.5" x14ac:dyDescent="0.25">
      <c r="A29" s="34"/>
      <c r="B29" s="34"/>
      <c r="C29" s="34"/>
      <c r="D29" s="34"/>
      <c r="E29" s="34"/>
      <c r="F29" s="34"/>
      <c r="G29" s="34"/>
      <c r="H29" s="34"/>
      <c r="I29" s="34"/>
    </row>
    <row r="30" spans="1:9" ht="42.75" customHeight="1" x14ac:dyDescent="0.25">
      <c r="A30" s="443" t="s">
        <v>69</v>
      </c>
      <c r="B30" s="443"/>
      <c r="C30" s="443"/>
      <c r="D30" s="443"/>
      <c r="E30" s="443"/>
      <c r="F30" s="443"/>
      <c r="G30" s="443"/>
      <c r="H30" s="443"/>
      <c r="I30" s="443"/>
    </row>
    <row r="31" spans="1:9" ht="16.5" x14ac:dyDescent="0.25">
      <c r="A31" s="34"/>
      <c r="B31" s="34"/>
      <c r="C31" s="34"/>
      <c r="D31" s="34"/>
      <c r="E31" s="34"/>
      <c r="F31" s="34"/>
      <c r="G31" s="34"/>
      <c r="H31" s="34"/>
      <c r="I31" s="34"/>
    </row>
    <row r="32" spans="1:9" ht="33" customHeight="1" x14ac:dyDescent="0.25">
      <c r="A32" s="429"/>
      <c r="B32" s="430"/>
      <c r="C32" s="430"/>
      <c r="D32" s="430"/>
      <c r="E32" s="430"/>
      <c r="F32" s="430"/>
      <c r="G32" s="430"/>
      <c r="H32" s="430"/>
      <c r="I32" s="431"/>
    </row>
    <row r="33" spans="1:9" ht="16.5" x14ac:dyDescent="0.25">
      <c r="A33" s="35"/>
      <c r="B33" s="35"/>
      <c r="C33" s="35"/>
      <c r="D33" s="35"/>
      <c r="E33" s="35"/>
      <c r="F33" s="35"/>
      <c r="G33" s="35"/>
      <c r="H33" s="35"/>
      <c r="I33" s="35"/>
    </row>
    <row r="34" spans="1:9" ht="33" customHeight="1" x14ac:dyDescent="0.25">
      <c r="A34" s="416" t="s">
        <v>71</v>
      </c>
      <c r="B34" s="416"/>
      <c r="C34" s="416"/>
      <c r="D34" s="416"/>
      <c r="E34" s="416"/>
      <c r="F34" s="416"/>
      <c r="G34" s="416"/>
      <c r="H34" s="416"/>
      <c r="I34" s="416"/>
    </row>
    <row r="35" spans="1:9" ht="16.5" x14ac:dyDescent="0.25">
      <c r="A35" s="35"/>
      <c r="B35" s="35"/>
      <c r="C35" s="35"/>
      <c r="D35" s="35"/>
      <c r="E35" s="35"/>
      <c r="F35" s="35"/>
      <c r="G35" s="35"/>
      <c r="H35" s="35"/>
      <c r="I35" s="35"/>
    </row>
    <row r="36" spans="1:9" ht="61.35" customHeight="1" x14ac:dyDescent="0.25">
      <c r="A36" s="426"/>
      <c r="B36" s="427"/>
      <c r="C36" s="427"/>
      <c r="D36" s="427"/>
      <c r="E36" s="427"/>
      <c r="F36" s="427"/>
      <c r="G36" s="427"/>
      <c r="H36" s="427"/>
      <c r="I36" s="428"/>
    </row>
    <row r="37" spans="1:9" ht="16.5" x14ac:dyDescent="0.25">
      <c r="A37" s="35"/>
      <c r="B37" s="35"/>
      <c r="C37" s="35"/>
      <c r="D37" s="35"/>
      <c r="E37" s="35"/>
      <c r="F37" s="35"/>
      <c r="G37" s="35"/>
      <c r="H37" s="35"/>
      <c r="I37" s="35"/>
    </row>
    <row r="38" spans="1:9" ht="20.45" customHeight="1" x14ac:dyDescent="0.25">
      <c r="A38" s="442" t="s">
        <v>73</v>
      </c>
      <c r="B38" s="442"/>
      <c r="C38" s="442"/>
      <c r="D38" s="442"/>
      <c r="E38" s="442"/>
      <c r="F38" s="442"/>
      <c r="G38" s="442"/>
      <c r="H38" s="442"/>
      <c r="I38" s="442"/>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29"/>
      <c r="B46" s="430"/>
      <c r="C46" s="430"/>
      <c r="D46" s="430"/>
      <c r="E46" s="430"/>
      <c r="F46" s="430"/>
      <c r="G46" s="430"/>
      <c r="H46" s="430"/>
      <c r="I46" s="431"/>
    </row>
    <row r="47" spans="1:9" ht="16.5" x14ac:dyDescent="0.25">
      <c r="A47" s="35"/>
      <c r="B47" s="36"/>
      <c r="C47" s="35"/>
      <c r="D47" s="35"/>
      <c r="E47" s="35"/>
      <c r="F47" s="35"/>
      <c r="G47" s="35"/>
      <c r="H47" s="35"/>
      <c r="I47" s="35"/>
    </row>
    <row r="48" spans="1:9" ht="43.35" customHeight="1" x14ac:dyDescent="0.25">
      <c r="A48" s="416" t="s">
        <v>81</v>
      </c>
      <c r="B48" s="416"/>
      <c r="C48" s="416"/>
      <c r="D48" s="416"/>
      <c r="E48" s="416"/>
      <c r="F48" s="416"/>
      <c r="G48" s="416"/>
      <c r="H48" s="416"/>
      <c r="I48" s="416"/>
    </row>
    <row r="49" spans="1:9" ht="16.5" x14ac:dyDescent="0.25">
      <c r="A49" s="35"/>
      <c r="B49" s="36"/>
      <c r="C49" s="35"/>
      <c r="D49" s="35"/>
      <c r="E49" s="35"/>
      <c r="F49" s="35"/>
      <c r="G49" s="35"/>
      <c r="H49" s="35"/>
      <c r="I49" s="35"/>
    </row>
    <row r="50" spans="1:9" ht="22.35" customHeight="1" x14ac:dyDescent="0.25">
      <c r="A50" s="429"/>
      <c r="B50" s="430"/>
      <c r="C50" s="430"/>
      <c r="D50" s="430"/>
      <c r="E50" s="430"/>
      <c r="F50" s="430"/>
      <c r="G50" s="430"/>
      <c r="H50" s="430"/>
      <c r="I50" s="431"/>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33" t="s">
        <v>83</v>
      </c>
      <c r="B56" s="433"/>
      <c r="C56" s="433"/>
      <c r="D56" s="433"/>
      <c r="E56" s="433"/>
      <c r="F56" s="433"/>
      <c r="G56" s="433"/>
      <c r="H56" s="433"/>
      <c r="I56" s="433"/>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 t="shared" ref="C60:E63" si="0">ROUND(C60*(1+$C$58),0)</f>
        <v>0</v>
      </c>
      <c r="E60" s="5">
        <f t="shared" si="0"/>
        <v>0</v>
      </c>
      <c r="F60" s="5">
        <f>ROUND(E60*(1+$F$58),0)</f>
        <v>0</v>
      </c>
      <c r="G60" s="5">
        <f t="shared" ref="F60:H63" si="1">ROUND(F60*(1+$F$58),0)</f>
        <v>0</v>
      </c>
      <c r="H60" s="5">
        <f t="shared" si="1"/>
        <v>0</v>
      </c>
      <c r="I60" s="3">
        <f>SUM(B60:H60)</f>
        <v>0</v>
      </c>
    </row>
    <row r="61" spans="1:9" x14ac:dyDescent="0.25">
      <c r="A61" s="7" t="s">
        <v>28</v>
      </c>
      <c r="B61" s="5">
        <v>125000</v>
      </c>
      <c r="C61" s="5">
        <v>179375</v>
      </c>
      <c r="D61" s="5">
        <v>131328</v>
      </c>
      <c r="E61" s="5">
        <f t="shared" si="0"/>
        <v>134611</v>
      </c>
      <c r="F61" s="5">
        <v>193167</v>
      </c>
      <c r="G61" s="5">
        <v>141426</v>
      </c>
      <c r="H61" s="5">
        <f t="shared" si="1"/>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33" t="s">
        <v>52</v>
      </c>
      <c r="B68" s="433"/>
      <c r="C68" s="433"/>
      <c r="D68" s="433"/>
      <c r="E68" s="433"/>
      <c r="F68" s="433"/>
      <c r="G68" s="433"/>
      <c r="H68" s="433"/>
      <c r="I68" s="433"/>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43" t="s">
        <v>85</v>
      </c>
      <c r="B83" s="443"/>
      <c r="C83" s="443"/>
      <c r="D83" s="443"/>
      <c r="E83" s="443"/>
      <c r="F83" s="443"/>
      <c r="G83" s="443"/>
      <c r="H83" s="443"/>
      <c r="I83" s="443"/>
    </row>
    <row r="84" spans="1:9" x14ac:dyDescent="0.25">
      <c r="A84" s="24"/>
    </row>
    <row r="85" spans="1:9" ht="75.75" customHeight="1" x14ac:dyDescent="0.25">
      <c r="A85" s="444" t="s">
        <v>86</v>
      </c>
      <c r="B85" s="445"/>
      <c r="C85" s="445"/>
      <c r="D85" s="445"/>
      <c r="E85" s="445"/>
      <c r="F85" s="445"/>
      <c r="G85" s="445"/>
      <c r="H85" s="445"/>
      <c r="I85" s="446"/>
    </row>
    <row r="87" spans="1:9" ht="59.1" customHeight="1" x14ac:dyDescent="0.25">
      <c r="A87" s="434"/>
      <c r="B87" s="435"/>
      <c r="C87" s="435"/>
      <c r="D87" s="435"/>
      <c r="E87" s="435"/>
      <c r="F87" s="435"/>
      <c r="G87" s="435"/>
      <c r="H87" s="435"/>
      <c r="I87" s="436"/>
    </row>
  </sheetData>
  <customSheetViews>
    <customSheetView guid="{A57ED495-A8F1-41AA-920B-D492B709C260}"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s>
  <mergeCells count="35">
    <mergeCell ref="A85:I85"/>
    <mergeCell ref="A87:I87"/>
    <mergeCell ref="A46:I46"/>
    <mergeCell ref="A48:I48"/>
    <mergeCell ref="A50:I50"/>
    <mergeCell ref="A56:I56"/>
    <mergeCell ref="A68:I68"/>
    <mergeCell ref="A83:I83"/>
    <mergeCell ref="A38:I38"/>
    <mergeCell ref="A16:I16"/>
    <mergeCell ref="A18:I18"/>
    <mergeCell ref="A20:I20"/>
    <mergeCell ref="A21:I22"/>
    <mergeCell ref="A24:I24"/>
    <mergeCell ref="A26:I26"/>
    <mergeCell ref="A28:I28"/>
    <mergeCell ref="A30:I30"/>
    <mergeCell ref="A32:I32"/>
    <mergeCell ref="A34:I34"/>
    <mergeCell ref="A36:I36"/>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s>
  <pageMargins left="0.7" right="0.7" top="0.75" bottom="0.75" header="0.3" footer="0.3"/>
  <pageSetup scale="80" orientation="portrait" verticalDpi="0" r:id="rId2"/>
  <headerFooter>
    <oddHeader xml:space="preserve">&amp;C&amp;14Wake Transit Plan
Operating Request Form </oddHeader>
  </headerFooter>
  <rowBreaks count="1" manualBreakCount="1">
    <brk id="53" max="16383" man="1"/>
  </rowBreaks>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2:I87"/>
  <sheetViews>
    <sheetView workbookViewId="0">
      <pane ySplit="4" topLeftCell="A55" activePane="bottomLeft" state="frozen"/>
      <selection pane="bottomLeft" activeCell="A83" sqref="A83:I83"/>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07" t="s">
        <v>34</v>
      </c>
      <c r="B2" s="407"/>
      <c r="C2" s="407" t="s">
        <v>35</v>
      </c>
      <c r="D2" s="407"/>
      <c r="E2" s="408" t="s">
        <v>36</v>
      </c>
      <c r="F2" s="409"/>
      <c r="G2" s="409"/>
      <c r="H2" s="437" t="s">
        <v>41</v>
      </c>
      <c r="I2" s="437"/>
    </row>
    <row r="3" spans="1:9" x14ac:dyDescent="0.25">
      <c r="A3" s="410" t="s">
        <v>54</v>
      </c>
      <c r="B3" s="410"/>
      <c r="C3" s="410" t="s">
        <v>55</v>
      </c>
      <c r="D3" s="410"/>
      <c r="E3" s="411" t="s">
        <v>38</v>
      </c>
      <c r="F3" s="411"/>
      <c r="G3" s="411"/>
      <c r="H3" s="438">
        <f>I64</f>
        <v>1049869</v>
      </c>
      <c r="I3" s="439"/>
    </row>
    <row r="4" spans="1:9" x14ac:dyDescent="0.25">
      <c r="A4" s="410"/>
      <c r="B4" s="410"/>
      <c r="C4" s="410"/>
      <c r="D4" s="410"/>
      <c r="E4" s="413" t="s">
        <v>56</v>
      </c>
      <c r="F4" s="410"/>
      <c r="G4" s="410"/>
      <c r="H4" s="440"/>
      <c r="I4" s="441"/>
    </row>
    <row r="5" spans="1:9" ht="23.1" customHeight="1" x14ac:dyDescent="0.25">
      <c r="A5" s="417" t="s">
        <v>57</v>
      </c>
      <c r="B5" s="418"/>
      <c r="C5" s="26"/>
      <c r="D5" s="26"/>
      <c r="E5" s="26"/>
      <c r="F5" s="26"/>
      <c r="G5" s="26"/>
      <c r="H5" s="26"/>
      <c r="I5" s="27"/>
    </row>
    <row r="6" spans="1:9" ht="114" customHeight="1" x14ac:dyDescent="0.25">
      <c r="A6" s="427" t="s">
        <v>58</v>
      </c>
      <c r="B6" s="427"/>
      <c r="C6" s="427"/>
      <c r="D6" s="427"/>
      <c r="E6" s="427"/>
      <c r="F6" s="427"/>
      <c r="G6" s="427"/>
      <c r="H6" s="427"/>
      <c r="I6" s="428"/>
    </row>
    <row r="7" spans="1:9" x14ac:dyDescent="0.25">
      <c r="A7" s="422" t="s">
        <v>53</v>
      </c>
      <c r="B7" s="423"/>
      <c r="C7" s="423"/>
      <c r="D7" s="28"/>
      <c r="E7" s="29"/>
      <c r="F7" s="29"/>
      <c r="G7" s="29"/>
      <c r="H7" s="29"/>
      <c r="I7" s="30"/>
    </row>
    <row r="8" spans="1:9" x14ac:dyDescent="0.25">
      <c r="A8" s="424" t="s">
        <v>45</v>
      </c>
      <c r="B8" s="425"/>
      <c r="C8" s="425"/>
      <c r="D8" s="425"/>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29" t="s">
        <v>60</v>
      </c>
      <c r="B12" s="430"/>
      <c r="C12" s="430"/>
      <c r="D12" s="430"/>
      <c r="E12" s="430"/>
      <c r="F12" s="430"/>
      <c r="G12" s="430"/>
      <c r="H12" s="430"/>
      <c r="I12" s="431"/>
    </row>
    <row r="13" spans="1:9" ht="16.5" x14ac:dyDescent="0.25">
      <c r="A13" s="34"/>
      <c r="B13" s="34"/>
      <c r="C13" s="34"/>
      <c r="D13" s="34"/>
      <c r="E13" s="34"/>
      <c r="F13" s="34"/>
      <c r="G13" s="34"/>
      <c r="H13" s="34"/>
      <c r="I13" s="34"/>
    </row>
    <row r="14" spans="1:9" ht="23.1" customHeight="1" x14ac:dyDescent="0.25">
      <c r="A14" s="416" t="s">
        <v>61</v>
      </c>
      <c r="B14" s="416"/>
      <c r="C14" s="416"/>
      <c r="D14" s="416"/>
      <c r="E14" s="416"/>
      <c r="F14" s="416"/>
      <c r="G14" s="416"/>
      <c r="H14" s="416"/>
      <c r="I14" s="416"/>
    </row>
    <row r="15" spans="1:9" ht="16.5" x14ac:dyDescent="0.25">
      <c r="A15" s="34"/>
      <c r="B15" s="34"/>
      <c r="C15" s="34"/>
      <c r="D15" s="34"/>
      <c r="E15" s="34"/>
      <c r="F15" s="34"/>
      <c r="G15" s="34"/>
      <c r="H15" s="34"/>
      <c r="I15" s="34"/>
    </row>
    <row r="16" spans="1:9" ht="57" customHeight="1" x14ac:dyDescent="0.25">
      <c r="A16" s="429" t="s">
        <v>62</v>
      </c>
      <c r="B16" s="430"/>
      <c r="C16" s="430"/>
      <c r="D16" s="430"/>
      <c r="E16" s="430"/>
      <c r="F16" s="430"/>
      <c r="G16" s="430"/>
      <c r="H16" s="430"/>
      <c r="I16" s="431"/>
    </row>
    <row r="17" spans="1:9" ht="8.1" customHeight="1" x14ac:dyDescent="0.25">
      <c r="A17" s="34"/>
      <c r="B17" s="34"/>
      <c r="C17" s="34"/>
      <c r="D17" s="34"/>
      <c r="E17" s="34"/>
      <c r="F17" s="34"/>
      <c r="G17" s="34"/>
      <c r="H17" s="34"/>
      <c r="I17" s="34"/>
    </row>
    <row r="18" spans="1:9" ht="15" customHeight="1" x14ac:dyDescent="0.25">
      <c r="A18" s="416" t="s">
        <v>63</v>
      </c>
      <c r="B18" s="416"/>
      <c r="C18" s="416"/>
      <c r="D18" s="416"/>
      <c r="E18" s="416"/>
      <c r="F18" s="416"/>
      <c r="G18" s="416"/>
      <c r="H18" s="416"/>
      <c r="I18" s="416"/>
    </row>
    <row r="19" spans="1:9" ht="16.5" x14ac:dyDescent="0.25">
      <c r="A19" s="34"/>
      <c r="B19" s="34"/>
      <c r="C19" s="34"/>
      <c r="D19" s="34"/>
      <c r="E19" s="34"/>
      <c r="F19" s="34"/>
      <c r="G19" s="34"/>
      <c r="H19" s="34"/>
      <c r="I19" s="34"/>
    </row>
    <row r="20" spans="1:9" ht="33" customHeight="1" x14ac:dyDescent="0.25">
      <c r="A20" s="429" t="s">
        <v>64</v>
      </c>
      <c r="B20" s="430"/>
      <c r="C20" s="430"/>
      <c r="D20" s="430"/>
      <c r="E20" s="430"/>
      <c r="F20" s="430"/>
      <c r="G20" s="430"/>
      <c r="H20" s="430"/>
      <c r="I20" s="431"/>
    </row>
    <row r="21" spans="1:9" x14ac:dyDescent="0.25">
      <c r="A21" s="432" t="s">
        <v>65</v>
      </c>
      <c r="B21" s="432"/>
      <c r="C21" s="432"/>
      <c r="D21" s="432"/>
      <c r="E21" s="432"/>
      <c r="F21" s="432"/>
      <c r="G21" s="432"/>
      <c r="H21" s="432"/>
      <c r="I21" s="432"/>
    </row>
    <row r="22" spans="1:9" x14ac:dyDescent="0.25">
      <c r="A22" s="416"/>
      <c r="B22" s="416"/>
      <c r="C22" s="416"/>
      <c r="D22" s="416"/>
      <c r="E22" s="416"/>
      <c r="F22" s="416"/>
      <c r="G22" s="416"/>
      <c r="H22" s="416"/>
      <c r="I22" s="416"/>
    </row>
    <row r="23" spans="1:9" ht="16.5" x14ac:dyDescent="0.25">
      <c r="A23" s="34"/>
      <c r="B23" s="34"/>
      <c r="C23" s="34"/>
      <c r="D23" s="34"/>
      <c r="E23" s="34"/>
      <c r="F23" s="34"/>
      <c r="G23" s="34"/>
      <c r="H23" s="34"/>
      <c r="I23" s="34"/>
    </row>
    <row r="24" spans="1:9" ht="74.45" customHeight="1" x14ac:dyDescent="0.25">
      <c r="A24" s="429" t="s">
        <v>66</v>
      </c>
      <c r="B24" s="430"/>
      <c r="C24" s="430"/>
      <c r="D24" s="430"/>
      <c r="E24" s="430"/>
      <c r="F24" s="430"/>
      <c r="G24" s="430"/>
      <c r="H24" s="430"/>
      <c r="I24" s="431"/>
    </row>
    <row r="25" spans="1:9" ht="16.5" x14ac:dyDescent="0.25">
      <c r="A25" s="34"/>
      <c r="B25" s="34"/>
      <c r="C25" s="34"/>
      <c r="D25" s="34"/>
      <c r="E25" s="34"/>
      <c r="F25" s="34"/>
      <c r="G25" s="34"/>
      <c r="H25" s="34"/>
      <c r="I25" s="34"/>
    </row>
    <row r="26" spans="1:9" ht="16.5" x14ac:dyDescent="0.25">
      <c r="A26" s="416" t="s">
        <v>67</v>
      </c>
      <c r="B26" s="416"/>
      <c r="C26" s="416"/>
      <c r="D26" s="416"/>
      <c r="E26" s="416"/>
      <c r="F26" s="416"/>
      <c r="G26" s="416"/>
      <c r="H26" s="416"/>
      <c r="I26" s="416"/>
    </row>
    <row r="27" spans="1:9" ht="16.5" x14ac:dyDescent="0.25">
      <c r="A27" s="34"/>
      <c r="B27" s="34"/>
      <c r="C27" s="34"/>
      <c r="D27" s="34"/>
      <c r="E27" s="34"/>
      <c r="F27" s="34"/>
      <c r="G27" s="34"/>
      <c r="H27" s="34"/>
      <c r="I27" s="34"/>
    </row>
    <row r="28" spans="1:9" ht="92.1" customHeight="1" x14ac:dyDescent="0.25">
      <c r="A28" s="416" t="s">
        <v>68</v>
      </c>
      <c r="B28" s="416"/>
      <c r="C28" s="416"/>
      <c r="D28" s="416"/>
      <c r="E28" s="416"/>
      <c r="F28" s="416"/>
      <c r="G28" s="416"/>
      <c r="H28" s="416"/>
      <c r="I28" s="447"/>
    </row>
    <row r="29" spans="1:9" ht="16.5" x14ac:dyDescent="0.25">
      <c r="A29" s="34"/>
      <c r="B29" s="34"/>
      <c r="C29" s="34"/>
      <c r="D29" s="34"/>
      <c r="E29" s="34"/>
      <c r="F29" s="34"/>
      <c r="G29" s="34"/>
      <c r="H29" s="34"/>
      <c r="I29" s="34"/>
    </row>
    <row r="30" spans="1:9" ht="42.75" customHeight="1" x14ac:dyDescent="0.25">
      <c r="A30" s="443" t="s">
        <v>69</v>
      </c>
      <c r="B30" s="443"/>
      <c r="C30" s="443"/>
      <c r="D30" s="443"/>
      <c r="E30" s="443"/>
      <c r="F30" s="443"/>
      <c r="G30" s="443"/>
      <c r="H30" s="443"/>
      <c r="I30" s="443"/>
    </row>
    <row r="31" spans="1:9" ht="16.5" x14ac:dyDescent="0.25">
      <c r="A31" s="34"/>
      <c r="B31" s="34"/>
      <c r="C31" s="34"/>
      <c r="D31" s="34"/>
      <c r="E31" s="34"/>
      <c r="F31" s="34"/>
      <c r="G31" s="34"/>
      <c r="H31" s="34"/>
      <c r="I31" s="34"/>
    </row>
    <row r="32" spans="1:9" ht="33" customHeight="1" x14ac:dyDescent="0.25">
      <c r="A32" s="429" t="s">
        <v>70</v>
      </c>
      <c r="B32" s="430"/>
      <c r="C32" s="430"/>
      <c r="D32" s="430"/>
      <c r="E32" s="430"/>
      <c r="F32" s="430"/>
      <c r="G32" s="430"/>
      <c r="H32" s="430"/>
      <c r="I32" s="431"/>
    </row>
    <row r="33" spans="1:9" ht="16.5" x14ac:dyDescent="0.25">
      <c r="A33" s="35"/>
      <c r="B33" s="35"/>
      <c r="C33" s="35"/>
      <c r="D33" s="35"/>
      <c r="E33" s="35"/>
      <c r="F33" s="35"/>
      <c r="G33" s="35"/>
      <c r="H33" s="35"/>
      <c r="I33" s="35"/>
    </row>
    <row r="34" spans="1:9" ht="33" customHeight="1" x14ac:dyDescent="0.25">
      <c r="A34" s="416" t="s">
        <v>71</v>
      </c>
      <c r="B34" s="416"/>
      <c r="C34" s="416"/>
      <c r="D34" s="416"/>
      <c r="E34" s="416"/>
      <c r="F34" s="416"/>
      <c r="G34" s="416"/>
      <c r="H34" s="416"/>
      <c r="I34" s="416"/>
    </row>
    <row r="35" spans="1:9" ht="16.5" x14ac:dyDescent="0.25">
      <c r="A35" s="35"/>
      <c r="B35" s="35"/>
      <c r="C35" s="35"/>
      <c r="D35" s="35"/>
      <c r="E35" s="35"/>
      <c r="F35" s="35"/>
      <c r="G35" s="35"/>
      <c r="H35" s="35"/>
      <c r="I35" s="35"/>
    </row>
    <row r="36" spans="1:9" ht="61.35" customHeight="1" x14ac:dyDescent="0.25">
      <c r="A36" s="426" t="s">
        <v>72</v>
      </c>
      <c r="B36" s="427"/>
      <c r="C36" s="427"/>
      <c r="D36" s="427"/>
      <c r="E36" s="427"/>
      <c r="F36" s="427"/>
      <c r="G36" s="427"/>
      <c r="H36" s="427"/>
      <c r="I36" s="428"/>
    </row>
    <row r="37" spans="1:9" ht="16.5" x14ac:dyDescent="0.25">
      <c r="A37" s="35"/>
      <c r="B37" s="35"/>
      <c r="C37" s="35"/>
      <c r="D37" s="35"/>
      <c r="E37" s="35"/>
      <c r="F37" s="35"/>
      <c r="G37" s="35"/>
      <c r="H37" s="35"/>
      <c r="I37" s="35"/>
    </row>
    <row r="38" spans="1:9" ht="20.45" customHeight="1" x14ac:dyDescent="0.25">
      <c r="A38" s="442" t="s">
        <v>73</v>
      </c>
      <c r="B38" s="442"/>
      <c r="C38" s="442"/>
      <c r="D38" s="442"/>
      <c r="E38" s="442"/>
      <c r="F38" s="442"/>
      <c r="G38" s="442"/>
      <c r="H38" s="442"/>
      <c r="I38" s="442"/>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29" t="s">
        <v>80</v>
      </c>
      <c r="B46" s="430"/>
      <c r="C46" s="430"/>
      <c r="D46" s="430"/>
      <c r="E46" s="430"/>
      <c r="F46" s="430"/>
      <c r="G46" s="430"/>
      <c r="H46" s="430"/>
      <c r="I46" s="431"/>
    </row>
    <row r="47" spans="1:9" ht="16.5" x14ac:dyDescent="0.25">
      <c r="A47" s="35"/>
      <c r="B47" s="36"/>
      <c r="C47" s="35"/>
      <c r="D47" s="35"/>
      <c r="E47" s="35"/>
      <c r="F47" s="35"/>
      <c r="G47" s="35"/>
      <c r="H47" s="35"/>
      <c r="I47" s="35"/>
    </row>
    <row r="48" spans="1:9" ht="43.35" customHeight="1" x14ac:dyDescent="0.25">
      <c r="A48" s="416" t="s">
        <v>81</v>
      </c>
      <c r="B48" s="416"/>
      <c r="C48" s="416"/>
      <c r="D48" s="416"/>
      <c r="E48" s="416"/>
      <c r="F48" s="416"/>
      <c r="G48" s="416"/>
      <c r="H48" s="416"/>
      <c r="I48" s="416"/>
    </row>
    <row r="49" spans="1:9" ht="16.5" x14ac:dyDescent="0.25">
      <c r="A49" s="35"/>
      <c r="B49" s="36"/>
      <c r="C49" s="35"/>
      <c r="D49" s="35"/>
      <c r="E49" s="35"/>
      <c r="F49" s="35"/>
      <c r="G49" s="35"/>
      <c r="H49" s="35"/>
      <c r="I49" s="35"/>
    </row>
    <row r="50" spans="1:9" ht="22.35" customHeight="1" x14ac:dyDescent="0.25">
      <c r="A50" s="429" t="s">
        <v>82</v>
      </c>
      <c r="B50" s="430"/>
      <c r="C50" s="430"/>
      <c r="D50" s="430"/>
      <c r="E50" s="430"/>
      <c r="F50" s="430"/>
      <c r="G50" s="430"/>
      <c r="H50" s="430"/>
      <c r="I50" s="431"/>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33" t="s">
        <v>83</v>
      </c>
      <c r="B56" s="433"/>
      <c r="C56" s="433"/>
      <c r="D56" s="433"/>
      <c r="E56" s="433"/>
      <c r="F56" s="433"/>
      <c r="G56" s="433"/>
      <c r="H56" s="433"/>
      <c r="I56" s="433"/>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ROUND(C60*(1+$C$58),0)</f>
        <v>0</v>
      </c>
      <c r="E60" s="5">
        <f>ROUND(D60*(1+$C$58),0)</f>
        <v>0</v>
      </c>
      <c r="F60" s="5">
        <f>ROUND(E60*(1+$F$58),0)</f>
        <v>0</v>
      </c>
      <c r="G60" s="5">
        <f>ROUND(F60*(1+$F$58),0)</f>
        <v>0</v>
      </c>
      <c r="H60" s="5">
        <f>ROUND(G60*(1+$F$58),0)</f>
        <v>0</v>
      </c>
      <c r="I60" s="3">
        <f>SUM(B60:H60)</f>
        <v>0</v>
      </c>
    </row>
    <row r="61" spans="1:9" x14ac:dyDescent="0.25">
      <c r="A61" s="7" t="s">
        <v>28</v>
      </c>
      <c r="B61" s="5">
        <v>125000</v>
      </c>
      <c r="C61" s="5">
        <v>179375</v>
      </c>
      <c r="D61" s="5">
        <v>131328</v>
      </c>
      <c r="E61" s="5">
        <f t="shared" ref="C61:E63" si="0">ROUND(D61*(1+$C$58),0)</f>
        <v>134611</v>
      </c>
      <c r="F61" s="5">
        <v>193167</v>
      </c>
      <c r="G61" s="5">
        <v>141426</v>
      </c>
      <c r="H61" s="5">
        <f t="shared" ref="F61:H63" si="1">ROUND(G61*(1+$F$58),0)</f>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33" t="s">
        <v>52</v>
      </c>
      <c r="B68" s="433"/>
      <c r="C68" s="433"/>
      <c r="D68" s="433"/>
      <c r="E68" s="433"/>
      <c r="F68" s="433"/>
      <c r="G68" s="433"/>
      <c r="H68" s="433"/>
      <c r="I68" s="433"/>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43" t="s">
        <v>85</v>
      </c>
      <c r="B83" s="443"/>
      <c r="C83" s="443"/>
      <c r="D83" s="443"/>
      <c r="E83" s="443"/>
      <c r="F83" s="443"/>
      <c r="G83" s="443"/>
      <c r="H83" s="443"/>
      <c r="I83" s="443"/>
    </row>
    <row r="84" spans="1:9" x14ac:dyDescent="0.25">
      <c r="A84" s="24"/>
    </row>
    <row r="85" spans="1:9" ht="75.75" customHeight="1" x14ac:dyDescent="0.25">
      <c r="A85" s="444" t="s">
        <v>86</v>
      </c>
      <c r="B85" s="445"/>
      <c r="C85" s="445"/>
      <c r="D85" s="445"/>
      <c r="E85" s="445"/>
      <c r="F85" s="445"/>
      <c r="G85" s="445"/>
      <c r="H85" s="445"/>
      <c r="I85" s="446"/>
    </row>
    <row r="87" spans="1:9" ht="59.1" customHeight="1" x14ac:dyDescent="0.25">
      <c r="A87" s="434"/>
      <c r="B87" s="435"/>
      <c r="C87" s="435"/>
      <c r="D87" s="435"/>
      <c r="E87" s="435"/>
      <c r="F87" s="435"/>
      <c r="G87" s="435"/>
      <c r="H87" s="436"/>
    </row>
  </sheetData>
  <customSheetViews>
    <customSheetView guid="{A57ED495-A8F1-41AA-920B-D492B709C260}"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s>
  <mergeCells count="35">
    <mergeCell ref="A85:I85"/>
    <mergeCell ref="A68:I68"/>
    <mergeCell ref="A87:H87"/>
    <mergeCell ref="A34:I34"/>
    <mergeCell ref="A36:I36"/>
    <mergeCell ref="A38:I38"/>
    <mergeCell ref="A46:I46"/>
    <mergeCell ref="A48:I48"/>
    <mergeCell ref="A50:I50"/>
    <mergeCell ref="A83:I83"/>
    <mergeCell ref="A28:I28"/>
    <mergeCell ref="A30:I30"/>
    <mergeCell ref="A32:I32"/>
    <mergeCell ref="A56:I56"/>
    <mergeCell ref="A16:I16"/>
    <mergeCell ref="A18:I18"/>
    <mergeCell ref="A20:I20"/>
    <mergeCell ref="A21:I22"/>
    <mergeCell ref="A24:I24"/>
    <mergeCell ref="A26:I26"/>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s>
  <hyperlinks>
    <hyperlink ref="E4" r:id="rId2"/>
  </hyperlinks>
  <pageMargins left="0.7" right="0.7" top="0.75" bottom="0.75" header="0.3" footer="0.3"/>
  <pageSetup scale="80" orientation="portrait" verticalDpi="0" r:id="rId3"/>
  <headerFooter>
    <oddHeader xml:space="preserve">&amp;C&amp;14Wake Transit Plan
Operating Request Form </oddHeader>
  </headerFooter>
  <rowBreaks count="1" manualBreakCount="1">
    <brk id="53" max="16383" man="1"/>
  </rowBreaks>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65"/>
  <sheetViews>
    <sheetView view="pageBreakPreview" zoomScale="80" zoomScaleNormal="55" zoomScaleSheetLayoutView="80" workbookViewId="0">
      <selection activeCell="I3" sqref="I3:J3"/>
    </sheetView>
  </sheetViews>
  <sheetFormatPr defaultColWidth="8.625" defaultRowHeight="15" outlineLevelRow="1"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30" width="8.625" style="37" hidden="1" customWidth="1" outlineLevel="1"/>
    <col min="31" max="31" width="8.625" style="37" collapsed="1"/>
    <col min="32" max="16384" width="8.625" style="37"/>
  </cols>
  <sheetData>
    <row r="1" spans="1:29" ht="17.45" customHeight="1" thickBot="1" x14ac:dyDescent="0.35">
      <c r="A1" s="45"/>
      <c r="B1" s="295" t="s">
        <v>193</v>
      </c>
      <c r="C1" s="296"/>
      <c r="D1" s="347" t="s">
        <v>164</v>
      </c>
      <c r="E1" s="348"/>
      <c r="F1" s="348"/>
      <c r="G1" s="348"/>
      <c r="H1" s="349"/>
      <c r="I1" s="97" t="s">
        <v>114</v>
      </c>
      <c r="J1" s="98">
        <v>43282</v>
      </c>
      <c r="K1" s="42"/>
      <c r="L1" s="42"/>
      <c r="M1" s="42"/>
      <c r="N1" s="42"/>
      <c r="O1" s="42"/>
      <c r="P1" s="42"/>
      <c r="Q1" s="42"/>
      <c r="R1" s="42"/>
      <c r="S1" s="42"/>
      <c r="T1" s="42"/>
      <c r="U1" s="42"/>
      <c r="V1" s="42"/>
    </row>
    <row r="2" spans="1:29" ht="18.75" customHeight="1" thickTop="1" thickBot="1" x14ac:dyDescent="0.35">
      <c r="A2" s="45"/>
      <c r="B2" s="350" t="str">
        <f>'FY19 Project Request '!B2:C2</f>
        <v>18DCI_TS6</v>
      </c>
      <c r="C2" s="351"/>
      <c r="D2" s="287" t="s">
        <v>117</v>
      </c>
      <c r="E2" s="288"/>
      <c r="F2" s="288"/>
      <c r="G2" s="288"/>
      <c r="H2" s="288"/>
      <c r="I2" s="297" t="s">
        <v>102</v>
      </c>
      <c r="J2" s="298"/>
      <c r="K2" s="42"/>
      <c r="L2" s="42"/>
      <c r="M2" s="42"/>
      <c r="N2" s="42"/>
      <c r="O2" s="42"/>
      <c r="P2" s="42"/>
      <c r="Q2" s="42"/>
      <c r="R2" s="42"/>
      <c r="S2" s="42"/>
      <c r="T2" s="42"/>
      <c r="U2" s="42"/>
      <c r="V2" s="42"/>
      <c r="AB2" s="209" t="s">
        <v>201</v>
      </c>
      <c r="AC2" s="191" t="s">
        <v>102</v>
      </c>
    </row>
    <row r="3" spans="1:29" ht="17.25" customHeight="1" thickTop="1" x14ac:dyDescent="0.3">
      <c r="A3" s="45"/>
      <c r="B3" s="333" t="s">
        <v>301</v>
      </c>
      <c r="C3" s="334"/>
      <c r="D3" s="287" t="s">
        <v>194</v>
      </c>
      <c r="E3" s="287"/>
      <c r="F3" s="287"/>
      <c r="G3" s="287"/>
      <c r="H3" s="287"/>
      <c r="I3" s="354" t="s">
        <v>201</v>
      </c>
      <c r="J3" s="355"/>
      <c r="K3" s="42"/>
      <c r="L3" s="42"/>
      <c r="M3" s="42"/>
      <c r="N3" s="42"/>
      <c r="O3" s="42"/>
      <c r="P3" s="42"/>
      <c r="Q3" s="42"/>
      <c r="R3" s="42"/>
      <c r="S3" s="42"/>
      <c r="T3" s="42"/>
      <c r="U3" s="42"/>
      <c r="V3" s="42"/>
      <c r="AB3" s="209" t="s">
        <v>202</v>
      </c>
      <c r="AC3" s="191" t="s">
        <v>276</v>
      </c>
    </row>
    <row r="4" spans="1:29" ht="17.25" x14ac:dyDescent="0.3">
      <c r="A4" s="45"/>
      <c r="B4" s="335"/>
      <c r="C4" s="336"/>
      <c r="D4" s="292"/>
      <c r="E4" s="287"/>
      <c r="F4" s="287"/>
      <c r="G4" s="287"/>
      <c r="H4" s="287"/>
      <c r="I4" s="52"/>
      <c r="J4" s="52"/>
      <c r="K4" s="42"/>
      <c r="L4" s="42"/>
      <c r="M4" s="42"/>
      <c r="N4" s="42"/>
      <c r="O4" s="42"/>
      <c r="P4" s="42"/>
      <c r="Q4" s="42"/>
      <c r="R4" s="42"/>
      <c r="S4" s="42"/>
      <c r="T4" s="42"/>
      <c r="U4" s="42"/>
      <c r="V4" s="42"/>
      <c r="AB4" s="209" t="s">
        <v>203</v>
      </c>
      <c r="AC4" s="191" t="s">
        <v>277</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B5" s="209" t="s">
        <v>204</v>
      </c>
      <c r="AC5" s="191" t="s">
        <v>278</v>
      </c>
    </row>
    <row r="6" spans="1:29"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c r="AC6" s="191" t="s">
        <v>279</v>
      </c>
    </row>
    <row r="7" spans="1:29"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20" t="s">
        <v>34</v>
      </c>
      <c r="C9" s="322"/>
      <c r="D9" s="320" t="s">
        <v>35</v>
      </c>
      <c r="E9" s="322"/>
      <c r="F9" s="155" t="s">
        <v>36</v>
      </c>
      <c r="G9" s="156"/>
      <c r="H9" s="192"/>
      <c r="I9" s="320" t="s">
        <v>111</v>
      </c>
      <c r="J9" s="322"/>
      <c r="K9" s="42"/>
      <c r="L9" s="42"/>
      <c r="M9" s="42"/>
      <c r="N9" s="42"/>
      <c r="O9" s="42"/>
      <c r="P9" s="42"/>
      <c r="Q9" s="42"/>
      <c r="R9" s="42"/>
      <c r="S9" s="42"/>
      <c r="T9" s="42"/>
      <c r="U9" s="42"/>
      <c r="V9" s="42"/>
    </row>
    <row r="10" spans="1:29" ht="18" customHeight="1" x14ac:dyDescent="0.25">
      <c r="A10" s="45"/>
      <c r="B10" s="328" t="str">
        <f>Project_Name</f>
        <v>Route 20 - New Commuter Service</v>
      </c>
      <c r="C10" s="329"/>
      <c r="D10" s="328" t="str">
        <f>Requesting_Agency</f>
        <v>GoDurham</v>
      </c>
      <c r="E10" s="329"/>
      <c r="F10" s="332" t="str">
        <f>'FY19 Project Request '!F11:H11</f>
        <v>Erik Landfried</v>
      </c>
      <c r="G10" s="332"/>
      <c r="H10" s="332"/>
      <c r="I10" s="139" t="s">
        <v>281</v>
      </c>
      <c r="J10" s="140">
        <f>'FY19 Project Request '!J11</f>
        <v>291802.875</v>
      </c>
      <c r="K10" s="42"/>
      <c r="L10" s="42"/>
      <c r="M10" s="42"/>
      <c r="N10" s="42"/>
      <c r="O10" s="42"/>
      <c r="P10" s="42"/>
      <c r="Q10" s="42"/>
      <c r="R10" s="42"/>
      <c r="S10" s="42"/>
      <c r="T10" s="42"/>
      <c r="U10" s="42"/>
      <c r="V10" s="42"/>
    </row>
    <row r="11" spans="1:29" ht="18" customHeight="1" x14ac:dyDescent="0.25">
      <c r="A11" s="45"/>
      <c r="B11" s="330"/>
      <c r="C11" s="331"/>
      <c r="D11" s="330"/>
      <c r="E11" s="331"/>
      <c r="F11" s="332" t="str">
        <f>'FY19 Project Request '!F12:H12</f>
        <v>elandfried@gotriangle.org</v>
      </c>
      <c r="G11" s="332"/>
      <c r="H11" s="332"/>
      <c r="I11" s="139" t="s">
        <v>282</v>
      </c>
      <c r="J11" s="140">
        <f>'FY19 Project Request '!J12</f>
        <v>1890627.3750000002</v>
      </c>
      <c r="K11" s="42"/>
      <c r="L11" s="42"/>
      <c r="M11" s="42"/>
      <c r="N11" s="42"/>
      <c r="O11" s="42"/>
      <c r="P11" s="42"/>
      <c r="Q11" s="42"/>
      <c r="R11" s="42"/>
      <c r="S11" s="42"/>
      <c r="T11" s="42"/>
      <c r="U11" s="42"/>
      <c r="V11" s="42"/>
    </row>
    <row r="12" spans="1:29" x14ac:dyDescent="0.25">
      <c r="A12" s="45"/>
      <c r="B12" s="320" t="s">
        <v>39</v>
      </c>
      <c r="C12" s="322"/>
      <c r="D12" s="320" t="s">
        <v>40</v>
      </c>
      <c r="E12" s="322"/>
      <c r="F12" s="155" t="s">
        <v>96</v>
      </c>
      <c r="G12" s="156"/>
      <c r="H12" s="192"/>
      <c r="I12" s="320" t="s">
        <v>112</v>
      </c>
      <c r="J12" s="322"/>
      <c r="K12" s="42"/>
      <c r="L12" s="42"/>
      <c r="M12" s="42"/>
      <c r="N12" s="42"/>
      <c r="O12" s="42"/>
      <c r="P12" s="42"/>
      <c r="Q12" s="42"/>
      <c r="R12" s="42"/>
      <c r="S12" s="42"/>
      <c r="T12" s="42"/>
      <c r="U12" s="42"/>
      <c r="V12" s="42"/>
    </row>
    <row r="13" spans="1:29" ht="15.75" customHeight="1" x14ac:dyDescent="0.25">
      <c r="A13" s="45"/>
      <c r="B13" s="337" t="str">
        <f>Start_Date</f>
        <v>Already implemented</v>
      </c>
      <c r="C13" s="338"/>
      <c r="D13" s="337" t="str">
        <f>End_Date</f>
        <v>N/A</v>
      </c>
      <c r="E13" s="338"/>
      <c r="F13" s="341">
        <f>Added_notes_as_appropriate</f>
        <v>0</v>
      </c>
      <c r="G13" s="342"/>
      <c r="H13" s="343"/>
      <c r="I13" s="139" t="s">
        <v>281</v>
      </c>
      <c r="J13" s="140">
        <f>'FY19 Project Request '!J14</f>
        <v>0</v>
      </c>
      <c r="K13" s="42"/>
      <c r="L13" s="42"/>
      <c r="M13" s="42"/>
      <c r="N13" s="42"/>
      <c r="O13" s="42"/>
      <c r="P13" s="42"/>
      <c r="Q13" s="42"/>
      <c r="R13" s="42"/>
      <c r="S13" s="42"/>
      <c r="T13" s="42"/>
      <c r="U13" s="42"/>
      <c r="V13" s="42"/>
      <c r="W13" s="37" t="b">
        <v>0</v>
      </c>
    </row>
    <row r="14" spans="1:29" ht="15.75" customHeight="1" x14ac:dyDescent="0.25">
      <c r="A14" s="45"/>
      <c r="B14" s="339"/>
      <c r="C14" s="340"/>
      <c r="D14" s="339"/>
      <c r="E14" s="340"/>
      <c r="F14" s="344"/>
      <c r="G14" s="345"/>
      <c r="H14" s="346"/>
      <c r="I14" s="139" t="s">
        <v>282</v>
      </c>
      <c r="J14" s="140">
        <f>'FY19 Project Request '!J15</f>
        <v>0</v>
      </c>
      <c r="K14" s="42"/>
      <c r="L14" s="42"/>
      <c r="M14" s="42"/>
      <c r="N14" s="42"/>
      <c r="O14" s="42"/>
      <c r="P14" s="42"/>
      <c r="Q14" s="42"/>
      <c r="R14" s="42"/>
      <c r="S14" s="42"/>
      <c r="T14" s="42"/>
      <c r="U14" s="42"/>
      <c r="V14" s="42"/>
      <c r="W14" s="37" t="b">
        <v>0</v>
      </c>
    </row>
    <row r="15" spans="1:29" ht="28.7" customHeight="1" x14ac:dyDescent="0.25">
      <c r="A15" s="45"/>
      <c r="B15" s="323" t="s">
        <v>90</v>
      </c>
      <c r="C15" s="324"/>
      <c r="D15" s="325"/>
      <c r="E15" s="326"/>
      <c r="F15" s="326"/>
      <c r="G15" s="326"/>
      <c r="H15" s="326"/>
      <c r="I15" s="326"/>
      <c r="J15" s="327"/>
      <c r="K15" s="42"/>
      <c r="L15" s="42"/>
      <c r="M15" s="42"/>
      <c r="N15" s="42"/>
      <c r="O15" s="42"/>
      <c r="P15" s="42"/>
      <c r="Q15" s="42"/>
      <c r="R15" s="42"/>
      <c r="S15" s="42"/>
      <c r="T15" s="42"/>
      <c r="U15" s="42"/>
      <c r="V15" s="42"/>
      <c r="W15" s="37" t="b">
        <v>0</v>
      </c>
    </row>
    <row r="16" spans="1:29" ht="102.75" customHeight="1" x14ac:dyDescent="0.25">
      <c r="A16" s="45"/>
      <c r="B16" s="307" t="str">
        <f>'FY19 Project Request '!B17:J17</f>
        <v>A new Route 20 was implemented, which provides peak-hour, limited-stop service between south Durham and the Duke &amp; VA Medical Centers. It serves two Park-and-Rides (Hope Valley Commons and Parkway Plaza), apartments and shopping centers in the South Square area, and Jordan HS.</v>
      </c>
      <c r="C16" s="308"/>
      <c r="D16" s="308"/>
      <c r="E16" s="308"/>
      <c r="F16" s="308"/>
      <c r="G16" s="308"/>
      <c r="H16" s="309"/>
      <c r="I16" s="309"/>
      <c r="J16" s="310"/>
      <c r="K16" s="42"/>
      <c r="L16" s="42"/>
      <c r="M16" s="42"/>
      <c r="N16" s="42"/>
      <c r="O16" s="42"/>
      <c r="P16" s="42"/>
      <c r="Q16" s="42"/>
      <c r="R16" s="42"/>
      <c r="S16" s="42"/>
      <c r="T16" s="42"/>
      <c r="U16" s="42"/>
      <c r="V16" s="42"/>
      <c r="X16" s="159"/>
      <c r="Y16" s="159" t="b">
        <v>1</v>
      </c>
    </row>
    <row r="17" spans="1:28" ht="20.25" customHeight="1" x14ac:dyDescent="0.25">
      <c r="A17" s="45"/>
      <c r="B17" s="312" t="s">
        <v>228</v>
      </c>
      <c r="C17" s="312"/>
      <c r="D17" s="312"/>
      <c r="E17" s="146">
        <f>IF('FY19 Project Request '!X35,"YES",IF('FY19 Project Request '!X36,"NO",))</f>
        <v>0</v>
      </c>
      <c r="F17" s="316"/>
      <c r="G17" s="317"/>
      <c r="H17" s="313"/>
      <c r="I17" s="314"/>
      <c r="J17" s="315"/>
      <c r="K17" s="42"/>
      <c r="L17" s="42"/>
      <c r="M17" s="42"/>
      <c r="N17" s="42"/>
      <c r="O17" s="42"/>
      <c r="P17" s="42"/>
      <c r="Q17" s="42"/>
      <c r="R17" s="42"/>
      <c r="S17" s="42"/>
      <c r="T17" s="42"/>
      <c r="U17" s="42"/>
      <c r="V17" s="42"/>
      <c r="X17" s="159" t="str">
        <f>'FY19 Project Request '!W19</f>
        <v>Operating</v>
      </c>
      <c r="Y17" s="159" t="b">
        <f>'FY19 Project Request '!X19</f>
        <v>1</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11" t="str">
        <f>'FY19 Project Request '!B22:C22</f>
        <v>Garrett Rd, NC-751, University Dr, Duke University Campus</v>
      </c>
      <c r="C21" s="311"/>
      <c r="D21" s="311" t="str">
        <f>'FY19 Project Request '!D22:F22</f>
        <v>People who commute from South Durham to Duke and had an indirect service before, as well as students at Jordan HS</v>
      </c>
      <c r="E21" s="311"/>
      <c r="F21" s="311"/>
      <c r="G21" s="311" t="str">
        <f>'FY19 Project Request '!G22:J22</f>
        <v>A more direct connection between south Durham and Duke &amp; VA Medical Centers, without having to travel downtown and transfer</v>
      </c>
      <c r="H21" s="311"/>
      <c r="I21" s="311"/>
      <c r="J21" s="311"/>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195</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62" t="s">
        <v>199</v>
      </c>
      <c r="C27" s="262"/>
      <c r="D27" s="262"/>
      <c r="E27" s="262"/>
      <c r="F27" s="262"/>
      <c r="G27" s="262"/>
      <c r="H27" s="262"/>
      <c r="I27" s="262"/>
      <c r="J27" s="262"/>
      <c r="K27" s="42"/>
      <c r="L27" s="42"/>
      <c r="M27" s="42"/>
      <c r="N27" s="42"/>
      <c r="O27" s="42"/>
      <c r="P27" s="42"/>
      <c r="Q27" s="42"/>
      <c r="R27" s="42"/>
      <c r="S27" s="42"/>
      <c r="T27" s="42"/>
      <c r="U27" s="42"/>
      <c r="V27" s="42"/>
    </row>
    <row r="28" spans="1:28" s="40" customFormat="1" x14ac:dyDescent="0.25">
      <c r="A28" s="76"/>
      <c r="C28" s="320" t="s">
        <v>200</v>
      </c>
      <c r="D28" s="321"/>
      <c r="E28" s="322"/>
      <c r="F28" s="89" t="s">
        <v>201</v>
      </c>
      <c r="G28" s="89" t="s">
        <v>202</v>
      </c>
      <c r="H28" s="89" t="s">
        <v>203</v>
      </c>
      <c r="I28" s="89" t="s">
        <v>204</v>
      </c>
      <c r="J28" s="44"/>
      <c r="K28" s="44"/>
      <c r="L28" s="44"/>
      <c r="M28" s="44"/>
      <c r="N28" s="44"/>
      <c r="O28" s="44"/>
      <c r="P28" s="44"/>
      <c r="Q28" s="44"/>
      <c r="R28" s="44"/>
      <c r="S28" s="44"/>
      <c r="T28" s="44"/>
      <c r="U28" s="44"/>
      <c r="V28" s="44"/>
    </row>
    <row r="29" spans="1:28" ht="21" customHeight="1" x14ac:dyDescent="0.25">
      <c r="A29" s="74"/>
      <c r="B29" s="59" t="s">
        <v>92</v>
      </c>
      <c r="C29" s="318" t="str">
        <f>KPI_a</f>
        <v>TS-Average Daily RidershipAverage daily ridership for Route 20 on weekdays.</v>
      </c>
      <c r="D29" s="319"/>
      <c r="E29" s="319"/>
      <c r="F29" s="230"/>
      <c r="G29" s="230"/>
      <c r="H29" s="230"/>
      <c r="I29" s="230"/>
      <c r="J29" s="44"/>
      <c r="K29" s="42"/>
      <c r="L29" s="42"/>
      <c r="M29" s="42"/>
      <c r="N29" s="42"/>
      <c r="O29" s="42"/>
      <c r="P29" s="42"/>
      <c r="Q29" s="42"/>
      <c r="R29" s="42"/>
      <c r="S29" s="42"/>
      <c r="T29" s="42"/>
      <c r="U29" s="42"/>
      <c r="V29" s="42"/>
    </row>
    <row r="30" spans="1:28" ht="21" customHeight="1" x14ac:dyDescent="0.25">
      <c r="A30" s="74"/>
      <c r="B30" s="59" t="s">
        <v>93</v>
      </c>
      <c r="C30" s="318" t="str">
        <f>KPI_b</f>
        <v>TS-Passengers per HourPassengers per revenue hour for Route 20 on weekdays.</v>
      </c>
      <c r="D30" s="319"/>
      <c r="E30" s="319"/>
      <c r="F30" s="230"/>
      <c r="G30" s="230"/>
      <c r="H30" s="230"/>
      <c r="I30" s="230"/>
      <c r="J30" s="44"/>
      <c r="K30" s="42"/>
      <c r="L30" s="42"/>
      <c r="M30" s="42"/>
      <c r="N30" s="42"/>
      <c r="O30" s="42"/>
      <c r="P30" s="42"/>
      <c r="Q30" s="42"/>
      <c r="R30" s="42"/>
      <c r="S30" s="42"/>
      <c r="T30" s="42"/>
      <c r="U30" s="42"/>
      <c r="V30" s="42"/>
    </row>
    <row r="31" spans="1:28" ht="21" customHeight="1" x14ac:dyDescent="0.25">
      <c r="A31" s="74"/>
      <c r="B31" s="59" t="s">
        <v>94</v>
      </c>
      <c r="C31" s="318" t="str">
        <f>KPI_c</f>
        <v>TS-Revenue Hours of Service ProvidedTotal revenue hours of service provided on Route 20 through this operating project.</v>
      </c>
      <c r="D31" s="319"/>
      <c r="E31" s="319"/>
      <c r="F31" s="230"/>
      <c r="G31" s="230"/>
      <c r="H31" s="230"/>
      <c r="I31" s="230"/>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205</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01" t="s">
        <v>201</v>
      </c>
      <c r="C36" s="302"/>
      <c r="D36" s="301" t="s">
        <v>202</v>
      </c>
      <c r="E36" s="302"/>
      <c r="F36" s="301" t="s">
        <v>203</v>
      </c>
      <c r="G36" s="302"/>
      <c r="H36" s="301" t="s">
        <v>204</v>
      </c>
      <c r="I36" s="302"/>
      <c r="J36" s="42"/>
      <c r="K36" s="42"/>
      <c r="L36" s="42"/>
      <c r="M36" s="42"/>
      <c r="N36" s="42"/>
      <c r="O36" s="42"/>
      <c r="P36" s="42"/>
      <c r="Q36" s="42"/>
      <c r="R36" s="42"/>
      <c r="S36" s="42"/>
      <c r="T36" s="42"/>
      <c r="U36" s="42"/>
      <c r="V36" s="42"/>
      <c r="W36" s="42"/>
      <c r="X36" s="42"/>
      <c r="Y36" s="42"/>
      <c r="Z36" s="147"/>
    </row>
    <row r="37" spans="1:26" ht="180.75" customHeight="1" thickTop="1" x14ac:dyDescent="0.25">
      <c r="A37" s="45"/>
      <c r="B37" s="305"/>
      <c r="C37" s="306"/>
      <c r="D37" s="305"/>
      <c r="E37" s="306"/>
      <c r="F37" s="305"/>
      <c r="G37" s="306"/>
      <c r="H37" s="305"/>
      <c r="I37" s="306"/>
      <c r="J37" s="42"/>
      <c r="K37" s="42"/>
      <c r="L37" s="42"/>
      <c r="M37" s="42"/>
      <c r="N37" s="42"/>
      <c r="O37" s="42"/>
      <c r="P37" s="42"/>
      <c r="Q37" s="42"/>
      <c r="R37" s="42"/>
      <c r="S37" s="42"/>
      <c r="T37" s="42"/>
      <c r="U37" s="42"/>
      <c r="V37" s="42"/>
      <c r="W37" s="42"/>
      <c r="X37" s="42"/>
      <c r="Y37" s="42"/>
      <c r="Z37" s="147"/>
    </row>
    <row r="38" spans="1:26" ht="15.75" thickBot="1" x14ac:dyDescent="0.3">
      <c r="A38" s="53"/>
      <c r="B38" s="303" t="s">
        <v>206</v>
      </c>
      <c r="C38" s="304"/>
      <c r="D38" s="303" t="s">
        <v>206</v>
      </c>
      <c r="E38" s="304"/>
      <c r="F38" s="303" t="s">
        <v>206</v>
      </c>
      <c r="G38" s="304"/>
      <c r="H38" s="303" t="s">
        <v>206</v>
      </c>
      <c r="I38" s="304"/>
      <c r="J38" s="53"/>
      <c r="K38" s="42"/>
      <c r="L38" s="42"/>
      <c r="M38" s="42"/>
      <c r="N38" s="42"/>
      <c r="O38" s="42"/>
      <c r="P38" s="42"/>
      <c r="Q38" s="42"/>
      <c r="R38" s="42"/>
      <c r="S38" s="42"/>
      <c r="T38" s="42"/>
      <c r="U38" s="42"/>
      <c r="V38" s="42"/>
    </row>
    <row r="39" spans="1:26" ht="15.75" thickTop="1" x14ac:dyDescent="0.25">
      <c r="A39" s="45"/>
      <c r="B39" s="305"/>
      <c r="C39" s="306"/>
      <c r="D39" s="305"/>
      <c r="E39" s="306"/>
      <c r="F39" s="305"/>
      <c r="G39" s="306"/>
      <c r="H39" s="305"/>
      <c r="I39" s="306"/>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236</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s="42" customFormat="1" ht="8.25" customHeight="1" outlineLevel="1" x14ac:dyDescent="0.4">
      <c r="A43" s="227"/>
      <c r="B43" s="228"/>
      <c r="C43" s="228"/>
      <c r="D43" s="228"/>
      <c r="E43" s="228"/>
      <c r="F43" s="228"/>
      <c r="G43" s="228"/>
      <c r="H43" s="228"/>
      <c r="I43" s="228"/>
      <c r="J43" s="228"/>
      <c r="K43" s="227"/>
      <c r="L43" s="227"/>
      <c r="M43" s="227"/>
      <c r="N43" s="227"/>
      <c r="O43" s="227"/>
      <c r="P43" s="227"/>
      <c r="Q43" s="227"/>
      <c r="R43" s="227"/>
      <c r="S43" s="227"/>
      <c r="T43" s="227"/>
      <c r="U43" s="227"/>
      <c r="V43" s="227"/>
    </row>
    <row r="44" spans="1:26" s="42" customFormat="1" ht="18" customHeight="1" outlineLevel="1" thickBot="1" x14ac:dyDescent="0.45">
      <c r="A44" s="227"/>
      <c r="B44" s="225" t="s">
        <v>359</v>
      </c>
      <c r="C44" s="226"/>
      <c r="D44" s="229">
        <f>IF('FY19 Project Request '!H105&gt;0,ROUND('FY19 Project Request '!H105,),"N/A")</f>
        <v>284613</v>
      </c>
      <c r="E44" s="228"/>
      <c r="F44" s="228"/>
      <c r="G44" s="228"/>
      <c r="H44" s="228"/>
      <c r="I44" s="228"/>
      <c r="J44" s="228"/>
      <c r="K44" s="227"/>
      <c r="L44" s="227"/>
      <c r="M44" s="227"/>
      <c r="N44" s="227"/>
      <c r="O44" s="227"/>
      <c r="P44" s="227"/>
      <c r="Q44" s="227"/>
      <c r="R44" s="227"/>
      <c r="S44" s="227"/>
      <c r="T44" s="227"/>
      <c r="U44" s="227"/>
      <c r="V44" s="227"/>
    </row>
    <row r="45" spans="1:26" ht="15.75" customHeight="1" thickTop="1" x14ac:dyDescent="0.4">
      <c r="A45" s="42"/>
      <c r="B45" s="172"/>
      <c r="C45" s="172"/>
      <c r="D45" s="172"/>
      <c r="E45" s="172"/>
      <c r="F45" s="172"/>
      <c r="G45" s="172"/>
      <c r="H45" s="172"/>
      <c r="I45" s="172"/>
      <c r="J45" s="172"/>
      <c r="K45" s="172"/>
      <c r="L45" s="48"/>
      <c r="M45" s="48"/>
      <c r="N45" s="48"/>
      <c r="O45" s="48"/>
      <c r="P45" s="48"/>
      <c r="Q45" s="48"/>
      <c r="R45" s="48"/>
      <c r="S45" s="48"/>
      <c r="T45" s="48"/>
      <c r="U45" s="48"/>
      <c r="V45" s="48"/>
    </row>
    <row r="46" spans="1:26" ht="14.25" customHeight="1" outlineLevel="1" x14ac:dyDescent="0.25">
      <c r="A46" s="42"/>
      <c r="C46" s="42"/>
      <c r="D46" s="42"/>
      <c r="E46" s="42"/>
      <c r="F46" s="42"/>
      <c r="G46" s="42"/>
      <c r="H46" s="42"/>
      <c r="I46" s="42"/>
      <c r="J46" s="42"/>
      <c r="K46" s="42"/>
      <c r="L46" s="42"/>
      <c r="M46" s="42"/>
      <c r="N46" s="42"/>
      <c r="O46" s="42"/>
      <c r="P46" s="42"/>
      <c r="Q46" s="42"/>
      <c r="R46" s="42"/>
      <c r="S46" s="42"/>
      <c r="T46" s="42"/>
      <c r="U46" s="42"/>
      <c r="V46" s="42"/>
    </row>
    <row r="47" spans="1:26" outlineLevel="1" x14ac:dyDescent="0.25">
      <c r="A47" s="45"/>
      <c r="B47" s="42"/>
      <c r="C47" s="42"/>
      <c r="D47" s="42"/>
      <c r="E47" s="53"/>
      <c r="F47" s="53"/>
      <c r="G47" s="53"/>
      <c r="H47" s="53"/>
      <c r="I47" s="53"/>
      <c r="J47" s="53"/>
      <c r="K47" s="42"/>
      <c r="L47" s="42"/>
      <c r="M47" s="42"/>
      <c r="N47" s="42"/>
      <c r="O47" s="42"/>
      <c r="P47" s="42"/>
      <c r="Q47" s="42"/>
      <c r="R47" s="42"/>
      <c r="S47" s="42"/>
      <c r="T47" s="42"/>
      <c r="U47" s="42"/>
      <c r="V47" s="42"/>
    </row>
    <row r="48" spans="1:26" outlineLevel="1" x14ac:dyDescent="0.25">
      <c r="A48" s="53"/>
      <c r="B48" s="155" t="str">
        <f>$I$2&amp;"-"&amp;$I$3</f>
        <v>FY 2019-Quarter 1</v>
      </c>
      <c r="C48" s="156"/>
      <c r="D48" s="151" t="s">
        <v>214</v>
      </c>
      <c r="E48" s="53"/>
      <c r="F48" s="53"/>
      <c r="G48" s="53"/>
      <c r="H48" s="53"/>
      <c r="I48" s="53"/>
      <c r="J48" s="53"/>
      <c r="K48" s="42"/>
      <c r="L48" s="42"/>
      <c r="M48" s="42"/>
      <c r="N48" s="42"/>
      <c r="O48" s="42"/>
      <c r="P48" s="42"/>
      <c r="Q48" s="42"/>
      <c r="R48" s="42"/>
      <c r="S48" s="42"/>
      <c r="T48" s="42"/>
      <c r="U48" s="42"/>
      <c r="V48" s="42"/>
    </row>
    <row r="49" spans="1:22" ht="15.75" outlineLevel="1" thickBot="1" x14ac:dyDescent="0.3">
      <c r="A49" s="45"/>
      <c r="B49" s="149" t="s">
        <v>324</v>
      </c>
      <c r="C49" s="150"/>
      <c r="D49" s="239"/>
      <c r="E49" s="173">
        <f>D50-D49</f>
        <v>291802.875</v>
      </c>
      <c r="F49" s="53"/>
      <c r="G49" s="53"/>
      <c r="H49" s="53"/>
      <c r="I49" s="53"/>
      <c r="J49" s="53"/>
      <c r="K49" s="42"/>
      <c r="L49" s="42"/>
      <c r="M49" s="42"/>
      <c r="N49" s="42"/>
      <c r="O49" s="42"/>
      <c r="P49" s="42"/>
      <c r="Q49" s="42"/>
      <c r="R49" s="42"/>
      <c r="S49" s="42"/>
      <c r="T49" s="42"/>
      <c r="U49" s="42"/>
      <c r="V49" s="42"/>
    </row>
    <row r="50" spans="1:22" ht="16.5" outlineLevel="1" thickTop="1" thickBot="1" x14ac:dyDescent="0.3">
      <c r="A50" s="53"/>
      <c r="B50" s="149" t="s">
        <v>323</v>
      </c>
      <c r="C50" s="150"/>
      <c r="D50" s="240">
        <f>'FY19 Project Request '!J11</f>
        <v>291802.875</v>
      </c>
      <c r="E50" s="53"/>
      <c r="F50" s="53"/>
      <c r="G50" s="53"/>
      <c r="H50" s="53"/>
      <c r="I50" s="53"/>
      <c r="J50" s="53"/>
      <c r="K50" s="42"/>
      <c r="L50" s="42"/>
      <c r="M50" s="42"/>
      <c r="N50" s="42"/>
      <c r="O50" s="42"/>
      <c r="P50" s="42"/>
      <c r="Q50" s="42"/>
      <c r="R50" s="42"/>
      <c r="S50" s="42"/>
      <c r="T50" s="42"/>
      <c r="U50" s="42"/>
      <c r="V50" s="42"/>
    </row>
    <row r="51" spans="1:22" ht="17.25" customHeight="1" outlineLevel="1" thickTop="1" thickBot="1" x14ac:dyDescent="0.3">
      <c r="A51" s="45"/>
      <c r="B51" s="169" t="s">
        <v>275</v>
      </c>
      <c r="C51" s="170"/>
      <c r="D51" s="152">
        <f>IFERROR(D49/D50,0)</f>
        <v>0</v>
      </c>
      <c r="E51" s="53"/>
      <c r="F51" s="53"/>
      <c r="G51" s="53"/>
      <c r="H51" s="53"/>
      <c r="I51" s="53"/>
      <c r="J51" s="53"/>
      <c r="K51" s="42"/>
      <c r="L51" s="42"/>
      <c r="M51" s="42"/>
      <c r="N51" s="42"/>
      <c r="O51" s="42"/>
      <c r="P51" s="42"/>
      <c r="Q51" s="42"/>
      <c r="R51" s="42"/>
      <c r="S51" s="42"/>
      <c r="T51" s="42"/>
      <c r="U51" s="42"/>
      <c r="V51" s="42"/>
    </row>
    <row r="52" spans="1:22" ht="15.75" outlineLevel="1" thickTop="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outlineLevel="1"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x14ac:dyDescent="0.25">
      <c r="A55" s="45"/>
      <c r="B55" s="53"/>
      <c r="C55" s="53"/>
      <c r="D55" s="53"/>
      <c r="E55" s="53"/>
      <c r="F55" s="53"/>
      <c r="G55" s="53"/>
      <c r="H55" s="53"/>
      <c r="I55" s="53"/>
      <c r="J55" s="53"/>
      <c r="K55" s="42"/>
      <c r="L55" s="42"/>
      <c r="M55" s="42"/>
      <c r="N55" s="42"/>
      <c r="O55" s="42"/>
      <c r="P55" s="42"/>
      <c r="Q55" s="42"/>
      <c r="R55" s="42"/>
      <c r="S55" s="42"/>
      <c r="T55" s="42"/>
      <c r="U55" s="42"/>
      <c r="V55" s="42"/>
    </row>
    <row r="56" spans="1:22" hidden="1" outlineLevel="1" x14ac:dyDescent="0.25">
      <c r="A56" s="53"/>
      <c r="B56" s="53"/>
      <c r="C56" s="53"/>
      <c r="D56" s="53"/>
      <c r="E56" s="53"/>
      <c r="F56" s="53"/>
      <c r="G56" s="53"/>
      <c r="H56" s="53"/>
      <c r="I56" s="53"/>
      <c r="J56" s="53"/>
      <c r="K56" s="42"/>
      <c r="L56" s="42"/>
      <c r="M56" s="42"/>
      <c r="N56" s="42"/>
      <c r="O56" s="42"/>
      <c r="P56" s="42"/>
      <c r="Q56" s="42"/>
      <c r="R56" s="42"/>
      <c r="S56" s="42"/>
      <c r="T56" s="42"/>
      <c r="U56" s="42"/>
      <c r="V56" s="42"/>
    </row>
    <row r="57" spans="1:22" hidden="1" outlineLevel="1" x14ac:dyDescent="0.25">
      <c r="A57" s="45"/>
      <c r="B57" s="53"/>
      <c r="C57" s="53"/>
      <c r="D57" s="53"/>
      <c r="E57" s="53"/>
      <c r="F57" s="53"/>
      <c r="G57" s="53"/>
      <c r="H57" s="53"/>
      <c r="I57" s="53"/>
      <c r="J57" s="53"/>
      <c r="K57" s="42"/>
      <c r="L57" s="42"/>
      <c r="M57" s="42"/>
      <c r="N57" s="42"/>
      <c r="O57" s="42"/>
      <c r="P57" s="42"/>
      <c r="Q57" s="42"/>
      <c r="R57" s="42"/>
      <c r="S57" s="42"/>
      <c r="T57" s="42"/>
      <c r="U57" s="42"/>
      <c r="V57" s="42"/>
    </row>
    <row r="58" spans="1:22" hidden="1" outlineLevel="1" x14ac:dyDescent="0.25">
      <c r="A58" s="53"/>
      <c r="B58" s="155" t="str">
        <f>$I$2&amp;"-"&amp;$I$3</f>
        <v>FY 2019-Quarter 1</v>
      </c>
      <c r="C58" s="156"/>
      <c r="D58" s="151" t="s">
        <v>214</v>
      </c>
      <c r="E58" s="173"/>
      <c r="F58" s="53"/>
      <c r="G58" s="53"/>
      <c r="H58" s="53"/>
      <c r="I58" s="53"/>
      <c r="J58" s="53"/>
      <c r="K58" s="42"/>
      <c r="L58" s="42"/>
      <c r="M58" s="42"/>
      <c r="N58" s="42"/>
      <c r="O58" s="42"/>
      <c r="P58" s="42"/>
      <c r="Q58" s="42"/>
      <c r="R58" s="42"/>
      <c r="S58" s="42"/>
      <c r="T58" s="42"/>
      <c r="U58" s="42"/>
      <c r="V58" s="42"/>
    </row>
    <row r="59" spans="1:22" ht="16.5" hidden="1" customHeight="1" outlineLevel="1" thickBot="1" x14ac:dyDescent="0.3">
      <c r="A59" s="45"/>
      <c r="B59" s="356" t="s">
        <v>321</v>
      </c>
      <c r="C59" s="357"/>
      <c r="D59" s="239"/>
      <c r="E59" s="173">
        <f>D60-D59</f>
        <v>0</v>
      </c>
      <c r="F59" s="53"/>
      <c r="G59" s="53"/>
      <c r="H59" s="53"/>
      <c r="I59" s="53"/>
      <c r="J59" s="53"/>
      <c r="K59" s="42"/>
      <c r="L59" s="42"/>
      <c r="M59" s="42"/>
      <c r="N59" s="42"/>
      <c r="O59" s="42"/>
      <c r="P59" s="42"/>
      <c r="Q59" s="42"/>
      <c r="R59" s="42"/>
      <c r="S59" s="42"/>
      <c r="T59" s="42"/>
      <c r="U59" s="42"/>
      <c r="V59" s="42"/>
    </row>
    <row r="60" spans="1:22" ht="17.25" hidden="1" customHeight="1" outlineLevel="1" thickTop="1" thickBot="1" x14ac:dyDescent="0.3">
      <c r="A60" s="53"/>
      <c r="B60" s="352" t="s">
        <v>322</v>
      </c>
      <c r="C60" s="353"/>
      <c r="D60" s="240">
        <f>'FY19 Project Request '!J14</f>
        <v>0</v>
      </c>
      <c r="E60" s="53"/>
      <c r="F60" s="53"/>
      <c r="G60" s="53"/>
      <c r="H60" s="53"/>
      <c r="I60" s="53"/>
      <c r="J60" s="53"/>
      <c r="K60" s="42"/>
      <c r="L60" s="42"/>
      <c r="M60" s="42"/>
      <c r="N60" s="42"/>
      <c r="O60" s="42"/>
      <c r="P60" s="42"/>
      <c r="Q60" s="42"/>
      <c r="R60" s="42"/>
      <c r="S60" s="42"/>
      <c r="T60" s="42"/>
      <c r="U60" s="42"/>
      <c r="V60" s="42"/>
    </row>
    <row r="61" spans="1:22" ht="17.25" hidden="1" customHeight="1" outlineLevel="1" thickTop="1" thickBot="1" x14ac:dyDescent="0.3">
      <c r="A61" s="45"/>
      <c r="B61" s="352" t="s">
        <v>275</v>
      </c>
      <c r="C61" s="353"/>
      <c r="D61" s="152">
        <f>IFERROR(D59/D60,0)</f>
        <v>0</v>
      </c>
      <c r="E61" s="53"/>
      <c r="F61" s="53"/>
      <c r="G61" s="53"/>
      <c r="H61" s="53"/>
      <c r="I61" s="53"/>
      <c r="J61" s="53"/>
      <c r="K61" s="42"/>
      <c r="L61" s="42"/>
      <c r="M61" s="42"/>
      <c r="N61" s="42"/>
      <c r="O61" s="42"/>
      <c r="P61" s="42"/>
      <c r="Q61" s="42"/>
      <c r="R61" s="42"/>
      <c r="S61" s="42"/>
      <c r="T61" s="42"/>
      <c r="U61" s="42"/>
      <c r="V61" s="42"/>
    </row>
    <row r="62" spans="1:22" ht="15.75" hidden="1" outlineLevel="1" thickTop="1"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collapsed="1" x14ac:dyDescent="0.25">
      <c r="A63" s="45"/>
      <c r="B63" s="53"/>
      <c r="C63" s="53"/>
      <c r="D63" s="53"/>
      <c r="E63" s="53"/>
      <c r="F63" s="53"/>
      <c r="G63" s="53"/>
      <c r="H63" s="53"/>
      <c r="I63" s="53"/>
      <c r="J63" s="53"/>
      <c r="K63" s="42"/>
      <c r="L63" s="42"/>
      <c r="M63" s="42"/>
      <c r="N63" s="42"/>
      <c r="O63" s="42"/>
      <c r="P63" s="42"/>
      <c r="Q63" s="42"/>
      <c r="R63" s="42"/>
      <c r="S63" s="42"/>
      <c r="T63" s="42"/>
      <c r="U63" s="42"/>
      <c r="V63" s="42"/>
    </row>
    <row r="64" spans="1:22" x14ac:dyDescent="0.25">
      <c r="A64" s="53"/>
      <c r="B64" s="53"/>
      <c r="C64" s="53"/>
      <c r="D64" s="53"/>
      <c r="E64" s="53"/>
      <c r="F64" s="53"/>
      <c r="G64" s="53"/>
      <c r="H64" s="53"/>
      <c r="I64" s="53"/>
      <c r="J64" s="53"/>
      <c r="K64" s="42"/>
      <c r="L64" s="42"/>
      <c r="M64" s="42"/>
      <c r="N64" s="42"/>
      <c r="O64" s="42"/>
      <c r="P64" s="42"/>
      <c r="Q64" s="42"/>
      <c r="R64" s="42"/>
      <c r="S64" s="42"/>
      <c r="T64" s="42"/>
      <c r="U64" s="42"/>
      <c r="V64" s="42"/>
    </row>
    <row r="65" spans="1:22" x14ac:dyDescent="0.25">
      <c r="A65" s="45"/>
      <c r="B65" s="53"/>
      <c r="C65" s="53"/>
      <c r="D65" s="53"/>
      <c r="E65" s="53"/>
      <c r="F65" s="53"/>
      <c r="G65" s="53"/>
      <c r="H65" s="53"/>
      <c r="I65" s="53"/>
      <c r="J65" s="53"/>
      <c r="K65" s="42"/>
      <c r="L65" s="42"/>
      <c r="M65" s="42"/>
      <c r="N65" s="42"/>
      <c r="O65" s="42"/>
      <c r="P65" s="42"/>
      <c r="Q65" s="42"/>
      <c r="R65" s="42"/>
      <c r="S65" s="42"/>
      <c r="T65" s="42"/>
      <c r="U65" s="42"/>
      <c r="V65" s="42"/>
    </row>
  </sheetData>
  <sheetProtection selectLockedCells="1"/>
  <protectedRanges>
    <protectedRange sqref="D59" name="Range5"/>
    <protectedRange sqref="B37:I39" name="Range3"/>
    <protectedRange sqref="I2:J3" name="Range1"/>
    <protectedRange sqref="F29:I31" name="Range2"/>
    <protectedRange sqref="D49 D44" name="Range4"/>
  </protectedRanges>
  <customSheetViews>
    <customSheetView guid="{A57ED495-A8F1-41AA-920B-D492B709C260}" scale="80" showPageBreaks="1" printArea="1" hiddenRows="1" hiddenColumns="1" view="pageBreakPreview" topLeftCell="A22">
      <selection activeCell="I3" sqref="I3:J3"/>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60:C60"/>
    <mergeCell ref="B61:C61"/>
    <mergeCell ref="I3:J3"/>
    <mergeCell ref="B59:C59"/>
    <mergeCell ref="H37:I37"/>
    <mergeCell ref="B39:C39"/>
    <mergeCell ref="D39:E39"/>
    <mergeCell ref="F39:G39"/>
    <mergeCell ref="H39:I39"/>
    <mergeCell ref="D38:E38"/>
    <mergeCell ref="F38:G38"/>
    <mergeCell ref="H38:I38"/>
    <mergeCell ref="B37:C37"/>
    <mergeCell ref="I9:J9"/>
    <mergeCell ref="D3:H3"/>
    <mergeCell ref="D4:H4"/>
    <mergeCell ref="B1:C1"/>
    <mergeCell ref="D1:H1"/>
    <mergeCell ref="B2:C2"/>
    <mergeCell ref="D2:H2"/>
    <mergeCell ref="I2:J2"/>
    <mergeCell ref="B9:C9"/>
    <mergeCell ref="D9:E9"/>
    <mergeCell ref="B3:C4"/>
    <mergeCell ref="I12:J12"/>
    <mergeCell ref="B13:C14"/>
    <mergeCell ref="D13:E14"/>
    <mergeCell ref="F13:H14"/>
    <mergeCell ref="B15:C15"/>
    <mergeCell ref="D15:J15"/>
    <mergeCell ref="B10:C11"/>
    <mergeCell ref="D10:E11"/>
    <mergeCell ref="F10:H10"/>
    <mergeCell ref="F11:H11"/>
    <mergeCell ref="B12:C12"/>
    <mergeCell ref="D12:E12"/>
    <mergeCell ref="C29:E29"/>
    <mergeCell ref="C28:E28"/>
    <mergeCell ref="B27:J27"/>
    <mergeCell ref="C30:E30"/>
    <mergeCell ref="C31:E31"/>
    <mergeCell ref="B16:J16"/>
    <mergeCell ref="B21:C21"/>
    <mergeCell ref="D21:F21"/>
    <mergeCell ref="G21:J21"/>
    <mergeCell ref="B17:D17"/>
    <mergeCell ref="H17:J17"/>
    <mergeCell ref="F17:G17"/>
    <mergeCell ref="B36:C36"/>
    <mergeCell ref="D36:E36"/>
    <mergeCell ref="F36:G36"/>
    <mergeCell ref="H36:I36"/>
    <mergeCell ref="B38:C38"/>
    <mergeCell ref="D37:E37"/>
    <mergeCell ref="F37:G37"/>
  </mergeCells>
  <conditionalFormatting sqref="B37:C37">
    <cfRule type="expression" dxfId="11" priority="12">
      <formula>$B$36=$I$3</formula>
    </cfRule>
  </conditionalFormatting>
  <conditionalFormatting sqref="D37">
    <cfRule type="expression" dxfId="10" priority="11">
      <formula>$D$36=$I$3</formula>
    </cfRule>
  </conditionalFormatting>
  <conditionalFormatting sqref="F37:G37">
    <cfRule type="expression" dxfId="9" priority="10">
      <formula>$F$36=$I$3</formula>
    </cfRule>
  </conditionalFormatting>
  <conditionalFormatting sqref="B39:C39">
    <cfRule type="expression" dxfId="8" priority="9">
      <formula>$B$36=$I$3</formula>
    </cfRule>
  </conditionalFormatting>
  <conditionalFormatting sqref="D39">
    <cfRule type="expression" dxfId="7" priority="8">
      <formula>$D$36=$I$3</formula>
    </cfRule>
  </conditionalFormatting>
  <conditionalFormatting sqref="F39:G39">
    <cfRule type="expression" dxfId="6" priority="7">
      <formula>$F$36=$I$3</formula>
    </cfRule>
  </conditionalFormatting>
  <conditionalFormatting sqref="H37:I37">
    <cfRule type="expression" dxfId="5" priority="6">
      <formula>$H$36=$I$3</formula>
    </cfRule>
  </conditionalFormatting>
  <conditionalFormatting sqref="H39:I39">
    <cfRule type="expression" dxfId="4" priority="5">
      <formula>$H$36=$I$3</formula>
    </cfRule>
  </conditionalFormatting>
  <conditionalFormatting sqref="F29:F31">
    <cfRule type="expression" dxfId="3" priority="4">
      <formula>$F$28=$I$3</formula>
    </cfRule>
  </conditionalFormatting>
  <conditionalFormatting sqref="G29:G31">
    <cfRule type="expression" dxfId="2" priority="3">
      <formula>$G$28=$I$3</formula>
    </cfRule>
  </conditionalFormatting>
  <conditionalFormatting sqref="H29:H31">
    <cfRule type="expression" dxfId="1" priority="2">
      <formula>$H$28=$I$3</formula>
    </cfRule>
  </conditionalFormatting>
  <conditionalFormatting sqref="I29:I31">
    <cfRule type="expression" dxfId="0" priority="1">
      <formula>$I$28=$I$3</formula>
    </cfRule>
  </conditionalFormatting>
  <dataValidations count="2">
    <dataValidation type="list" allowBlank="1" showInputMessage="1" showErrorMessage="1" sqref="I2:J2">
      <formula1>$AC$2:$AC$6</formula1>
    </dataValidation>
    <dataValidation type="list" allowBlank="1" showInputMessage="1" showErrorMessage="1" sqref="I3:J3">
      <formula1>$AB$2:$AB$5</formula1>
    </dataValidation>
  </dataValidations>
  <hyperlinks>
    <hyperlink ref="F11" r:id="rId2" display="elandfried@gotriangle.org "/>
    <hyperlink ref="F10" r:id="rId3" display="elandfried@gotriangle.org "/>
  </hyperlinks>
  <printOptions horizontalCentered="1"/>
  <pageMargins left="0.25" right="0.25" top="0.75" bottom="0.75" header="0.3" footer="0.3"/>
  <pageSetup scale="50"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ignoredErrors>
    <ignoredError sqref="D44" unlockedFormula="1"/>
  </ignoredErrors>
  <drawing r:id="rId5"/>
  <legacyDrawing r:id="rId6"/>
  <mc:AlternateContent xmlns:mc="http://schemas.openxmlformats.org/markup-compatibility/2006">
    <mc:Choice Requires="x14">
      <controls>
        <mc:AlternateContent xmlns:mc="http://schemas.openxmlformats.org/markup-compatibility/2006">
          <mc:Choice Requires="x14">
            <control shapeId="8195" r:id="rId7" name="Check Box 3">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8196" r:id="rId8" name="Check Box 4">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8197" r:id="rId9" name="Check Box 5">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44"/>
  <sheetViews>
    <sheetView view="pageBreakPreview" zoomScale="90" zoomScaleNormal="67" zoomScaleSheetLayoutView="90" workbookViewId="0">
      <selection activeCell="M29" sqref="M29"/>
    </sheetView>
  </sheetViews>
  <sheetFormatPr defaultColWidth="8.625" defaultRowHeight="15"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29" width="8.625" style="37" hidden="1" customWidth="1" outlineLevel="1"/>
    <col min="30" max="30" width="8.625" style="37" collapsed="1"/>
    <col min="31" max="16384" width="8.625" style="37"/>
  </cols>
  <sheetData>
    <row r="1" spans="1:29" ht="17.45" customHeight="1" thickBot="1" x14ac:dyDescent="0.35">
      <c r="A1" s="45"/>
      <c r="B1" s="295" t="s">
        <v>193</v>
      </c>
      <c r="C1" s="296"/>
      <c r="D1" s="347" t="s">
        <v>164</v>
      </c>
      <c r="E1" s="348"/>
      <c r="F1" s="348"/>
      <c r="G1" s="348"/>
      <c r="H1" s="349"/>
      <c r="I1" s="97" t="s">
        <v>114</v>
      </c>
      <c r="J1" s="98">
        <v>43282</v>
      </c>
      <c r="K1" s="42"/>
      <c r="L1" s="42"/>
      <c r="M1" s="42"/>
      <c r="N1" s="42"/>
      <c r="O1" s="42"/>
      <c r="P1" s="42"/>
      <c r="Q1" s="42"/>
      <c r="R1" s="42"/>
      <c r="S1" s="42"/>
      <c r="T1" s="42"/>
      <c r="U1" s="42"/>
      <c r="V1" s="42"/>
    </row>
    <row r="2" spans="1:29" ht="18.75" customHeight="1" thickTop="1" thickBot="1" x14ac:dyDescent="0.35">
      <c r="A2" s="45"/>
      <c r="B2" s="350" t="str">
        <f>'FY19 Project Request '!B2:C2</f>
        <v>18DCI_TS6</v>
      </c>
      <c r="C2" s="351"/>
      <c r="D2" s="287" t="s">
        <v>117</v>
      </c>
      <c r="E2" s="288"/>
      <c r="F2" s="288"/>
      <c r="G2" s="288"/>
      <c r="H2" s="288"/>
      <c r="I2" s="362" t="str">
        <f>'FY19 Project Request '!I2:J2</f>
        <v>FY 2019</v>
      </c>
      <c r="J2" s="363"/>
      <c r="K2" s="42"/>
      <c r="L2" s="42"/>
      <c r="M2" s="42"/>
      <c r="N2" s="42"/>
      <c r="O2" s="42"/>
      <c r="P2" s="42"/>
      <c r="Q2" s="42"/>
      <c r="R2" s="42"/>
      <c r="S2" s="42"/>
      <c r="T2" s="42"/>
      <c r="U2" s="42"/>
      <c r="V2" s="42"/>
      <c r="AC2" s="191" t="s">
        <v>102</v>
      </c>
    </row>
    <row r="3" spans="1:29" ht="17.25" customHeight="1" x14ac:dyDescent="0.3">
      <c r="A3" s="45"/>
      <c r="B3" s="333" t="s">
        <v>230</v>
      </c>
      <c r="C3" s="334"/>
      <c r="D3" s="287" t="s">
        <v>342</v>
      </c>
      <c r="E3" s="287"/>
      <c r="F3" s="287"/>
      <c r="G3" s="287"/>
      <c r="H3" s="287"/>
      <c r="I3" s="43">
        <v>43281</v>
      </c>
      <c r="J3" s="52"/>
      <c r="K3" s="42"/>
      <c r="L3" s="42"/>
      <c r="M3" s="42"/>
      <c r="N3" s="42"/>
      <c r="O3" s="42"/>
      <c r="P3" s="42"/>
      <c r="Q3" s="42"/>
      <c r="R3" s="42"/>
      <c r="S3" s="42"/>
      <c r="T3" s="42"/>
      <c r="U3" s="42"/>
      <c r="V3" s="42"/>
      <c r="AC3" s="191" t="s">
        <v>276</v>
      </c>
    </row>
    <row r="4" spans="1:29" ht="17.25" x14ac:dyDescent="0.3">
      <c r="A4" s="45"/>
      <c r="B4" s="335"/>
      <c r="C4" s="336"/>
      <c r="D4" s="292"/>
      <c r="E4" s="287"/>
      <c r="F4" s="287"/>
      <c r="G4" s="287"/>
      <c r="H4" s="287"/>
      <c r="I4" s="52"/>
      <c r="J4" s="52"/>
      <c r="K4" s="42"/>
      <c r="L4" s="42"/>
      <c r="M4" s="42"/>
      <c r="N4" s="42"/>
      <c r="O4" s="42"/>
      <c r="P4" s="42"/>
      <c r="Q4" s="42"/>
      <c r="R4" s="42"/>
      <c r="S4" s="42"/>
      <c r="T4" s="42"/>
      <c r="U4" s="42"/>
      <c r="V4" s="42"/>
      <c r="AC4" s="191" t="s">
        <v>277</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C5" s="191" t="s">
        <v>278</v>
      </c>
    </row>
    <row r="6" spans="1:29"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c r="AC6" s="191" t="s">
        <v>279</v>
      </c>
    </row>
    <row r="7" spans="1:29"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20" t="s">
        <v>34</v>
      </c>
      <c r="C9" s="322"/>
      <c r="D9" s="213" t="s">
        <v>35</v>
      </c>
      <c r="E9" s="192" t="s">
        <v>300</v>
      </c>
      <c r="F9" s="155" t="s">
        <v>36</v>
      </c>
      <c r="G9" s="156"/>
      <c r="H9" s="192"/>
      <c r="I9" s="320" t="s">
        <v>111</v>
      </c>
      <c r="J9" s="322"/>
      <c r="K9" s="42"/>
      <c r="L9" s="42"/>
      <c r="M9" s="42"/>
      <c r="N9" s="42"/>
      <c r="O9" s="42"/>
      <c r="P9" s="42"/>
      <c r="Q9" s="42"/>
      <c r="R9" s="42"/>
      <c r="S9" s="42"/>
      <c r="T9" s="42"/>
      <c r="U9" s="42"/>
      <c r="V9" s="42"/>
    </row>
    <row r="10" spans="1:29" ht="18" customHeight="1" x14ac:dyDescent="0.25">
      <c r="A10" s="45"/>
      <c r="B10" s="328" t="str">
        <f>Project_Name</f>
        <v>Route 20 - New Commuter Service</v>
      </c>
      <c r="C10" s="329"/>
      <c r="D10" s="358" t="str">
        <f>Requesting_Agency</f>
        <v>GoDurham</v>
      </c>
      <c r="E10" s="360"/>
      <c r="F10" s="364" t="str">
        <f>'FY19 Project Request '!F11:H11</f>
        <v>Erik Landfried</v>
      </c>
      <c r="G10" s="365"/>
      <c r="H10" s="366"/>
      <c r="I10" s="139" t="s">
        <v>281</v>
      </c>
      <c r="J10" s="140">
        <f>'FY19 Project Request '!J11</f>
        <v>291802.875</v>
      </c>
      <c r="K10" s="42"/>
      <c r="L10" s="42"/>
      <c r="M10" s="42"/>
      <c r="N10" s="42"/>
      <c r="O10" s="42"/>
      <c r="P10" s="42"/>
      <c r="Q10" s="42"/>
      <c r="R10" s="42"/>
      <c r="S10" s="42"/>
      <c r="T10" s="42"/>
      <c r="U10" s="42"/>
      <c r="V10" s="42"/>
    </row>
    <row r="11" spans="1:29" ht="18" customHeight="1" x14ac:dyDescent="0.25">
      <c r="A11" s="45"/>
      <c r="B11" s="330"/>
      <c r="C11" s="331"/>
      <c r="D11" s="359"/>
      <c r="E11" s="361"/>
      <c r="F11" s="364" t="str">
        <f>'FY19 Project Request '!F12:H12</f>
        <v>elandfried@gotriangle.org</v>
      </c>
      <c r="G11" s="365"/>
      <c r="H11" s="366"/>
      <c r="I11" s="139" t="s">
        <v>282</v>
      </c>
      <c r="J11" s="140">
        <f>'FY19 Project Request '!J12</f>
        <v>1890627.3750000002</v>
      </c>
      <c r="K11" s="42"/>
      <c r="L11" s="42"/>
      <c r="M11" s="42"/>
      <c r="N11" s="42"/>
      <c r="O11" s="42"/>
      <c r="P11" s="42"/>
      <c r="Q11" s="42"/>
      <c r="R11" s="42"/>
      <c r="S11" s="42"/>
      <c r="T11" s="42"/>
      <c r="U11" s="42"/>
      <c r="V11" s="42"/>
    </row>
    <row r="12" spans="1:29" x14ac:dyDescent="0.25">
      <c r="A12" s="45"/>
      <c r="B12" s="320" t="s">
        <v>39</v>
      </c>
      <c r="C12" s="322"/>
      <c r="D12" s="320" t="s">
        <v>40</v>
      </c>
      <c r="E12" s="322"/>
      <c r="F12" s="155" t="s">
        <v>96</v>
      </c>
      <c r="G12" s="156"/>
      <c r="H12" s="192"/>
      <c r="I12" s="320" t="s">
        <v>112</v>
      </c>
      <c r="J12" s="322"/>
      <c r="K12" s="42"/>
      <c r="L12" s="42"/>
      <c r="M12" s="42"/>
      <c r="N12" s="42"/>
      <c r="O12" s="42"/>
      <c r="P12" s="42"/>
      <c r="Q12" s="42"/>
      <c r="R12" s="42"/>
      <c r="S12" s="42"/>
      <c r="T12" s="42"/>
      <c r="U12" s="42"/>
      <c r="V12" s="42"/>
    </row>
    <row r="13" spans="1:29" ht="15.75" customHeight="1" x14ac:dyDescent="0.25">
      <c r="A13" s="45"/>
      <c r="B13" s="337" t="str">
        <f>Start_Date</f>
        <v>Already implemented</v>
      </c>
      <c r="C13" s="338"/>
      <c r="D13" s="337" t="str">
        <f>End_Date</f>
        <v>N/A</v>
      </c>
      <c r="E13" s="338"/>
      <c r="F13" s="341">
        <f>Added_notes_as_appropriate</f>
        <v>0</v>
      </c>
      <c r="G13" s="342"/>
      <c r="H13" s="343"/>
      <c r="I13" s="139" t="s">
        <v>281</v>
      </c>
      <c r="J13" s="140">
        <f>'FY19 Project Request '!J14</f>
        <v>0</v>
      </c>
      <c r="K13" s="42"/>
      <c r="L13" s="42"/>
      <c r="M13" s="42"/>
      <c r="N13" s="42"/>
      <c r="O13" s="42"/>
      <c r="P13" s="42"/>
      <c r="Q13" s="42"/>
      <c r="R13" s="42"/>
      <c r="S13" s="42"/>
      <c r="T13" s="42"/>
      <c r="U13" s="42"/>
      <c r="V13" s="42"/>
      <c r="W13" s="37" t="b">
        <v>0</v>
      </c>
    </row>
    <row r="14" spans="1:29" ht="15.75" customHeight="1" x14ac:dyDescent="0.25">
      <c r="A14" s="45"/>
      <c r="B14" s="339"/>
      <c r="C14" s="340"/>
      <c r="D14" s="339"/>
      <c r="E14" s="340"/>
      <c r="F14" s="344"/>
      <c r="G14" s="345"/>
      <c r="H14" s="346"/>
      <c r="I14" s="139" t="s">
        <v>282</v>
      </c>
      <c r="J14" s="140">
        <f>'FY19 Project Request '!J15</f>
        <v>0</v>
      </c>
      <c r="K14" s="42"/>
      <c r="L14" s="42"/>
      <c r="M14" s="42"/>
      <c r="N14" s="42"/>
      <c r="O14" s="42"/>
      <c r="P14" s="42"/>
      <c r="Q14" s="42"/>
      <c r="R14" s="42"/>
      <c r="S14" s="42"/>
      <c r="T14" s="42"/>
      <c r="U14" s="42"/>
      <c r="V14" s="42"/>
      <c r="W14" s="37" t="b">
        <v>0</v>
      </c>
    </row>
    <row r="15" spans="1:29" ht="28.7" customHeight="1" x14ac:dyDescent="0.25">
      <c r="A15" s="45"/>
      <c r="B15" s="323" t="s">
        <v>90</v>
      </c>
      <c r="C15" s="324"/>
      <c r="D15" s="325"/>
      <c r="E15" s="326"/>
      <c r="F15" s="326"/>
      <c r="G15" s="326"/>
      <c r="H15" s="326"/>
      <c r="I15" s="326"/>
      <c r="J15" s="327"/>
      <c r="K15" s="42"/>
      <c r="L15" s="42"/>
      <c r="M15" s="42"/>
      <c r="N15" s="42"/>
      <c r="O15" s="42"/>
      <c r="P15" s="42"/>
      <c r="Q15" s="42"/>
      <c r="R15" s="42"/>
      <c r="S15" s="42"/>
      <c r="T15" s="42"/>
      <c r="U15" s="42"/>
      <c r="V15" s="42"/>
      <c r="W15" s="37" t="b">
        <v>0</v>
      </c>
    </row>
    <row r="16" spans="1:29" ht="102.75" customHeight="1" x14ac:dyDescent="0.25">
      <c r="A16" s="45"/>
      <c r="B16" s="307" t="str">
        <f>'FY19 Project Request '!B17:J17</f>
        <v>A new Route 20 was implemented, which provides peak-hour, limited-stop service between south Durham and the Duke &amp; VA Medical Centers. It serves two Park-and-Rides (Hope Valley Commons and Parkway Plaza), apartments and shopping centers in the South Square area, and Jordan HS.</v>
      </c>
      <c r="C16" s="308"/>
      <c r="D16" s="308"/>
      <c r="E16" s="308"/>
      <c r="F16" s="308"/>
      <c r="G16" s="308"/>
      <c r="H16" s="309"/>
      <c r="I16" s="309"/>
      <c r="J16" s="310"/>
      <c r="K16" s="42"/>
      <c r="L16" s="42"/>
      <c r="M16" s="42"/>
      <c r="N16" s="42"/>
      <c r="O16" s="42"/>
      <c r="P16" s="42"/>
      <c r="Q16" s="42"/>
      <c r="R16" s="42"/>
      <c r="S16" s="42"/>
      <c r="T16" s="42"/>
      <c r="U16" s="42"/>
      <c r="V16" s="42"/>
      <c r="X16" s="159"/>
      <c r="Y16" s="159" t="b">
        <v>1</v>
      </c>
    </row>
    <row r="17" spans="1:28" ht="20.25" customHeight="1" x14ac:dyDescent="0.25">
      <c r="A17" s="45"/>
      <c r="B17" s="312" t="s">
        <v>228</v>
      </c>
      <c r="C17" s="312"/>
      <c r="D17" s="312"/>
      <c r="E17" s="146">
        <f>IF('FY19 Project Request '!X35,"YES",IF('FY19 Project Request '!X36,"NO",))</f>
        <v>0</v>
      </c>
      <c r="F17" s="316"/>
      <c r="G17" s="317"/>
      <c r="H17" s="313"/>
      <c r="I17" s="314"/>
      <c r="J17" s="315"/>
      <c r="K17" s="42"/>
      <c r="L17" s="42"/>
      <c r="M17" s="42"/>
      <c r="N17" s="42"/>
      <c r="O17" s="42"/>
      <c r="P17" s="42"/>
      <c r="Q17" s="42"/>
      <c r="R17" s="42"/>
      <c r="S17" s="42"/>
      <c r="T17" s="42"/>
      <c r="U17" s="42"/>
      <c r="V17" s="42"/>
      <c r="X17" s="159" t="str">
        <f>'FY19 Project Request '!W19</f>
        <v>Operating</v>
      </c>
      <c r="Y17" s="159" t="b">
        <f>'FY19 Project Request '!X19</f>
        <v>1</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11" t="str">
        <f>'FY19 Project Request '!B22:C22</f>
        <v>Garrett Rd, NC-751, University Dr, Duke University Campus</v>
      </c>
      <c r="C21" s="311"/>
      <c r="D21" s="311" t="str">
        <f>'FY19 Project Request '!D22:F22</f>
        <v>People who commute from South Durham to Duke and had an indirect service before, as well as students at Jordan HS</v>
      </c>
      <c r="E21" s="311"/>
      <c r="F21" s="311"/>
      <c r="G21" s="311" t="str">
        <f>'FY19 Project Request '!G22:J22</f>
        <v>A more direct connection between south Durham and Duke &amp; VA Medical Centers, without having to travel downtown and transfer</v>
      </c>
      <c r="H21" s="311"/>
      <c r="I21" s="311"/>
      <c r="J21" s="311"/>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331</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62" t="s">
        <v>199</v>
      </c>
      <c r="C27" s="262"/>
      <c r="D27" s="262"/>
      <c r="E27" s="262"/>
      <c r="F27" s="262"/>
      <c r="G27" s="262"/>
      <c r="H27" s="262"/>
      <c r="I27" s="262"/>
      <c r="J27" s="262"/>
      <c r="K27" s="42"/>
      <c r="L27" s="42"/>
      <c r="M27" s="42"/>
      <c r="N27" s="42"/>
      <c r="O27" s="42"/>
      <c r="P27" s="42"/>
      <c r="Q27" s="42"/>
      <c r="R27" s="42"/>
      <c r="S27" s="42"/>
      <c r="T27" s="42"/>
      <c r="U27" s="42"/>
      <c r="V27" s="42"/>
    </row>
    <row r="28" spans="1:28" s="40" customFormat="1" x14ac:dyDescent="0.25">
      <c r="A28" s="76"/>
      <c r="C28" s="320" t="s">
        <v>200</v>
      </c>
      <c r="D28" s="321"/>
      <c r="E28" s="322"/>
      <c r="F28" s="190" t="s">
        <v>201</v>
      </c>
      <c r="G28" s="190" t="s">
        <v>202</v>
      </c>
      <c r="H28" s="190" t="s">
        <v>203</v>
      </c>
      <c r="I28" s="190" t="s">
        <v>204</v>
      </c>
      <c r="J28" s="44"/>
      <c r="K28" s="44"/>
      <c r="L28" s="44"/>
      <c r="M28" s="44"/>
      <c r="N28" s="44"/>
      <c r="O28" s="44"/>
      <c r="P28" s="44"/>
      <c r="Q28" s="44"/>
      <c r="R28" s="44"/>
      <c r="S28" s="44"/>
      <c r="T28" s="44"/>
      <c r="U28" s="44"/>
      <c r="V28" s="44"/>
    </row>
    <row r="29" spans="1:28" ht="21" customHeight="1" x14ac:dyDescent="0.25">
      <c r="A29" s="74"/>
      <c r="B29" s="59" t="s">
        <v>92</v>
      </c>
      <c r="C29" s="318" t="str">
        <f>KPI_a</f>
        <v>TS-Average Daily RidershipAverage daily ridership for Route 20 on weekdays.</v>
      </c>
      <c r="D29" s="319"/>
      <c r="E29" s="319"/>
      <c r="F29" s="221"/>
      <c r="G29" s="221"/>
      <c r="H29" s="221"/>
      <c r="I29" s="221"/>
      <c r="J29" s="44"/>
      <c r="K29" s="42"/>
      <c r="L29" s="42"/>
      <c r="M29" s="42"/>
      <c r="N29" s="42"/>
      <c r="O29" s="42"/>
      <c r="P29" s="42"/>
      <c r="Q29" s="42"/>
      <c r="R29" s="42"/>
      <c r="S29" s="42"/>
      <c r="T29" s="42"/>
      <c r="U29" s="42"/>
      <c r="V29" s="42"/>
    </row>
    <row r="30" spans="1:28" ht="21" customHeight="1" x14ac:dyDescent="0.25">
      <c r="A30" s="74"/>
      <c r="B30" s="59" t="s">
        <v>93</v>
      </c>
      <c r="C30" s="318" t="str">
        <f>KPI_b</f>
        <v>TS-Passengers per HourPassengers per revenue hour for Route 20 on weekdays.</v>
      </c>
      <c r="D30" s="319"/>
      <c r="E30" s="319"/>
      <c r="F30" s="222"/>
      <c r="G30" s="222"/>
      <c r="H30" s="222"/>
      <c r="I30" s="222"/>
      <c r="J30" s="44"/>
      <c r="K30" s="42"/>
      <c r="L30" s="42"/>
      <c r="M30" s="42"/>
      <c r="N30" s="42"/>
      <c r="O30" s="42"/>
      <c r="P30" s="42"/>
      <c r="Q30" s="42"/>
      <c r="R30" s="42"/>
      <c r="S30" s="42"/>
      <c r="T30" s="42"/>
      <c r="U30" s="42"/>
      <c r="V30" s="42"/>
    </row>
    <row r="31" spans="1:28" ht="21" customHeight="1" x14ac:dyDescent="0.25">
      <c r="A31" s="74"/>
      <c r="B31" s="59" t="s">
        <v>94</v>
      </c>
      <c r="C31" s="318" t="str">
        <f>KPI_c</f>
        <v>TS-Revenue Hours of Service ProvidedTotal revenue hours of service provided on Route 20 through this operating project.</v>
      </c>
      <c r="D31" s="319"/>
      <c r="E31" s="319"/>
      <c r="F31" s="222"/>
      <c r="G31" s="222"/>
      <c r="H31" s="222"/>
      <c r="I31" s="222"/>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2" ht="26.25" customHeight="1" x14ac:dyDescent="0.4">
      <c r="A33" s="80"/>
      <c r="B33" s="82" t="s">
        <v>332</v>
      </c>
      <c r="C33" s="81"/>
      <c r="D33" s="81"/>
      <c r="E33" s="81"/>
      <c r="F33" s="81"/>
      <c r="G33" s="81"/>
      <c r="H33" s="81"/>
      <c r="I33" s="81"/>
      <c r="J33" s="81"/>
      <c r="K33" s="80"/>
      <c r="L33" s="80"/>
      <c r="M33" s="80"/>
      <c r="N33" s="80"/>
      <c r="O33" s="80"/>
      <c r="P33" s="80"/>
      <c r="Q33" s="80"/>
      <c r="R33" s="80"/>
      <c r="S33" s="80"/>
      <c r="T33" s="80"/>
      <c r="U33" s="80"/>
      <c r="V33" s="80"/>
    </row>
    <row r="34" spans="1:22" ht="26.25" x14ac:dyDescent="0.4">
      <c r="A34" s="74"/>
      <c r="B34" s="53"/>
      <c r="C34" s="53"/>
      <c r="D34" s="53"/>
      <c r="E34" s="53"/>
      <c r="F34" s="53"/>
      <c r="G34" s="53"/>
      <c r="H34" s="53"/>
      <c r="I34" s="53"/>
      <c r="J34" s="53"/>
      <c r="K34" s="42"/>
      <c r="L34" s="48"/>
      <c r="M34" s="48"/>
      <c r="N34" s="48"/>
      <c r="O34" s="48"/>
      <c r="P34" s="48"/>
      <c r="Q34" s="48"/>
      <c r="R34" s="48"/>
      <c r="S34" s="48"/>
      <c r="T34" s="48"/>
      <c r="U34" s="48"/>
      <c r="V34" s="48"/>
    </row>
    <row r="35" spans="1:22" ht="26.25" x14ac:dyDescent="0.4">
      <c r="A35" s="74"/>
      <c r="B35" s="53"/>
      <c r="C35" s="53"/>
      <c r="D35" s="53"/>
      <c r="E35" s="53"/>
      <c r="F35" s="53"/>
      <c r="G35" s="53"/>
      <c r="H35" s="53"/>
      <c r="I35" s="53"/>
      <c r="J35" s="53"/>
      <c r="K35" s="42"/>
      <c r="L35" s="48"/>
      <c r="M35" s="48"/>
      <c r="N35" s="48"/>
      <c r="O35" s="48"/>
      <c r="P35" s="48"/>
      <c r="Q35" s="48"/>
      <c r="R35" s="48"/>
      <c r="S35" s="48"/>
      <c r="T35" s="48"/>
      <c r="U35" s="48"/>
      <c r="V35" s="48"/>
    </row>
    <row r="36" spans="1:22" ht="26.25" x14ac:dyDescent="0.4">
      <c r="A36" s="74"/>
      <c r="B36" s="53"/>
      <c r="C36" s="53"/>
      <c r="D36" s="53"/>
      <c r="E36" s="53"/>
      <c r="F36" s="53"/>
      <c r="G36" s="53"/>
      <c r="H36" s="53"/>
      <c r="I36" s="53"/>
      <c r="J36" s="53"/>
      <c r="K36" s="42"/>
      <c r="L36" s="48"/>
      <c r="M36" s="48"/>
      <c r="N36" s="48"/>
      <c r="O36" s="48"/>
      <c r="P36" s="48"/>
      <c r="Q36" s="48"/>
      <c r="R36" s="48"/>
      <c r="S36" s="48"/>
      <c r="T36" s="48"/>
      <c r="U36" s="48"/>
      <c r="V36" s="48"/>
    </row>
    <row r="37" spans="1:22" ht="26.25" x14ac:dyDescent="0.4">
      <c r="A37" s="74"/>
      <c r="B37" s="53"/>
      <c r="C37" s="53"/>
      <c r="D37" s="53"/>
      <c r="E37" s="53"/>
      <c r="F37" s="53"/>
      <c r="G37" s="53"/>
      <c r="H37" s="53"/>
      <c r="I37" s="53"/>
      <c r="J37" s="53"/>
      <c r="K37" s="42"/>
      <c r="L37" s="48"/>
      <c r="M37" s="48"/>
      <c r="N37" s="48"/>
      <c r="O37" s="48"/>
      <c r="P37" s="48"/>
      <c r="Q37" s="48"/>
      <c r="R37" s="48"/>
      <c r="S37" s="48"/>
      <c r="T37" s="48"/>
      <c r="U37" s="48"/>
      <c r="V37" s="48"/>
    </row>
    <row r="38" spans="1:22" ht="26.25" x14ac:dyDescent="0.4">
      <c r="A38" s="74"/>
      <c r="B38" s="53"/>
      <c r="C38" s="53"/>
      <c r="D38" s="53"/>
      <c r="E38" s="53"/>
      <c r="F38" s="53"/>
      <c r="G38" s="53"/>
      <c r="H38" s="53"/>
      <c r="I38" s="53"/>
      <c r="J38" s="53"/>
      <c r="K38" s="42"/>
      <c r="L38" s="48"/>
      <c r="M38" s="48"/>
      <c r="N38" s="48"/>
      <c r="O38" s="48"/>
      <c r="P38" s="48"/>
      <c r="Q38" s="48"/>
      <c r="R38" s="48"/>
      <c r="S38" s="48"/>
      <c r="T38" s="48"/>
      <c r="U38" s="48"/>
      <c r="V38" s="48"/>
    </row>
    <row r="39" spans="1:22" ht="26.25" x14ac:dyDescent="0.4">
      <c r="A39" s="74"/>
      <c r="B39" s="53"/>
      <c r="C39" s="53"/>
      <c r="D39" s="53"/>
      <c r="E39" s="53"/>
      <c r="F39" s="53"/>
      <c r="G39" s="53"/>
      <c r="H39" s="53"/>
      <c r="I39" s="53"/>
      <c r="J39" s="53"/>
      <c r="K39" s="42"/>
      <c r="L39" s="48"/>
      <c r="M39" s="48"/>
      <c r="N39" s="48"/>
      <c r="O39" s="48"/>
      <c r="P39" s="48"/>
      <c r="Q39" s="48"/>
      <c r="R39" s="48"/>
      <c r="S39" s="48"/>
      <c r="T39" s="48"/>
      <c r="U39" s="48"/>
      <c r="V39" s="48"/>
    </row>
    <row r="40" spans="1:22" ht="26.25" x14ac:dyDescent="0.4">
      <c r="A40" s="74"/>
      <c r="B40" s="53"/>
      <c r="C40" s="53"/>
      <c r="D40" s="53"/>
      <c r="E40" s="53"/>
      <c r="F40" s="53"/>
      <c r="G40" s="53"/>
      <c r="H40" s="53"/>
      <c r="I40" s="53"/>
      <c r="J40" s="53"/>
      <c r="K40" s="42"/>
      <c r="L40" s="48"/>
      <c r="M40" s="48"/>
      <c r="N40" s="48"/>
      <c r="O40" s="48"/>
      <c r="P40" s="48"/>
      <c r="Q40" s="48"/>
      <c r="R40" s="48"/>
      <c r="S40" s="48"/>
      <c r="T40" s="48"/>
      <c r="U40" s="48"/>
      <c r="V40" s="48"/>
    </row>
    <row r="41" spans="1:22" ht="26.25" x14ac:dyDescent="0.4">
      <c r="A41" s="74"/>
      <c r="B41" s="53"/>
      <c r="C41" s="53"/>
      <c r="D41" s="53"/>
      <c r="E41" s="53"/>
      <c r="F41" s="53"/>
      <c r="G41" s="53"/>
      <c r="H41" s="53"/>
      <c r="I41" s="53"/>
      <c r="J41" s="53"/>
      <c r="K41" s="42"/>
      <c r="L41" s="48"/>
      <c r="M41" s="48"/>
      <c r="N41" s="48"/>
      <c r="O41" s="48"/>
      <c r="P41" s="48"/>
      <c r="Q41" s="48"/>
      <c r="R41" s="48"/>
      <c r="S41" s="48"/>
      <c r="T41" s="48"/>
      <c r="U41" s="48"/>
      <c r="V41" s="48"/>
    </row>
    <row r="42" spans="1:22" ht="26.25" x14ac:dyDescent="0.4">
      <c r="A42" s="74"/>
      <c r="B42" s="53"/>
      <c r="C42" s="53"/>
      <c r="D42" s="53"/>
      <c r="E42" s="53"/>
      <c r="F42" s="53"/>
      <c r="G42" s="53"/>
      <c r="H42" s="53"/>
      <c r="I42" s="53"/>
      <c r="J42" s="53"/>
      <c r="K42" s="42"/>
      <c r="L42" s="48"/>
      <c r="M42" s="48"/>
      <c r="N42" s="48"/>
      <c r="O42" s="48"/>
      <c r="P42" s="48"/>
      <c r="Q42" s="48"/>
      <c r="R42" s="48"/>
      <c r="S42" s="48"/>
      <c r="T42" s="48"/>
      <c r="U42" s="48"/>
      <c r="V42" s="48"/>
    </row>
    <row r="43" spans="1:22" x14ac:dyDescent="0.25">
      <c r="A43" s="74"/>
      <c r="B43" s="53"/>
      <c r="C43" s="53"/>
      <c r="D43" s="53"/>
      <c r="E43" s="53"/>
      <c r="F43" s="53"/>
      <c r="G43" s="53"/>
      <c r="H43" s="53"/>
      <c r="I43" s="53"/>
      <c r="J43" s="53"/>
      <c r="K43" s="42"/>
      <c r="L43" s="42"/>
      <c r="M43" s="42"/>
      <c r="N43" s="42"/>
      <c r="O43" s="42"/>
      <c r="P43" s="42"/>
      <c r="Q43" s="42"/>
      <c r="R43" s="42"/>
      <c r="S43" s="42"/>
      <c r="T43" s="42"/>
      <c r="U43" s="42"/>
      <c r="V43" s="42"/>
    </row>
    <row r="44" spans="1:22" x14ac:dyDescent="0.25">
      <c r="A44" s="53"/>
      <c r="B44" s="53"/>
      <c r="C44" s="53"/>
      <c r="D44" s="53"/>
      <c r="E44" s="53"/>
      <c r="F44" s="53"/>
      <c r="G44" s="53"/>
      <c r="H44" s="53"/>
      <c r="I44" s="53"/>
      <c r="J44" s="53"/>
      <c r="K44" s="42"/>
      <c r="L44" s="42"/>
      <c r="M44" s="42"/>
      <c r="N44" s="42"/>
      <c r="O44" s="42"/>
      <c r="P44" s="42"/>
      <c r="Q44" s="42"/>
      <c r="R44" s="42"/>
      <c r="S44" s="42"/>
      <c r="T44" s="42"/>
      <c r="U44" s="42"/>
      <c r="V44" s="42"/>
    </row>
  </sheetData>
  <sheetProtection selectLockedCells="1"/>
  <customSheetViews>
    <customSheetView guid="{A57ED495-A8F1-41AA-920B-D492B709C260}" scale="90" showPageBreaks="1" printArea="1" hiddenColumns="1" view="pageBreakPreview">
      <selection activeCell="M29" sqref="M29"/>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35">
    <mergeCell ref="B3:C4"/>
    <mergeCell ref="D3:H3"/>
    <mergeCell ref="D4:H4"/>
    <mergeCell ref="F13:H14"/>
    <mergeCell ref="F11:H11"/>
    <mergeCell ref="F10:H10"/>
    <mergeCell ref="B13:C14"/>
    <mergeCell ref="D13:E14"/>
    <mergeCell ref="B1:C1"/>
    <mergeCell ref="D1:H1"/>
    <mergeCell ref="B2:C2"/>
    <mergeCell ref="D2:H2"/>
    <mergeCell ref="I2:J2"/>
    <mergeCell ref="B15:C15"/>
    <mergeCell ref="D15:J15"/>
    <mergeCell ref="B16:J16"/>
    <mergeCell ref="B9:C9"/>
    <mergeCell ref="I9:J9"/>
    <mergeCell ref="B10:C11"/>
    <mergeCell ref="B12:C12"/>
    <mergeCell ref="D12:E12"/>
    <mergeCell ref="I12:J12"/>
    <mergeCell ref="D10:D11"/>
    <mergeCell ref="E10:E11"/>
    <mergeCell ref="G21:J21"/>
    <mergeCell ref="B27:J27"/>
    <mergeCell ref="C28:E28"/>
    <mergeCell ref="B17:D17"/>
    <mergeCell ref="F17:G17"/>
    <mergeCell ref="H17:J17"/>
    <mergeCell ref="C29:E29"/>
    <mergeCell ref="C30:E30"/>
    <mergeCell ref="C31:E31"/>
    <mergeCell ref="B21:C21"/>
    <mergeCell ref="D21:F21"/>
  </mergeCells>
  <dataValidations count="1">
    <dataValidation type="list" allowBlank="1" showInputMessage="1" showErrorMessage="1" sqref="I2:J2">
      <formula1>$AC$2:$AC$6</formula1>
    </dataValidation>
  </dataValidations>
  <hyperlinks>
    <hyperlink ref="F11" r:id="rId2" display="elandfried@gotriangle.org "/>
    <hyperlink ref="F10" r:id="rId3" display="elandfried@gotriangle.org "/>
  </hyperlinks>
  <printOptions horizontalCentered="1"/>
  <pageMargins left="0.25" right="0.25" top="0.75" bottom="0.75" header="0.3" footer="0.3"/>
  <pageSetup scale="50"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5"/>
  <legacyDrawing r:id="rId6"/>
  <mc:AlternateContent xmlns:mc="http://schemas.openxmlformats.org/markup-compatibility/2006">
    <mc:Choice Requires="x14">
      <controls>
        <mc:AlternateContent xmlns:mc="http://schemas.openxmlformats.org/markup-compatibility/2006">
          <mc:Choice Requires="x14">
            <control shapeId="21505" r:id="rId7" name="Check Box 1">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21506" r:id="rId8" name="Check Box 2">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21507" r:id="rId9" name="Check Box 3">
              <controlPr defaultSize="0" autoFill="0" autoLine="0" autoPict="0">
                <anchor moveWithCells="1">
                  <from>
                    <xdr:col>4</xdr:col>
                    <xdr:colOff>561975</xdr:colOff>
                    <xdr:row>5</xdr:row>
                    <xdr:rowOff>38100</xdr:rowOff>
                  </from>
                  <to>
                    <xdr:col>5</xdr:col>
                    <xdr:colOff>638175</xdr:colOff>
                    <xdr:row>5</xdr:row>
                    <xdr:rowOff>228600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0"/>
  <sheetViews>
    <sheetView view="pageBreakPreview" topLeftCell="A7" zoomScale="85" zoomScaleNormal="115" zoomScaleSheetLayoutView="85" workbookViewId="0">
      <selection activeCell="B15" sqref="B15"/>
    </sheetView>
  </sheetViews>
  <sheetFormatPr defaultRowHeight="15.75" x14ac:dyDescent="0.25"/>
  <cols>
    <col min="1" max="1" width="3.125" style="195" customWidth="1"/>
    <col min="2" max="2" width="88.25" customWidth="1"/>
    <col min="3" max="3" width="2.75" customWidth="1"/>
  </cols>
  <sheetData>
    <row r="1" spans="2:7" ht="23.25" x14ac:dyDescent="0.25">
      <c r="B1" s="194" t="s">
        <v>302</v>
      </c>
      <c r="C1" s="195"/>
      <c r="D1" s="195"/>
      <c r="E1" s="195"/>
      <c r="F1" s="195"/>
      <c r="G1" s="195"/>
    </row>
    <row r="2" spans="2:7" ht="23.25" x14ac:dyDescent="0.25">
      <c r="B2" s="194" t="s">
        <v>303</v>
      </c>
      <c r="C2" s="195"/>
      <c r="D2" s="195"/>
      <c r="E2" s="195"/>
      <c r="F2" s="195"/>
      <c r="G2" s="195"/>
    </row>
    <row r="3" spans="2:7" x14ac:dyDescent="0.25">
      <c r="B3" s="196"/>
      <c r="C3" s="195"/>
      <c r="D3" s="195"/>
      <c r="E3" s="195"/>
      <c r="F3" s="195"/>
      <c r="G3" s="195"/>
    </row>
    <row r="4" spans="2:7" x14ac:dyDescent="0.25">
      <c r="B4" s="196"/>
      <c r="C4" s="195"/>
      <c r="D4" s="195"/>
      <c r="E4" s="195"/>
      <c r="F4" s="195"/>
      <c r="G4" s="195"/>
    </row>
    <row r="5" spans="2:7" ht="18" x14ac:dyDescent="0.25">
      <c r="B5" s="197" t="s">
        <v>304</v>
      </c>
      <c r="C5" s="195"/>
      <c r="D5" s="195"/>
      <c r="E5" s="195"/>
      <c r="F5" s="195"/>
      <c r="G5" s="195"/>
    </row>
    <row r="6" spans="2:7" x14ac:dyDescent="0.25">
      <c r="B6" s="198"/>
      <c r="C6" s="195"/>
      <c r="D6" s="195"/>
      <c r="E6" s="195"/>
      <c r="F6" s="195"/>
      <c r="G6" s="195"/>
    </row>
    <row r="7" spans="2:7" ht="94.5" x14ac:dyDescent="0.25">
      <c r="B7" s="199" t="s">
        <v>305</v>
      </c>
      <c r="C7" s="195"/>
      <c r="D7" s="195"/>
      <c r="E7" s="195"/>
      <c r="F7" s="195"/>
      <c r="G7" s="195"/>
    </row>
    <row r="8" spans="2:7" x14ac:dyDescent="0.25">
      <c r="B8" s="200"/>
      <c r="C8" s="195"/>
      <c r="D8" s="195"/>
      <c r="E8" s="195"/>
      <c r="F8" s="195"/>
      <c r="G8" s="195"/>
    </row>
    <row r="9" spans="2:7" ht="141.75" x14ac:dyDescent="0.25">
      <c r="B9" s="199" t="s">
        <v>306</v>
      </c>
      <c r="C9" s="195"/>
      <c r="D9" s="195"/>
      <c r="E9" s="195"/>
      <c r="F9" s="195"/>
      <c r="G9" s="195"/>
    </row>
    <row r="10" spans="2:7" x14ac:dyDescent="0.25">
      <c r="B10" s="199" t="s">
        <v>307</v>
      </c>
      <c r="C10" s="195"/>
      <c r="D10" s="195"/>
      <c r="E10" s="195"/>
      <c r="F10" s="195"/>
      <c r="G10" s="195"/>
    </row>
    <row r="11" spans="2:7" ht="31.5" x14ac:dyDescent="0.25">
      <c r="B11" s="201" t="s">
        <v>319</v>
      </c>
      <c r="C11" s="195"/>
      <c r="D11" s="195"/>
      <c r="E11" s="195"/>
      <c r="F11" s="195"/>
      <c r="G11" s="195"/>
    </row>
    <row r="12" spans="2:7" x14ac:dyDescent="0.25">
      <c r="B12" s="199"/>
      <c r="C12" s="195"/>
      <c r="D12" s="195"/>
      <c r="E12" s="195"/>
      <c r="F12" s="195"/>
      <c r="G12" s="195"/>
    </row>
    <row r="13" spans="2:7" ht="18" x14ac:dyDescent="0.25">
      <c r="B13" s="202" t="s">
        <v>308</v>
      </c>
      <c r="C13" s="195"/>
      <c r="D13" s="195"/>
      <c r="E13" s="195"/>
      <c r="F13" s="195"/>
      <c r="G13" s="195"/>
    </row>
    <row r="14" spans="2:7" x14ac:dyDescent="0.25">
      <c r="B14" s="203"/>
      <c r="C14" s="195"/>
      <c r="D14" s="195"/>
      <c r="E14" s="195"/>
      <c r="F14" s="195"/>
      <c r="G14" s="195"/>
    </row>
    <row r="15" spans="2:7" ht="41.25" customHeight="1" x14ac:dyDescent="0.25">
      <c r="B15" s="231" t="s">
        <v>360</v>
      </c>
      <c r="C15" s="195"/>
      <c r="D15" s="195"/>
      <c r="E15" s="195"/>
      <c r="F15" s="195"/>
      <c r="G15" s="195"/>
    </row>
    <row r="16" spans="2:7" x14ac:dyDescent="0.25">
      <c r="B16" s="199"/>
      <c r="C16" s="195"/>
      <c r="D16" s="195"/>
      <c r="E16" s="195"/>
      <c r="F16" s="195"/>
      <c r="G16" s="195"/>
    </row>
    <row r="17" spans="2:7" ht="18" x14ac:dyDescent="0.25">
      <c r="B17" s="202" t="s">
        <v>309</v>
      </c>
      <c r="C17" s="195"/>
      <c r="D17" s="195"/>
      <c r="E17" s="195"/>
      <c r="F17" s="195"/>
      <c r="G17" s="195"/>
    </row>
    <row r="18" spans="2:7" x14ac:dyDescent="0.25">
      <c r="B18" s="204"/>
      <c r="C18" s="195"/>
      <c r="D18" s="195"/>
      <c r="E18" s="195"/>
      <c r="F18" s="195"/>
      <c r="G18" s="195"/>
    </row>
    <row r="19" spans="2:7" x14ac:dyDescent="0.25">
      <c r="B19" s="205" t="s">
        <v>310</v>
      </c>
      <c r="C19" s="195"/>
      <c r="D19" s="195"/>
      <c r="E19" s="195"/>
      <c r="F19" s="195"/>
      <c r="G19" s="195"/>
    </row>
    <row r="20" spans="2:7" ht="63" x14ac:dyDescent="0.25">
      <c r="B20" s="199" t="s">
        <v>311</v>
      </c>
      <c r="C20" s="195"/>
      <c r="D20" s="195"/>
      <c r="E20" s="195"/>
      <c r="F20" s="195"/>
      <c r="G20" s="195"/>
    </row>
    <row r="21" spans="2:7" x14ac:dyDescent="0.25">
      <c r="B21" s="206"/>
      <c r="C21" s="195"/>
      <c r="D21" s="195"/>
      <c r="E21" s="195"/>
      <c r="F21" s="195"/>
      <c r="G21" s="195"/>
    </row>
    <row r="22" spans="2:7" x14ac:dyDescent="0.25">
      <c r="B22" s="207"/>
      <c r="C22" s="195"/>
      <c r="D22" s="195"/>
      <c r="E22" s="195"/>
      <c r="F22" s="195"/>
      <c r="G22" s="195"/>
    </row>
    <row r="23" spans="2:7" x14ac:dyDescent="0.25">
      <c r="B23" s="207"/>
      <c r="C23" s="195"/>
      <c r="D23" s="195"/>
      <c r="E23" s="195"/>
      <c r="F23" s="195"/>
      <c r="G23" s="195"/>
    </row>
    <row r="24" spans="2:7" x14ac:dyDescent="0.25">
      <c r="B24" s="207"/>
      <c r="C24" s="195"/>
      <c r="D24" s="195"/>
      <c r="E24" s="195"/>
      <c r="F24" s="195"/>
      <c r="G24" s="195"/>
    </row>
    <row r="25" spans="2:7" x14ac:dyDescent="0.25">
      <c r="B25" s="207"/>
      <c r="C25" s="195"/>
      <c r="D25" s="195"/>
      <c r="E25" s="195"/>
      <c r="F25" s="195"/>
      <c r="G25" s="195"/>
    </row>
    <row r="26" spans="2:7" x14ac:dyDescent="0.25">
      <c r="B26" s="207"/>
      <c r="C26" s="195"/>
      <c r="D26" s="195"/>
      <c r="E26" s="195"/>
      <c r="F26" s="195"/>
      <c r="G26" s="195"/>
    </row>
    <row r="27" spans="2:7" x14ac:dyDescent="0.25">
      <c r="B27" s="207"/>
      <c r="C27" s="195"/>
      <c r="D27" s="195"/>
      <c r="E27" s="195"/>
      <c r="F27" s="195"/>
      <c r="G27" s="195"/>
    </row>
    <row r="28" spans="2:7" x14ac:dyDescent="0.25">
      <c r="B28" s="207"/>
      <c r="C28" s="195"/>
      <c r="D28" s="195"/>
      <c r="E28" s="195"/>
      <c r="F28" s="195"/>
      <c r="G28" s="195"/>
    </row>
    <row r="29" spans="2:7" x14ac:dyDescent="0.25">
      <c r="B29" s="207"/>
      <c r="C29" s="195"/>
      <c r="D29" s="195"/>
      <c r="E29" s="195"/>
      <c r="F29" s="195"/>
      <c r="G29" s="195"/>
    </row>
    <row r="30" spans="2:7" x14ac:dyDescent="0.25">
      <c r="B30" s="207"/>
      <c r="C30" s="195"/>
      <c r="D30" s="195"/>
      <c r="E30" s="195"/>
      <c r="F30" s="195"/>
      <c r="G30" s="195"/>
    </row>
    <row r="31" spans="2:7" x14ac:dyDescent="0.25">
      <c r="B31" s="207"/>
      <c r="C31" s="195"/>
      <c r="D31" s="195"/>
      <c r="E31" s="195"/>
      <c r="F31" s="195"/>
      <c r="G31" s="195"/>
    </row>
    <row r="32" spans="2:7" x14ac:dyDescent="0.25">
      <c r="B32" s="207"/>
      <c r="C32" s="195"/>
      <c r="D32" s="195"/>
      <c r="E32" s="195"/>
      <c r="F32" s="195"/>
      <c r="G32" s="195"/>
    </row>
    <row r="33" spans="2:7" x14ac:dyDescent="0.25">
      <c r="B33" s="207"/>
      <c r="C33" s="195"/>
      <c r="D33" s="195"/>
      <c r="E33" s="195"/>
      <c r="F33" s="195"/>
      <c r="G33" s="195"/>
    </row>
    <row r="34" spans="2:7" x14ac:dyDescent="0.25">
      <c r="B34" s="207"/>
      <c r="C34" s="195"/>
      <c r="D34" s="195"/>
      <c r="E34" s="195"/>
      <c r="F34" s="195"/>
      <c r="G34" s="195"/>
    </row>
    <row r="35" spans="2:7" x14ac:dyDescent="0.25">
      <c r="B35" s="207"/>
      <c r="C35" s="195"/>
      <c r="D35" s="195"/>
      <c r="E35" s="195"/>
      <c r="F35" s="195"/>
      <c r="G35" s="195"/>
    </row>
    <row r="36" spans="2:7" x14ac:dyDescent="0.25">
      <c r="B36" s="207"/>
      <c r="C36" s="195"/>
      <c r="D36" s="195"/>
      <c r="E36" s="195"/>
      <c r="F36" s="195"/>
      <c r="G36" s="195"/>
    </row>
    <row r="37" spans="2:7" x14ac:dyDescent="0.25">
      <c r="B37" s="207"/>
      <c r="C37" s="195"/>
      <c r="D37" s="195"/>
      <c r="E37" s="195"/>
      <c r="F37" s="195"/>
      <c r="G37" s="195"/>
    </row>
    <row r="38" spans="2:7" x14ac:dyDescent="0.25">
      <c r="B38" s="203"/>
      <c r="C38" s="195"/>
      <c r="D38" s="195"/>
      <c r="E38" s="195"/>
      <c r="F38" s="195"/>
      <c r="G38" s="195"/>
    </row>
    <row r="39" spans="2:7" x14ac:dyDescent="0.25">
      <c r="B39" s="205" t="s">
        <v>312</v>
      </c>
      <c r="C39" s="195"/>
      <c r="D39" s="195"/>
      <c r="E39" s="195"/>
      <c r="F39" s="195"/>
      <c r="G39" s="195"/>
    </row>
    <row r="40" spans="2:7" x14ac:dyDescent="0.25">
      <c r="B40" s="204"/>
      <c r="C40" s="195"/>
      <c r="D40" s="195"/>
      <c r="E40" s="195"/>
      <c r="F40" s="195"/>
      <c r="G40" s="195"/>
    </row>
    <row r="41" spans="2:7" x14ac:dyDescent="0.25">
      <c r="B41" s="199" t="s">
        <v>313</v>
      </c>
      <c r="C41" s="195"/>
      <c r="D41" s="195"/>
      <c r="E41" s="195"/>
      <c r="F41" s="195"/>
      <c r="G41" s="195"/>
    </row>
    <row r="42" spans="2:7" ht="176.25" customHeight="1" x14ac:dyDescent="0.25">
      <c r="B42" s="195"/>
      <c r="C42" s="195"/>
      <c r="D42" s="195"/>
      <c r="E42" s="195"/>
      <c r="F42" s="195"/>
      <c r="G42" s="195"/>
    </row>
    <row r="43" spans="2:7" x14ac:dyDescent="0.25">
      <c r="B43" s="203"/>
      <c r="C43" s="195"/>
      <c r="D43" s="195"/>
      <c r="E43" s="195"/>
      <c r="F43" s="195"/>
      <c r="G43" s="195"/>
    </row>
    <row r="44" spans="2:7" x14ac:dyDescent="0.25">
      <c r="B44" s="205" t="s">
        <v>271</v>
      </c>
      <c r="C44" s="195"/>
      <c r="D44" s="195"/>
      <c r="E44" s="195"/>
      <c r="F44" s="195"/>
      <c r="G44" s="195"/>
    </row>
    <row r="45" spans="2:7" x14ac:dyDescent="0.25">
      <c r="B45" s="203"/>
      <c r="C45" s="195"/>
      <c r="D45" s="195"/>
      <c r="E45" s="195"/>
      <c r="F45" s="195"/>
      <c r="G45" s="195"/>
    </row>
    <row r="46" spans="2:7" x14ac:dyDescent="0.25">
      <c r="B46" s="199" t="s">
        <v>314</v>
      </c>
      <c r="C46" s="195"/>
      <c r="D46" s="195"/>
      <c r="E46" s="195"/>
      <c r="F46" s="195"/>
      <c r="G46" s="195"/>
    </row>
    <row r="47" spans="2:7" ht="30.75" customHeight="1" x14ac:dyDescent="0.25">
      <c r="B47" s="195"/>
      <c r="C47" s="195"/>
      <c r="D47" s="195"/>
      <c r="E47" s="195"/>
      <c r="F47" s="195"/>
      <c r="G47" s="195"/>
    </row>
    <row r="48" spans="2:7" x14ac:dyDescent="0.25">
      <c r="B48" s="201"/>
      <c r="C48" s="195"/>
      <c r="D48" s="195"/>
      <c r="E48" s="195"/>
      <c r="F48" s="195"/>
      <c r="G48" s="195"/>
    </row>
    <row r="49" spans="2:7" x14ac:dyDescent="0.25">
      <c r="B49" s="201"/>
      <c r="C49" s="195"/>
      <c r="D49" s="195"/>
      <c r="E49" s="195"/>
      <c r="F49" s="195"/>
      <c r="G49" s="195"/>
    </row>
    <row r="50" spans="2:7" ht="66" customHeight="1" x14ac:dyDescent="0.25">
      <c r="B50" s="201"/>
      <c r="C50" s="195"/>
      <c r="D50" s="195"/>
      <c r="E50" s="195"/>
      <c r="F50" s="195"/>
      <c r="G50" s="195"/>
    </row>
    <row r="51" spans="2:7" x14ac:dyDescent="0.25">
      <c r="B51" s="201"/>
      <c r="C51" s="195"/>
      <c r="D51" s="195"/>
      <c r="E51" s="195"/>
      <c r="F51" s="195"/>
      <c r="G51" s="195"/>
    </row>
    <row r="52" spans="2:7" x14ac:dyDescent="0.25">
      <c r="B52" s="210" t="s">
        <v>315</v>
      </c>
      <c r="C52" s="195"/>
      <c r="D52" s="195"/>
      <c r="E52" s="195"/>
      <c r="F52" s="195"/>
      <c r="G52" s="195"/>
    </row>
    <row r="53" spans="2:7" x14ac:dyDescent="0.25">
      <c r="B53" s="201"/>
      <c r="C53" s="195"/>
      <c r="D53" s="195"/>
      <c r="E53" s="195"/>
      <c r="F53" s="195"/>
      <c r="G53" s="195"/>
    </row>
    <row r="54" spans="2:7" x14ac:dyDescent="0.25">
      <c r="B54" s="199" t="s">
        <v>316</v>
      </c>
      <c r="C54" s="195"/>
      <c r="D54" s="195"/>
      <c r="E54" s="195"/>
      <c r="F54" s="195"/>
      <c r="G54" s="195"/>
    </row>
    <row r="55" spans="2:7" x14ac:dyDescent="0.25">
      <c r="B55" s="199"/>
      <c r="C55" s="195"/>
      <c r="D55" s="195"/>
      <c r="E55" s="195"/>
      <c r="F55" s="195"/>
      <c r="G55" s="195"/>
    </row>
    <row r="56" spans="2:7" x14ac:dyDescent="0.25">
      <c r="B56" s="199"/>
      <c r="C56" s="195"/>
      <c r="D56" s="195"/>
      <c r="E56" s="195"/>
      <c r="F56" s="195"/>
      <c r="G56" s="195"/>
    </row>
    <row r="57" spans="2:7" x14ac:dyDescent="0.25">
      <c r="B57" s="199"/>
      <c r="C57" s="195"/>
      <c r="D57" s="195"/>
      <c r="E57" s="195"/>
      <c r="F57" s="195"/>
      <c r="G57" s="195"/>
    </row>
    <row r="58" spans="2:7" x14ac:dyDescent="0.25">
      <c r="B58" s="199"/>
      <c r="C58" s="195"/>
      <c r="D58" s="195"/>
      <c r="E58" s="195"/>
      <c r="F58" s="195"/>
      <c r="G58" s="195"/>
    </row>
    <row r="59" spans="2:7" x14ac:dyDescent="0.25">
      <c r="B59" s="199"/>
      <c r="C59" s="195"/>
      <c r="D59" s="195"/>
      <c r="E59" s="195"/>
      <c r="F59" s="195"/>
      <c r="G59" s="195"/>
    </row>
    <row r="60" spans="2:7" x14ac:dyDescent="0.25">
      <c r="B60" s="199"/>
      <c r="C60" s="195"/>
      <c r="D60" s="195"/>
      <c r="E60" s="195"/>
      <c r="F60" s="195"/>
      <c r="G60" s="195"/>
    </row>
    <row r="61" spans="2:7" x14ac:dyDescent="0.25">
      <c r="B61" s="199"/>
      <c r="C61" s="195"/>
      <c r="D61" s="195"/>
      <c r="E61" s="195"/>
      <c r="F61" s="195"/>
      <c r="G61" s="195"/>
    </row>
    <row r="62" spans="2:7" x14ac:dyDescent="0.25">
      <c r="B62" s="199"/>
      <c r="C62" s="195"/>
      <c r="D62" s="195"/>
      <c r="E62" s="195"/>
      <c r="F62" s="195"/>
      <c r="G62" s="195"/>
    </row>
    <row r="63" spans="2:7" x14ac:dyDescent="0.25">
      <c r="B63" s="199"/>
      <c r="C63" s="195"/>
      <c r="D63" s="195"/>
      <c r="E63" s="195"/>
      <c r="F63" s="195"/>
      <c r="G63" s="195"/>
    </row>
    <row r="64" spans="2:7" x14ac:dyDescent="0.25">
      <c r="B64" s="199"/>
      <c r="C64" s="195"/>
      <c r="D64" s="195"/>
      <c r="E64" s="195"/>
      <c r="F64" s="195"/>
      <c r="G64" s="195"/>
    </row>
    <row r="65" spans="2:7" x14ac:dyDescent="0.25">
      <c r="B65" s="199"/>
      <c r="C65" s="195"/>
      <c r="D65" s="195"/>
      <c r="E65" s="195"/>
      <c r="F65" s="195"/>
      <c r="G65" s="195"/>
    </row>
    <row r="66" spans="2:7" x14ac:dyDescent="0.25">
      <c r="B66" s="199"/>
      <c r="C66" s="195"/>
      <c r="D66" s="195"/>
      <c r="E66" s="195"/>
      <c r="F66" s="195"/>
      <c r="G66" s="195"/>
    </row>
    <row r="67" spans="2:7" x14ac:dyDescent="0.25">
      <c r="B67" s="199"/>
      <c r="C67" s="195"/>
      <c r="D67" s="195"/>
      <c r="E67" s="195"/>
      <c r="F67" s="195"/>
      <c r="G67" s="195"/>
    </row>
    <row r="68" spans="2:7" x14ac:dyDescent="0.25">
      <c r="B68" s="199"/>
      <c r="C68" s="195"/>
      <c r="D68" s="195"/>
      <c r="E68" s="195"/>
      <c r="F68" s="195"/>
      <c r="G68" s="195"/>
    </row>
    <row r="69" spans="2:7" x14ac:dyDescent="0.25">
      <c r="B69" s="199"/>
      <c r="C69" s="195"/>
      <c r="D69" s="195"/>
      <c r="E69" s="195"/>
      <c r="F69" s="195"/>
      <c r="G69" s="195"/>
    </row>
    <row r="70" spans="2:7" x14ac:dyDescent="0.25">
      <c r="B70" s="199"/>
      <c r="C70" s="195"/>
      <c r="D70" s="195"/>
      <c r="E70" s="195"/>
      <c r="F70" s="195"/>
      <c r="G70" s="195"/>
    </row>
    <row r="71" spans="2:7" x14ac:dyDescent="0.25">
      <c r="B71" s="199"/>
      <c r="C71" s="195"/>
      <c r="D71" s="195"/>
      <c r="E71" s="195"/>
      <c r="F71" s="195"/>
      <c r="G71" s="195"/>
    </row>
    <row r="72" spans="2:7" x14ac:dyDescent="0.25">
      <c r="B72" s="199"/>
      <c r="C72" s="195"/>
      <c r="D72" s="195"/>
      <c r="E72" s="195"/>
      <c r="F72" s="195"/>
      <c r="G72" s="195"/>
    </row>
    <row r="73" spans="2:7" x14ac:dyDescent="0.25">
      <c r="B73" s="199" t="s">
        <v>346</v>
      </c>
      <c r="C73" s="195"/>
      <c r="D73" s="195"/>
      <c r="E73" s="195"/>
      <c r="F73" s="195"/>
      <c r="G73" s="195"/>
    </row>
    <row r="74" spans="2:7" x14ac:dyDescent="0.25">
      <c r="B74" s="199"/>
      <c r="C74" s="195"/>
      <c r="D74" s="195"/>
      <c r="E74" s="195"/>
      <c r="F74" s="195"/>
      <c r="G74" s="195"/>
    </row>
    <row r="75" spans="2:7" x14ac:dyDescent="0.25">
      <c r="B75" s="199"/>
      <c r="C75" s="195"/>
      <c r="D75" s="195"/>
      <c r="E75" s="195"/>
      <c r="F75" s="195"/>
      <c r="G75" s="195"/>
    </row>
    <row r="76" spans="2:7" x14ac:dyDescent="0.25">
      <c r="B76" s="199"/>
      <c r="C76" s="195"/>
      <c r="D76" s="195"/>
      <c r="E76" s="195"/>
      <c r="F76" s="195"/>
      <c r="G76" s="195"/>
    </row>
    <row r="77" spans="2:7" x14ac:dyDescent="0.25">
      <c r="B77" s="199"/>
      <c r="C77" s="195"/>
      <c r="D77" s="195"/>
      <c r="E77" s="195"/>
      <c r="F77" s="195"/>
      <c r="G77" s="195"/>
    </row>
    <row r="78" spans="2:7" x14ac:dyDescent="0.25">
      <c r="B78" s="199"/>
      <c r="C78" s="195"/>
      <c r="D78" s="195"/>
      <c r="E78" s="195"/>
      <c r="F78" s="195"/>
      <c r="G78" s="195"/>
    </row>
    <row r="79" spans="2:7" ht="47.25" x14ac:dyDescent="0.25">
      <c r="B79" s="199" t="s">
        <v>347</v>
      </c>
      <c r="C79" s="195"/>
      <c r="D79" s="195"/>
      <c r="E79" s="195"/>
      <c r="F79" s="195"/>
      <c r="G79" s="195"/>
    </row>
    <row r="80" spans="2:7" x14ac:dyDescent="0.25">
      <c r="B80" s="199"/>
      <c r="C80" s="195"/>
      <c r="D80" s="195"/>
      <c r="E80" s="195"/>
      <c r="F80" s="195"/>
      <c r="G80" s="195"/>
    </row>
    <row r="81" spans="2:7" x14ac:dyDescent="0.25">
      <c r="B81" s="199"/>
      <c r="C81" s="195"/>
      <c r="D81" s="195"/>
      <c r="E81" s="195"/>
      <c r="F81" s="195"/>
      <c r="G81" s="195"/>
    </row>
    <row r="82" spans="2:7" x14ac:dyDescent="0.25">
      <c r="B82" s="199"/>
      <c r="C82" s="195"/>
      <c r="D82" s="195"/>
      <c r="E82" s="195"/>
      <c r="F82" s="195"/>
      <c r="G82" s="195"/>
    </row>
    <row r="83" spans="2:7" x14ac:dyDescent="0.25">
      <c r="B83" s="199"/>
      <c r="C83" s="195"/>
      <c r="D83" s="195"/>
      <c r="E83" s="195"/>
      <c r="F83" s="195"/>
      <c r="G83" s="195"/>
    </row>
    <row r="84" spans="2:7" x14ac:dyDescent="0.25">
      <c r="B84" s="199"/>
      <c r="C84" s="195"/>
      <c r="D84" s="195"/>
      <c r="E84" s="195"/>
      <c r="F84" s="195"/>
      <c r="G84" s="195"/>
    </row>
    <row r="85" spans="2:7" x14ac:dyDescent="0.25">
      <c r="B85" s="199"/>
      <c r="C85" s="195"/>
      <c r="D85" s="195"/>
      <c r="E85" s="195"/>
      <c r="F85" s="195"/>
      <c r="G85" s="195"/>
    </row>
    <row r="86" spans="2:7" x14ac:dyDescent="0.25">
      <c r="B86" s="199"/>
      <c r="C86" s="195"/>
      <c r="D86" s="195"/>
      <c r="E86" s="195"/>
      <c r="F86" s="195"/>
      <c r="G86" s="195"/>
    </row>
    <row r="87" spans="2:7" x14ac:dyDescent="0.25">
      <c r="B87" s="199"/>
      <c r="C87" s="195"/>
      <c r="D87" s="195"/>
      <c r="E87" s="195"/>
      <c r="F87" s="195"/>
      <c r="G87" s="195"/>
    </row>
    <row r="88" spans="2:7" x14ac:dyDescent="0.25">
      <c r="B88" s="199"/>
      <c r="C88" s="195"/>
      <c r="D88" s="195"/>
      <c r="E88" s="195"/>
      <c r="F88" s="195"/>
      <c r="G88" s="195"/>
    </row>
    <row r="89" spans="2:7" x14ac:dyDescent="0.25">
      <c r="B89" s="199"/>
      <c r="C89" s="195"/>
      <c r="D89" s="195"/>
      <c r="E89" s="195"/>
      <c r="F89" s="195"/>
      <c r="G89" s="195"/>
    </row>
    <row r="90" spans="2:7" x14ac:dyDescent="0.25">
      <c r="B90" s="205" t="s">
        <v>146</v>
      </c>
      <c r="C90" s="195"/>
      <c r="D90" s="195"/>
      <c r="E90" s="195"/>
      <c r="F90" s="195"/>
      <c r="G90" s="195"/>
    </row>
    <row r="91" spans="2:7" ht="47.25" x14ac:dyDescent="0.25">
      <c r="B91" s="199" t="s">
        <v>317</v>
      </c>
      <c r="C91" s="195"/>
      <c r="D91" s="195"/>
      <c r="E91" s="195"/>
      <c r="F91" s="195"/>
      <c r="G91" s="195"/>
    </row>
    <row r="92" spans="2:7" x14ac:dyDescent="0.25">
      <c r="B92" s="199"/>
      <c r="C92" s="195"/>
      <c r="D92" s="195"/>
      <c r="E92" s="195"/>
      <c r="F92" s="195"/>
      <c r="G92" s="195"/>
    </row>
    <row r="93" spans="2:7" ht="47.25" x14ac:dyDescent="0.25">
      <c r="B93" s="199" t="s">
        <v>318</v>
      </c>
      <c r="C93" s="195"/>
      <c r="D93" s="195"/>
      <c r="E93" s="195"/>
      <c r="F93" s="195"/>
      <c r="G93" s="195"/>
    </row>
    <row r="94" spans="2:7" x14ac:dyDescent="0.25">
      <c r="B94" s="201"/>
      <c r="C94" s="195"/>
      <c r="D94" s="195"/>
      <c r="E94" s="195"/>
      <c r="F94" s="195"/>
      <c r="G94" s="195"/>
    </row>
    <row r="95" spans="2:7" x14ac:dyDescent="0.25">
      <c r="B95" s="201"/>
      <c r="C95" s="195"/>
      <c r="D95" s="195"/>
      <c r="E95" s="195"/>
      <c r="F95" s="195"/>
      <c r="G95" s="195"/>
    </row>
    <row r="96" spans="2:7" x14ac:dyDescent="0.25">
      <c r="B96" s="201" t="s">
        <v>325</v>
      </c>
      <c r="C96" s="195"/>
      <c r="D96" s="195"/>
      <c r="E96" s="195"/>
      <c r="F96" s="195"/>
      <c r="G96" s="195"/>
    </row>
    <row r="97" spans="2:7" x14ac:dyDescent="0.25">
      <c r="B97" s="195"/>
      <c r="C97" s="195"/>
      <c r="D97" s="195"/>
      <c r="E97" s="195"/>
      <c r="F97" s="195"/>
      <c r="G97" s="195"/>
    </row>
    <row r="98" spans="2:7" ht="16.5" x14ac:dyDescent="0.25">
      <c r="B98" s="208"/>
      <c r="C98" s="195"/>
      <c r="D98" s="195"/>
      <c r="E98" s="195"/>
      <c r="F98" s="195"/>
      <c r="G98" s="195"/>
    </row>
    <row r="99" spans="2:7" x14ac:dyDescent="0.25">
      <c r="B99" s="195"/>
      <c r="C99" s="195"/>
      <c r="D99" s="195"/>
      <c r="E99" s="195"/>
      <c r="F99" s="195"/>
      <c r="G99" s="195"/>
    </row>
    <row r="100" spans="2:7" x14ac:dyDescent="0.25">
      <c r="B100" s="195"/>
      <c r="C100" s="195"/>
      <c r="D100" s="195"/>
      <c r="E100" s="195"/>
      <c r="F100" s="195"/>
      <c r="G100" s="195"/>
    </row>
    <row r="101" spans="2:7" x14ac:dyDescent="0.25">
      <c r="B101" s="195"/>
      <c r="C101" s="195"/>
      <c r="D101" s="195"/>
      <c r="E101" s="195"/>
      <c r="F101" s="195"/>
      <c r="G101" s="195"/>
    </row>
    <row r="102" spans="2:7" x14ac:dyDescent="0.25">
      <c r="B102" s="195"/>
      <c r="C102" s="195"/>
      <c r="D102" s="195"/>
      <c r="E102" s="195"/>
      <c r="F102" s="195"/>
      <c r="G102" s="195"/>
    </row>
    <row r="103" spans="2:7" x14ac:dyDescent="0.25">
      <c r="B103" s="195"/>
      <c r="C103" s="195"/>
      <c r="D103" s="195"/>
      <c r="E103" s="195"/>
      <c r="F103" s="195"/>
      <c r="G103" s="195"/>
    </row>
    <row r="104" spans="2:7" x14ac:dyDescent="0.25">
      <c r="B104" s="195"/>
      <c r="C104" s="195"/>
      <c r="D104" s="195"/>
      <c r="E104" s="195"/>
      <c r="F104" s="195"/>
      <c r="G104" s="195"/>
    </row>
    <row r="105" spans="2:7" x14ac:dyDescent="0.25">
      <c r="B105" s="195"/>
      <c r="C105" s="195"/>
      <c r="D105" s="195"/>
      <c r="E105" s="195"/>
      <c r="F105" s="195"/>
      <c r="G105" s="195"/>
    </row>
    <row r="106" spans="2:7" x14ac:dyDescent="0.25">
      <c r="B106" s="195"/>
      <c r="C106" s="195"/>
      <c r="D106" s="195"/>
      <c r="E106" s="195"/>
      <c r="F106" s="195"/>
      <c r="G106" s="195"/>
    </row>
    <row r="107" spans="2:7" ht="47.25" x14ac:dyDescent="0.25">
      <c r="B107" s="199" t="s">
        <v>326</v>
      </c>
      <c r="C107" s="195"/>
      <c r="D107" s="195"/>
      <c r="E107" s="195"/>
      <c r="F107" s="195"/>
      <c r="G107" s="195"/>
    </row>
    <row r="108" spans="2:7" x14ac:dyDescent="0.25">
      <c r="B108" s="211"/>
      <c r="C108" s="195"/>
      <c r="D108" s="195"/>
      <c r="E108" s="195"/>
      <c r="F108" s="195"/>
      <c r="G108" s="195"/>
    </row>
    <row r="109" spans="2:7" x14ac:dyDescent="0.25">
      <c r="B109" s="212" t="s">
        <v>327</v>
      </c>
      <c r="C109" s="195"/>
      <c r="D109" s="195"/>
      <c r="E109" s="195"/>
      <c r="F109" s="195"/>
      <c r="G109" s="195"/>
    </row>
    <row r="110" spans="2:7" x14ac:dyDescent="0.25">
      <c r="B110" s="195"/>
      <c r="C110" s="195"/>
      <c r="D110" s="195"/>
      <c r="E110" s="195"/>
      <c r="F110" s="195"/>
      <c r="G110" s="195"/>
    </row>
    <row r="111" spans="2:7" x14ac:dyDescent="0.25">
      <c r="B111" s="195"/>
      <c r="C111" s="195"/>
      <c r="D111" s="195"/>
      <c r="E111" s="195"/>
      <c r="F111" s="195"/>
      <c r="G111" s="195"/>
    </row>
    <row r="112" spans="2:7" x14ac:dyDescent="0.25">
      <c r="B112" s="195"/>
      <c r="C112" s="195"/>
      <c r="D112" s="195"/>
      <c r="E112" s="195"/>
      <c r="F112" s="195"/>
      <c r="G112" s="195"/>
    </row>
    <row r="113" spans="2:7" x14ac:dyDescent="0.25">
      <c r="B113" s="195"/>
      <c r="C113" s="195"/>
      <c r="D113" s="195"/>
      <c r="E113" s="195"/>
      <c r="F113" s="195"/>
      <c r="G113" s="195"/>
    </row>
    <row r="114" spans="2:7" x14ac:dyDescent="0.25">
      <c r="B114" s="195"/>
      <c r="C114" s="195"/>
      <c r="D114" s="195"/>
      <c r="E114" s="195"/>
      <c r="F114" s="195"/>
      <c r="G114" s="195"/>
    </row>
    <row r="115" spans="2:7" x14ac:dyDescent="0.25">
      <c r="B115" s="195"/>
      <c r="C115" s="195"/>
      <c r="D115" s="195"/>
      <c r="E115" s="195"/>
      <c r="F115" s="195"/>
      <c r="G115" s="195"/>
    </row>
    <row r="116" spans="2:7" x14ac:dyDescent="0.25">
      <c r="B116" s="195"/>
      <c r="C116" s="195"/>
      <c r="D116" s="195"/>
      <c r="E116" s="195"/>
      <c r="F116" s="195"/>
      <c r="G116" s="195"/>
    </row>
    <row r="117" spans="2:7" x14ac:dyDescent="0.25">
      <c r="B117" s="195"/>
      <c r="C117" s="195"/>
      <c r="D117" s="195"/>
      <c r="E117" s="195"/>
      <c r="F117" s="195"/>
      <c r="G117" s="195"/>
    </row>
    <row r="118" spans="2:7" x14ac:dyDescent="0.25">
      <c r="B118" s="195"/>
      <c r="C118" s="195"/>
      <c r="D118" s="195"/>
      <c r="E118" s="195"/>
      <c r="F118" s="195"/>
      <c r="G118" s="195"/>
    </row>
    <row r="119" spans="2:7" x14ac:dyDescent="0.25">
      <c r="B119" s="195"/>
      <c r="C119" s="195"/>
      <c r="D119" s="195"/>
      <c r="E119" s="195"/>
      <c r="F119" s="195"/>
      <c r="G119" s="195"/>
    </row>
    <row r="120" spans="2:7" x14ac:dyDescent="0.25">
      <c r="B120" s="195"/>
      <c r="C120" s="195"/>
      <c r="D120" s="195"/>
      <c r="E120" s="195"/>
      <c r="F120" s="195"/>
      <c r="G120" s="195"/>
    </row>
    <row r="121" spans="2:7" x14ac:dyDescent="0.25">
      <c r="B121" s="195"/>
      <c r="C121" s="195"/>
      <c r="D121" s="195"/>
      <c r="E121" s="195"/>
      <c r="F121" s="195"/>
      <c r="G121" s="195"/>
    </row>
    <row r="122" spans="2:7" x14ac:dyDescent="0.25">
      <c r="B122" s="195"/>
      <c r="C122" s="195"/>
      <c r="D122" s="195"/>
      <c r="E122" s="195"/>
      <c r="F122" s="195"/>
      <c r="G122" s="195"/>
    </row>
    <row r="123" spans="2:7" x14ac:dyDescent="0.25">
      <c r="B123" s="195"/>
      <c r="C123" s="195"/>
      <c r="D123" s="195"/>
      <c r="E123" s="195"/>
      <c r="F123" s="195"/>
      <c r="G123" s="195"/>
    </row>
    <row r="124" spans="2:7" x14ac:dyDescent="0.25">
      <c r="B124" s="195"/>
      <c r="C124" s="195"/>
      <c r="D124" s="195"/>
      <c r="E124" s="195"/>
      <c r="F124" s="195"/>
      <c r="G124" s="195"/>
    </row>
    <row r="125" spans="2:7" x14ac:dyDescent="0.25">
      <c r="B125" s="195"/>
      <c r="C125" s="195"/>
      <c r="D125" s="195"/>
      <c r="E125" s="195"/>
      <c r="F125" s="195"/>
      <c r="G125" s="195"/>
    </row>
    <row r="126" spans="2:7" x14ac:dyDescent="0.25">
      <c r="B126" s="195"/>
      <c r="C126" s="195"/>
      <c r="D126" s="195"/>
      <c r="E126" s="195"/>
      <c r="F126" s="195"/>
      <c r="G126" s="195"/>
    </row>
    <row r="127" spans="2:7" x14ac:dyDescent="0.25">
      <c r="B127" s="195"/>
      <c r="C127" s="195"/>
      <c r="D127" s="195"/>
      <c r="E127" s="195"/>
      <c r="F127" s="195"/>
      <c r="G127" s="195"/>
    </row>
    <row r="128" spans="2:7" x14ac:dyDescent="0.25">
      <c r="B128" s="195"/>
      <c r="C128" s="195"/>
      <c r="D128" s="195"/>
      <c r="E128" s="195"/>
      <c r="F128" s="195"/>
      <c r="G128" s="195"/>
    </row>
    <row r="129" spans="2:7" x14ac:dyDescent="0.25">
      <c r="B129" s="195"/>
      <c r="C129" s="195"/>
      <c r="D129" s="195"/>
      <c r="E129" s="195"/>
      <c r="F129" s="195"/>
      <c r="G129" s="195"/>
    </row>
    <row r="130" spans="2:7" ht="31.5" x14ac:dyDescent="0.25">
      <c r="B130" s="199" t="s">
        <v>328</v>
      </c>
      <c r="C130" s="195"/>
      <c r="D130" s="195"/>
      <c r="E130" s="195"/>
      <c r="F130" s="195"/>
      <c r="G130" s="195"/>
    </row>
    <row r="131" spans="2:7" x14ac:dyDescent="0.25">
      <c r="B131" s="204"/>
      <c r="C131" s="195"/>
      <c r="D131" s="195"/>
      <c r="E131" s="195"/>
      <c r="F131" s="195"/>
      <c r="G131" s="195"/>
    </row>
    <row r="132" spans="2:7" x14ac:dyDescent="0.25">
      <c r="B132" s="201" t="s">
        <v>329</v>
      </c>
      <c r="C132" s="195"/>
      <c r="D132" s="195"/>
      <c r="E132" s="195"/>
      <c r="F132" s="195"/>
      <c r="G132" s="195"/>
    </row>
    <row r="133" spans="2:7" x14ac:dyDescent="0.25">
      <c r="B133" s="195"/>
      <c r="C133" s="195"/>
      <c r="D133" s="195"/>
      <c r="E133" s="195"/>
      <c r="F133" s="195"/>
      <c r="G133" s="195"/>
    </row>
    <row r="134" spans="2:7" x14ac:dyDescent="0.25">
      <c r="B134" s="195"/>
      <c r="C134" s="195"/>
      <c r="D134" s="195"/>
      <c r="E134" s="195"/>
      <c r="F134" s="195"/>
      <c r="G134" s="195"/>
    </row>
    <row r="135" spans="2:7" x14ac:dyDescent="0.25">
      <c r="B135" s="195"/>
      <c r="C135" s="195"/>
      <c r="D135" s="195"/>
      <c r="E135" s="195"/>
      <c r="F135" s="195"/>
      <c r="G135" s="195"/>
    </row>
    <row r="136" spans="2:7" x14ac:dyDescent="0.25">
      <c r="B136" s="195"/>
      <c r="C136" s="195"/>
      <c r="D136" s="195"/>
      <c r="E136" s="195"/>
      <c r="F136" s="195"/>
      <c r="G136" s="195"/>
    </row>
    <row r="137" spans="2:7" x14ac:dyDescent="0.25">
      <c r="B137" s="195"/>
      <c r="C137" s="195"/>
      <c r="D137" s="195"/>
      <c r="E137" s="195"/>
      <c r="F137" s="195"/>
      <c r="G137" s="195"/>
    </row>
    <row r="138" spans="2:7" x14ac:dyDescent="0.25">
      <c r="B138" s="195"/>
      <c r="C138" s="195"/>
      <c r="D138" s="195"/>
      <c r="E138" s="195"/>
      <c r="F138" s="195"/>
      <c r="G138" s="195"/>
    </row>
    <row r="139" spans="2:7" x14ac:dyDescent="0.25">
      <c r="B139" s="195"/>
      <c r="C139" s="195"/>
      <c r="D139" s="195"/>
      <c r="E139" s="195"/>
      <c r="F139" s="195"/>
      <c r="G139" s="195"/>
    </row>
    <row r="140" spans="2:7" x14ac:dyDescent="0.25">
      <c r="B140" s="195"/>
      <c r="C140" s="195"/>
      <c r="D140" s="195"/>
      <c r="E140" s="195"/>
      <c r="F140" s="195"/>
      <c r="G140" s="195"/>
    </row>
    <row r="141" spans="2:7" x14ac:dyDescent="0.25">
      <c r="B141" s="195"/>
      <c r="C141" s="195"/>
      <c r="D141" s="195"/>
      <c r="E141" s="195"/>
      <c r="F141" s="195"/>
      <c r="G141" s="195"/>
    </row>
    <row r="142" spans="2:7" x14ac:dyDescent="0.25">
      <c r="B142" s="195"/>
      <c r="C142" s="195"/>
      <c r="D142" s="195"/>
      <c r="E142" s="195"/>
      <c r="F142" s="195"/>
      <c r="G142" s="195"/>
    </row>
    <row r="143" spans="2:7" x14ac:dyDescent="0.25">
      <c r="B143" s="195"/>
      <c r="C143" s="195"/>
      <c r="D143" s="195"/>
      <c r="E143" s="195"/>
      <c r="F143" s="195"/>
      <c r="G143" s="195"/>
    </row>
    <row r="144" spans="2:7" x14ac:dyDescent="0.25">
      <c r="B144" s="205" t="s">
        <v>132</v>
      </c>
      <c r="C144" s="195"/>
      <c r="D144" s="195"/>
      <c r="E144" s="195"/>
      <c r="F144" s="195"/>
      <c r="G144" s="195"/>
    </row>
    <row r="145" spans="2:7" x14ac:dyDescent="0.25">
      <c r="B145" s="204"/>
      <c r="C145" s="195"/>
      <c r="D145" s="195"/>
      <c r="E145" s="195"/>
      <c r="F145" s="195"/>
      <c r="G145" s="195"/>
    </row>
    <row r="146" spans="2:7" ht="94.5" x14ac:dyDescent="0.25">
      <c r="B146" s="201" t="s">
        <v>330</v>
      </c>
      <c r="C146" s="195"/>
      <c r="D146" s="195"/>
      <c r="E146" s="195"/>
      <c r="F146" s="195"/>
      <c r="G146" s="195"/>
    </row>
    <row r="147" spans="2:7" ht="47.25" x14ac:dyDescent="0.25">
      <c r="B147" s="201" t="s">
        <v>356</v>
      </c>
      <c r="C147" s="195"/>
      <c r="D147" s="195"/>
      <c r="E147" s="195"/>
      <c r="F147" s="195"/>
      <c r="G147" s="195"/>
    </row>
    <row r="148" spans="2:7" x14ac:dyDescent="0.25">
      <c r="B148" s="201"/>
      <c r="C148" s="195"/>
      <c r="D148" s="195"/>
      <c r="E148" s="195"/>
      <c r="F148" s="195"/>
      <c r="G148" s="195"/>
    </row>
    <row r="149" spans="2:7" x14ac:dyDescent="0.25">
      <c r="B149" s="199"/>
      <c r="C149" s="195"/>
      <c r="D149" s="195"/>
      <c r="E149" s="195"/>
      <c r="F149" s="195"/>
      <c r="G149" s="195"/>
    </row>
    <row r="150" spans="2:7" ht="63" x14ac:dyDescent="0.25">
      <c r="B150" s="201" t="s">
        <v>353</v>
      </c>
      <c r="C150" s="195"/>
      <c r="D150" s="195"/>
      <c r="E150" s="195"/>
      <c r="F150" s="195"/>
      <c r="G150" s="195"/>
    </row>
    <row r="151" spans="2:7" x14ac:dyDescent="0.25">
      <c r="B151" s="199"/>
      <c r="C151" s="195"/>
      <c r="D151" s="195"/>
      <c r="E151" s="195"/>
      <c r="F151" s="195"/>
      <c r="G151" s="195"/>
    </row>
    <row r="152" spans="2:7" ht="31.5" x14ac:dyDescent="0.25">
      <c r="B152" s="201" t="s">
        <v>354</v>
      </c>
      <c r="C152" s="195"/>
      <c r="D152" s="195"/>
      <c r="E152" s="195"/>
      <c r="F152" s="195"/>
      <c r="G152" s="195"/>
    </row>
    <row r="153" spans="2:7" x14ac:dyDescent="0.25">
      <c r="B153" s="199"/>
      <c r="C153" s="195"/>
      <c r="D153" s="195"/>
      <c r="E153" s="195"/>
      <c r="F153" s="195"/>
      <c r="G153" s="195"/>
    </row>
    <row r="154" spans="2:7" ht="31.5" x14ac:dyDescent="0.25">
      <c r="B154" s="201" t="s">
        <v>355</v>
      </c>
      <c r="C154" s="195"/>
      <c r="D154" s="195"/>
      <c r="E154" s="195"/>
      <c r="F154" s="195"/>
      <c r="G154" s="195"/>
    </row>
    <row r="155" spans="2:7" x14ac:dyDescent="0.25">
      <c r="B155" s="195"/>
      <c r="C155" s="195"/>
      <c r="D155" s="195"/>
      <c r="E155" s="195"/>
      <c r="F155" s="195"/>
      <c r="G155" s="195"/>
    </row>
    <row r="156" spans="2:7" x14ac:dyDescent="0.25">
      <c r="B156" s="195"/>
      <c r="C156" s="195"/>
      <c r="D156" s="195"/>
      <c r="E156" s="195"/>
      <c r="F156" s="195"/>
      <c r="G156" s="195"/>
    </row>
    <row r="157" spans="2:7" x14ac:dyDescent="0.25">
      <c r="B157" s="195"/>
      <c r="C157" s="195"/>
      <c r="D157" s="195"/>
      <c r="E157" s="195"/>
      <c r="F157" s="195"/>
      <c r="G157" s="195"/>
    </row>
    <row r="158" spans="2:7" x14ac:dyDescent="0.25">
      <c r="B158" s="195"/>
      <c r="C158" s="195"/>
      <c r="D158" s="195"/>
      <c r="E158" s="195"/>
      <c r="F158" s="195"/>
      <c r="G158" s="195"/>
    </row>
    <row r="159" spans="2:7" x14ac:dyDescent="0.25">
      <c r="B159" s="195"/>
      <c r="C159" s="195"/>
      <c r="D159" s="195"/>
      <c r="E159" s="195"/>
      <c r="F159" s="195"/>
      <c r="G159" s="195"/>
    </row>
    <row r="160" spans="2:7" x14ac:dyDescent="0.25">
      <c r="B160" s="195"/>
      <c r="C160" s="195"/>
      <c r="D160" s="195"/>
      <c r="E160" s="195"/>
      <c r="F160" s="195"/>
      <c r="G160" s="195"/>
    </row>
    <row r="161" spans="2:7" x14ac:dyDescent="0.25">
      <c r="B161" s="195"/>
      <c r="C161" s="195"/>
      <c r="D161" s="195"/>
      <c r="E161" s="195"/>
      <c r="F161" s="195"/>
      <c r="G161" s="195"/>
    </row>
    <row r="162" spans="2:7" x14ac:dyDescent="0.25">
      <c r="B162" s="195"/>
      <c r="C162" s="195"/>
      <c r="D162" s="195"/>
      <c r="E162" s="195"/>
      <c r="F162" s="195"/>
      <c r="G162" s="195"/>
    </row>
    <row r="163" spans="2:7" x14ac:dyDescent="0.25">
      <c r="B163" s="195"/>
      <c r="C163" s="195"/>
      <c r="D163" s="195"/>
      <c r="E163" s="195"/>
      <c r="F163" s="195"/>
      <c r="G163" s="195"/>
    </row>
    <row r="164" spans="2:7" x14ac:dyDescent="0.25">
      <c r="B164" s="195"/>
      <c r="C164" s="195"/>
      <c r="D164" s="195"/>
      <c r="E164" s="195"/>
      <c r="F164" s="195"/>
      <c r="G164" s="195"/>
    </row>
    <row r="165" spans="2:7" x14ac:dyDescent="0.25">
      <c r="B165" s="195"/>
      <c r="C165" s="195"/>
      <c r="D165" s="195"/>
      <c r="E165" s="195"/>
      <c r="F165" s="195"/>
      <c r="G165" s="195"/>
    </row>
    <row r="166" spans="2:7" x14ac:dyDescent="0.25">
      <c r="B166" s="195"/>
      <c r="C166" s="195"/>
      <c r="D166" s="195"/>
      <c r="E166" s="195"/>
      <c r="F166" s="195"/>
      <c r="G166" s="195"/>
    </row>
    <row r="167" spans="2:7" x14ac:dyDescent="0.25">
      <c r="B167" s="195"/>
      <c r="C167" s="195"/>
      <c r="D167" s="195"/>
      <c r="E167" s="195"/>
      <c r="F167" s="195"/>
      <c r="G167" s="195"/>
    </row>
    <row r="168" spans="2:7" x14ac:dyDescent="0.25">
      <c r="B168" s="195"/>
      <c r="C168" s="195"/>
      <c r="D168" s="195"/>
      <c r="E168" s="195"/>
      <c r="F168" s="195"/>
      <c r="G168" s="195"/>
    </row>
    <row r="169" spans="2:7" x14ac:dyDescent="0.25">
      <c r="B169" s="195"/>
      <c r="C169" s="195"/>
      <c r="D169" s="195"/>
      <c r="E169" s="195"/>
      <c r="F169" s="195"/>
      <c r="G169" s="195"/>
    </row>
    <row r="170" spans="2:7" x14ac:dyDescent="0.25">
      <c r="B170" s="195"/>
      <c r="C170" s="195"/>
      <c r="D170" s="195"/>
      <c r="E170" s="195"/>
      <c r="F170" s="195"/>
      <c r="G170" s="195"/>
    </row>
    <row r="171" spans="2:7" x14ac:dyDescent="0.25">
      <c r="B171" s="195"/>
      <c r="C171" s="195"/>
      <c r="D171" s="195"/>
      <c r="E171" s="195"/>
      <c r="F171" s="195"/>
      <c r="G171" s="195"/>
    </row>
    <row r="172" spans="2:7" x14ac:dyDescent="0.25">
      <c r="B172" s="195"/>
      <c r="C172" s="195"/>
      <c r="D172" s="195"/>
      <c r="E172" s="195"/>
      <c r="F172" s="195"/>
      <c r="G172" s="195"/>
    </row>
    <row r="173" spans="2:7" x14ac:dyDescent="0.25">
      <c r="B173" s="195"/>
      <c r="C173" s="195"/>
      <c r="D173" s="195"/>
      <c r="E173" s="195"/>
      <c r="F173" s="195"/>
      <c r="G173" s="195"/>
    </row>
    <row r="174" spans="2:7" x14ac:dyDescent="0.25">
      <c r="B174" s="195"/>
      <c r="C174" s="195"/>
      <c r="D174" s="195"/>
      <c r="E174" s="195"/>
      <c r="F174" s="195"/>
      <c r="G174" s="195"/>
    </row>
    <row r="175" spans="2:7" x14ac:dyDescent="0.25">
      <c r="B175" s="195"/>
      <c r="C175" s="195"/>
      <c r="D175" s="195"/>
      <c r="E175" s="195"/>
      <c r="F175" s="195"/>
      <c r="G175" s="195"/>
    </row>
    <row r="176" spans="2:7" x14ac:dyDescent="0.25">
      <c r="B176" s="195"/>
      <c r="C176" s="195"/>
      <c r="D176" s="195"/>
      <c r="E176" s="195"/>
      <c r="F176" s="195"/>
      <c r="G176" s="195"/>
    </row>
    <row r="177" spans="2:7" x14ac:dyDescent="0.25">
      <c r="B177" s="195"/>
      <c r="C177" s="195"/>
      <c r="D177" s="195"/>
      <c r="E177" s="195"/>
      <c r="F177" s="195"/>
      <c r="G177" s="195"/>
    </row>
    <row r="178" spans="2:7" x14ac:dyDescent="0.25">
      <c r="B178" s="195"/>
      <c r="C178" s="195"/>
      <c r="D178" s="195"/>
      <c r="E178" s="195"/>
      <c r="F178" s="195"/>
      <c r="G178" s="195"/>
    </row>
    <row r="179" spans="2:7" x14ac:dyDescent="0.25">
      <c r="B179" s="195"/>
      <c r="C179" s="195"/>
      <c r="D179" s="195"/>
      <c r="E179" s="195"/>
      <c r="F179" s="195"/>
      <c r="G179" s="195"/>
    </row>
    <row r="180" spans="2:7" x14ac:dyDescent="0.25">
      <c r="B180" s="195"/>
      <c r="C180" s="195"/>
      <c r="D180" s="195"/>
      <c r="E180" s="195"/>
      <c r="F180" s="195"/>
      <c r="G180" s="195"/>
    </row>
    <row r="181" spans="2:7" x14ac:dyDescent="0.25">
      <c r="B181" s="195"/>
      <c r="C181" s="195"/>
      <c r="D181" s="195"/>
      <c r="E181" s="195"/>
      <c r="F181" s="195"/>
      <c r="G181" s="195"/>
    </row>
    <row r="182" spans="2:7" x14ac:dyDescent="0.25">
      <c r="B182" s="195"/>
      <c r="C182" s="195"/>
      <c r="D182" s="195"/>
      <c r="E182" s="195"/>
      <c r="F182" s="195"/>
      <c r="G182" s="195"/>
    </row>
    <row r="183" spans="2:7" x14ac:dyDescent="0.25">
      <c r="B183" s="195"/>
      <c r="C183" s="195"/>
      <c r="D183" s="195"/>
      <c r="E183" s="195"/>
      <c r="F183" s="195"/>
      <c r="G183" s="195"/>
    </row>
    <row r="184" spans="2:7" x14ac:dyDescent="0.25">
      <c r="B184" s="195"/>
      <c r="C184" s="195"/>
      <c r="D184" s="195"/>
      <c r="E184" s="195"/>
      <c r="F184" s="195"/>
      <c r="G184" s="195"/>
    </row>
    <row r="185" spans="2:7" x14ac:dyDescent="0.25">
      <c r="B185" s="195"/>
      <c r="C185" s="195"/>
      <c r="D185" s="195"/>
      <c r="E185" s="195"/>
      <c r="F185" s="195"/>
      <c r="G185" s="195"/>
    </row>
    <row r="186" spans="2:7" x14ac:dyDescent="0.25">
      <c r="B186" s="195"/>
      <c r="C186" s="195"/>
      <c r="D186" s="195"/>
      <c r="E186" s="195"/>
      <c r="F186" s="195"/>
      <c r="G186" s="195"/>
    </row>
    <row r="187" spans="2:7" x14ac:dyDescent="0.25">
      <c r="B187" s="195"/>
      <c r="C187" s="195"/>
      <c r="D187" s="195"/>
      <c r="E187" s="195"/>
      <c r="F187" s="195"/>
      <c r="G187" s="195"/>
    </row>
    <row r="188" spans="2:7" x14ac:dyDescent="0.25">
      <c r="B188" s="195"/>
      <c r="C188" s="195"/>
      <c r="D188" s="195"/>
      <c r="E188" s="195"/>
      <c r="F188" s="195"/>
      <c r="G188" s="195"/>
    </row>
    <row r="189" spans="2:7" x14ac:dyDescent="0.25">
      <c r="B189" s="195"/>
      <c r="C189" s="195"/>
      <c r="D189" s="195"/>
      <c r="E189" s="195"/>
      <c r="F189" s="195"/>
      <c r="G189" s="195"/>
    </row>
    <row r="190" spans="2:7" x14ac:dyDescent="0.25">
      <c r="B190" s="195"/>
      <c r="C190" s="195"/>
      <c r="D190" s="195"/>
      <c r="E190" s="195"/>
      <c r="F190" s="195"/>
      <c r="G190" s="195"/>
    </row>
    <row r="191" spans="2:7" x14ac:dyDescent="0.25">
      <c r="B191" s="195"/>
      <c r="C191" s="195"/>
      <c r="D191" s="195"/>
      <c r="E191" s="195"/>
      <c r="F191" s="195"/>
      <c r="G191" s="195"/>
    </row>
    <row r="192" spans="2:7" x14ac:dyDescent="0.25">
      <c r="B192" s="195"/>
      <c r="C192" s="195"/>
      <c r="D192" s="195"/>
      <c r="E192" s="195"/>
      <c r="F192" s="195"/>
      <c r="G192" s="195"/>
    </row>
    <row r="193" spans="2:7" x14ac:dyDescent="0.25">
      <c r="B193" s="195"/>
      <c r="C193" s="195"/>
      <c r="D193" s="195"/>
      <c r="E193" s="195"/>
      <c r="F193" s="195"/>
      <c r="G193" s="195"/>
    </row>
    <row r="194" spans="2:7" x14ac:dyDescent="0.25">
      <c r="B194" s="195"/>
      <c r="C194" s="195"/>
      <c r="D194" s="195"/>
      <c r="E194" s="195"/>
      <c r="F194" s="195"/>
      <c r="G194" s="195"/>
    </row>
    <row r="195" spans="2:7" x14ac:dyDescent="0.25">
      <c r="B195" s="195"/>
      <c r="C195" s="195"/>
      <c r="D195" s="195"/>
      <c r="E195" s="195"/>
      <c r="F195" s="195"/>
      <c r="G195" s="195"/>
    </row>
    <row r="196" spans="2:7" x14ac:dyDescent="0.25">
      <c r="B196" s="195"/>
      <c r="C196" s="195"/>
      <c r="D196" s="195"/>
      <c r="E196" s="195"/>
      <c r="F196" s="195"/>
      <c r="G196" s="195"/>
    </row>
    <row r="197" spans="2:7" x14ac:dyDescent="0.25">
      <c r="B197" s="195"/>
      <c r="C197" s="195"/>
      <c r="D197" s="195"/>
      <c r="E197" s="195"/>
      <c r="F197" s="195"/>
      <c r="G197" s="195"/>
    </row>
    <row r="198" spans="2:7" x14ac:dyDescent="0.25">
      <c r="B198" s="195"/>
      <c r="C198" s="195"/>
      <c r="D198" s="195"/>
      <c r="E198" s="195"/>
      <c r="F198" s="195"/>
      <c r="G198" s="195"/>
    </row>
    <row r="199" spans="2:7" x14ac:dyDescent="0.25">
      <c r="B199" s="195"/>
      <c r="C199" s="195"/>
      <c r="D199" s="195"/>
      <c r="E199" s="195"/>
      <c r="F199" s="195"/>
      <c r="G199" s="195"/>
    </row>
    <row r="200" spans="2:7" x14ac:dyDescent="0.25">
      <c r="B200" s="195"/>
      <c r="C200" s="195"/>
      <c r="D200" s="195"/>
      <c r="E200" s="195"/>
      <c r="F200" s="195"/>
      <c r="G200" s="195"/>
    </row>
    <row r="201" spans="2:7" x14ac:dyDescent="0.25">
      <c r="B201" s="195"/>
      <c r="C201" s="195"/>
      <c r="D201" s="195"/>
      <c r="E201" s="195"/>
      <c r="F201" s="195"/>
      <c r="G201" s="195"/>
    </row>
    <row r="202" spans="2:7" x14ac:dyDescent="0.25">
      <c r="B202" s="195"/>
      <c r="C202" s="195"/>
      <c r="D202" s="195"/>
      <c r="E202" s="195"/>
      <c r="F202" s="195"/>
      <c r="G202" s="195"/>
    </row>
    <row r="203" spans="2:7" x14ac:dyDescent="0.25">
      <c r="B203" s="195"/>
      <c r="C203" s="195"/>
      <c r="D203" s="195"/>
      <c r="E203" s="195"/>
      <c r="F203" s="195"/>
      <c r="G203" s="195"/>
    </row>
    <row r="204" spans="2:7" x14ac:dyDescent="0.25">
      <c r="B204" s="195"/>
      <c r="C204" s="195"/>
      <c r="D204" s="195"/>
      <c r="E204" s="195"/>
      <c r="F204" s="195"/>
      <c r="G204" s="195"/>
    </row>
    <row r="205" spans="2:7" x14ac:dyDescent="0.25">
      <c r="B205" s="195"/>
      <c r="C205" s="195"/>
      <c r="D205" s="195"/>
      <c r="E205" s="195"/>
      <c r="F205" s="195"/>
      <c r="G205" s="195"/>
    </row>
    <row r="206" spans="2:7" x14ac:dyDescent="0.25">
      <c r="B206" s="195"/>
      <c r="C206" s="195"/>
      <c r="D206" s="195"/>
      <c r="E206" s="195"/>
      <c r="F206" s="195"/>
      <c r="G206" s="195"/>
    </row>
    <row r="207" spans="2:7" x14ac:dyDescent="0.25">
      <c r="B207" s="195"/>
      <c r="C207" s="195"/>
      <c r="D207" s="195"/>
      <c r="E207" s="195"/>
      <c r="F207" s="195"/>
      <c r="G207" s="195"/>
    </row>
    <row r="208" spans="2:7" x14ac:dyDescent="0.25">
      <c r="B208" s="195"/>
      <c r="C208" s="195"/>
      <c r="D208" s="195"/>
      <c r="E208" s="195"/>
      <c r="F208" s="195"/>
      <c r="G208" s="195"/>
    </row>
    <row r="209" spans="2:7" x14ac:dyDescent="0.25">
      <c r="B209" s="195"/>
      <c r="C209" s="195"/>
      <c r="D209" s="195"/>
      <c r="E209" s="195"/>
      <c r="F209" s="195"/>
      <c r="G209" s="195"/>
    </row>
    <row r="210" spans="2:7" x14ac:dyDescent="0.25">
      <c r="B210" s="195"/>
      <c r="C210" s="195"/>
      <c r="D210" s="195"/>
      <c r="E210" s="195"/>
      <c r="F210" s="195"/>
      <c r="G210" s="195"/>
    </row>
    <row r="211" spans="2:7" x14ac:dyDescent="0.25">
      <c r="B211" s="195"/>
      <c r="C211" s="195"/>
      <c r="D211" s="195"/>
      <c r="E211" s="195"/>
      <c r="F211" s="195"/>
      <c r="G211" s="195"/>
    </row>
    <row r="212" spans="2:7" x14ac:dyDescent="0.25">
      <c r="B212" s="195"/>
      <c r="C212" s="195"/>
      <c r="D212" s="195"/>
      <c r="E212" s="195"/>
      <c r="F212" s="195"/>
      <c r="G212" s="195"/>
    </row>
    <row r="213" spans="2:7" x14ac:dyDescent="0.25">
      <c r="B213" s="195"/>
      <c r="C213" s="195"/>
      <c r="D213" s="195"/>
      <c r="E213" s="195"/>
      <c r="F213" s="195"/>
      <c r="G213" s="195"/>
    </row>
    <row r="214" spans="2:7" x14ac:dyDescent="0.25">
      <c r="B214" s="195"/>
      <c r="C214" s="195"/>
      <c r="D214" s="195"/>
      <c r="E214" s="195"/>
      <c r="F214" s="195"/>
      <c r="G214" s="195"/>
    </row>
    <row r="215" spans="2:7" x14ac:dyDescent="0.25">
      <c r="B215" s="195"/>
      <c r="C215" s="195"/>
      <c r="D215" s="195"/>
      <c r="E215" s="195"/>
      <c r="F215" s="195"/>
      <c r="G215" s="195"/>
    </row>
    <row r="216" spans="2:7" x14ac:dyDescent="0.25">
      <c r="B216" s="195"/>
      <c r="C216" s="195"/>
      <c r="D216" s="195"/>
      <c r="E216" s="195"/>
      <c r="F216" s="195"/>
      <c r="G216" s="195"/>
    </row>
    <row r="217" spans="2:7" x14ac:dyDescent="0.25">
      <c r="B217" s="195"/>
      <c r="C217" s="195"/>
      <c r="D217" s="195"/>
      <c r="E217" s="195"/>
      <c r="F217" s="195"/>
      <c r="G217" s="195"/>
    </row>
    <row r="218" spans="2:7" x14ac:dyDescent="0.25">
      <c r="B218" s="195"/>
      <c r="C218" s="195"/>
      <c r="D218" s="195"/>
      <c r="E218" s="195"/>
      <c r="F218" s="195"/>
      <c r="G218" s="195"/>
    </row>
    <row r="219" spans="2:7" x14ac:dyDescent="0.25">
      <c r="B219" s="195"/>
      <c r="C219" s="195"/>
      <c r="D219" s="195"/>
      <c r="E219" s="195"/>
      <c r="F219" s="195"/>
      <c r="G219" s="195"/>
    </row>
    <row r="220" spans="2:7" x14ac:dyDescent="0.25">
      <c r="B220" s="195"/>
      <c r="C220" s="195"/>
      <c r="D220" s="195"/>
      <c r="E220" s="195"/>
      <c r="F220" s="195"/>
      <c r="G220" s="195"/>
    </row>
  </sheetData>
  <customSheetViews>
    <customSheetView guid="{A57ED495-A8F1-41AA-920B-D492B709C260}"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1"/>
    </customSheetView>
  </customSheetViews>
  <hyperlinks>
    <hyperlink ref="B15" r:id="rId2"/>
  </hyperlinks>
  <pageMargins left="0.25" right="0.25" top="0.75" bottom="0.75" header="0.3" footer="0.3"/>
  <pageSetup scale="70" orientation="portrait" verticalDpi="0" r:id="rId3"/>
  <rowBreaks count="4" manualBreakCount="4">
    <brk id="37" max="2" man="1"/>
    <brk id="72" max="2" man="1"/>
    <brk id="89" max="2" man="1"/>
    <brk id="143" max="2" man="1"/>
  </rowBreaks>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view="pageBreakPreview" zoomScale="80" zoomScaleNormal="100" zoomScaleSheetLayoutView="80" workbookViewId="0">
      <selection activeCell="G20" sqref="G20"/>
    </sheetView>
  </sheetViews>
  <sheetFormatPr defaultRowHeight="15.75" x14ac:dyDescent="0.25"/>
  <cols>
    <col min="1" max="1" width="3.125" customWidth="1"/>
    <col min="2" max="2" width="96.75" customWidth="1"/>
    <col min="3" max="3" width="5.625" customWidth="1"/>
  </cols>
  <sheetData>
    <row r="1" spans="1:6" ht="23.25" x14ac:dyDescent="0.25">
      <c r="A1" s="195"/>
      <c r="B1" s="214" t="s">
        <v>302</v>
      </c>
      <c r="C1" s="195"/>
      <c r="D1" s="195"/>
      <c r="E1" s="195"/>
      <c r="F1" s="195"/>
    </row>
    <row r="2" spans="1:6" ht="23.25" x14ac:dyDescent="0.25">
      <c r="A2" s="195"/>
      <c r="B2" s="214" t="s">
        <v>333</v>
      </c>
      <c r="C2" s="195"/>
      <c r="D2" s="195"/>
      <c r="E2" s="195"/>
      <c r="F2" s="195"/>
    </row>
    <row r="3" spans="1:6" x14ac:dyDescent="0.25">
      <c r="A3" s="195"/>
      <c r="B3" s="198"/>
      <c r="C3" s="195"/>
      <c r="D3" s="195"/>
      <c r="E3" s="195"/>
      <c r="F3" s="195"/>
    </row>
    <row r="4" spans="1:6" ht="18" x14ac:dyDescent="0.25">
      <c r="A4" s="195"/>
      <c r="B4" s="197" t="s">
        <v>334</v>
      </c>
      <c r="C4" s="195"/>
      <c r="D4" s="195"/>
      <c r="E4" s="195"/>
      <c r="F4" s="195"/>
    </row>
    <row r="5" spans="1:6" x14ac:dyDescent="0.25">
      <c r="A5" s="195"/>
      <c r="B5" s="198"/>
      <c r="C5" s="195"/>
      <c r="D5" s="195"/>
      <c r="E5" s="195"/>
      <c r="F5" s="195"/>
    </row>
    <row r="6" spans="1:6" ht="63" x14ac:dyDescent="0.25">
      <c r="A6" s="195"/>
      <c r="B6" s="199" t="s">
        <v>335</v>
      </c>
      <c r="C6" s="195"/>
      <c r="D6" s="195"/>
      <c r="E6" s="195"/>
      <c r="F6" s="195"/>
    </row>
    <row r="7" spans="1:6" x14ac:dyDescent="0.25">
      <c r="A7" s="195"/>
      <c r="B7" s="199"/>
      <c r="C7" s="195"/>
      <c r="D7" s="195"/>
      <c r="E7" s="195"/>
      <c r="F7" s="195"/>
    </row>
    <row r="8" spans="1:6" ht="31.5" x14ac:dyDescent="0.25">
      <c r="A8" s="195"/>
      <c r="B8" s="199" t="s">
        <v>336</v>
      </c>
      <c r="C8" s="195"/>
      <c r="D8" s="195"/>
      <c r="E8" s="195"/>
      <c r="F8" s="195"/>
    </row>
    <row r="9" spans="1:6" x14ac:dyDescent="0.25">
      <c r="A9" s="195"/>
      <c r="B9" s="199" t="s">
        <v>307</v>
      </c>
      <c r="C9" s="195"/>
      <c r="D9" s="195"/>
      <c r="E9" s="195"/>
      <c r="F9" s="195"/>
    </row>
    <row r="10" spans="1:6" x14ac:dyDescent="0.25">
      <c r="A10" s="195"/>
      <c r="B10" s="201" t="s">
        <v>337</v>
      </c>
      <c r="C10" s="195"/>
      <c r="D10" s="195"/>
      <c r="E10" s="195"/>
      <c r="F10" s="195"/>
    </row>
    <row r="11" spans="1:6" x14ac:dyDescent="0.25">
      <c r="A11" s="195"/>
      <c r="B11" s="199"/>
      <c r="C11" s="195"/>
      <c r="D11" s="195"/>
      <c r="E11" s="195"/>
      <c r="F11" s="195"/>
    </row>
    <row r="12" spans="1:6" ht="18" x14ac:dyDescent="0.25">
      <c r="A12" s="195"/>
      <c r="B12" s="202" t="s">
        <v>308</v>
      </c>
      <c r="C12" s="195"/>
      <c r="D12" s="195"/>
      <c r="E12" s="195"/>
      <c r="F12" s="195"/>
    </row>
    <row r="13" spans="1:6" x14ac:dyDescent="0.25">
      <c r="A13" s="195"/>
      <c r="B13" s="203"/>
      <c r="C13" s="195"/>
      <c r="D13" s="195"/>
      <c r="E13" s="195"/>
      <c r="F13" s="195"/>
    </row>
    <row r="14" spans="1:6" ht="37.5" customHeight="1" x14ac:dyDescent="0.25">
      <c r="A14" s="195"/>
      <c r="B14" s="231" t="s">
        <v>360</v>
      </c>
      <c r="C14" s="195"/>
      <c r="D14" s="195"/>
      <c r="E14" s="195"/>
      <c r="F14" s="195"/>
    </row>
    <row r="15" spans="1:6" x14ac:dyDescent="0.25">
      <c r="A15" s="195"/>
      <c r="B15" s="203"/>
      <c r="C15" s="195"/>
      <c r="D15" s="195"/>
      <c r="E15" s="195"/>
      <c r="F15" s="195"/>
    </row>
    <row r="16" spans="1:6" ht="18" x14ac:dyDescent="0.25">
      <c r="A16" s="195"/>
      <c r="B16" s="202" t="s">
        <v>309</v>
      </c>
      <c r="C16" s="195"/>
      <c r="D16" s="195"/>
      <c r="E16" s="195"/>
      <c r="F16" s="195"/>
    </row>
    <row r="17" spans="1:6" x14ac:dyDescent="0.25">
      <c r="A17" s="195"/>
      <c r="B17" s="204"/>
      <c r="C17" s="195"/>
      <c r="D17" s="195"/>
      <c r="E17" s="195"/>
      <c r="F17" s="195"/>
    </row>
    <row r="18" spans="1:6" x14ac:dyDescent="0.25">
      <c r="A18" s="195"/>
      <c r="B18" s="205" t="s">
        <v>195</v>
      </c>
      <c r="C18" s="195"/>
      <c r="D18" s="195"/>
      <c r="E18" s="195"/>
      <c r="F18" s="195"/>
    </row>
    <row r="19" spans="1:6" x14ac:dyDescent="0.25">
      <c r="A19" s="195"/>
      <c r="B19" s="204"/>
      <c r="C19" s="195"/>
      <c r="D19" s="195"/>
      <c r="E19" s="195"/>
      <c r="F19" s="195"/>
    </row>
    <row r="20" spans="1:6" x14ac:dyDescent="0.25">
      <c r="A20" s="195"/>
      <c r="B20" s="199" t="s">
        <v>313</v>
      </c>
      <c r="C20" s="195"/>
      <c r="D20" s="195"/>
      <c r="E20" s="195"/>
      <c r="F20" s="195"/>
    </row>
    <row r="21" spans="1:6" x14ac:dyDescent="0.25">
      <c r="A21" s="195"/>
      <c r="B21" s="199"/>
      <c r="C21" s="195"/>
      <c r="D21" s="195"/>
      <c r="E21" s="195"/>
      <c r="F21" s="195"/>
    </row>
    <row r="22" spans="1:6" x14ac:dyDescent="0.25">
      <c r="A22" s="195"/>
      <c r="B22" s="199"/>
      <c r="C22" s="195"/>
      <c r="D22" s="195"/>
      <c r="E22" s="195"/>
      <c r="F22" s="195"/>
    </row>
    <row r="23" spans="1:6" x14ac:dyDescent="0.25">
      <c r="A23" s="195"/>
      <c r="B23" s="199"/>
      <c r="C23" s="195"/>
      <c r="D23" s="195"/>
      <c r="E23" s="195"/>
      <c r="F23" s="195"/>
    </row>
    <row r="24" spans="1:6" x14ac:dyDescent="0.25">
      <c r="A24" s="195"/>
      <c r="B24" s="199"/>
      <c r="C24" s="195"/>
      <c r="D24" s="195"/>
      <c r="E24" s="195"/>
      <c r="F24" s="195"/>
    </row>
    <row r="25" spans="1:6" x14ac:dyDescent="0.25">
      <c r="A25" s="195"/>
      <c r="B25" s="199"/>
      <c r="C25" s="195"/>
      <c r="D25" s="195"/>
      <c r="E25" s="195"/>
      <c r="F25" s="195"/>
    </row>
    <row r="26" spans="1:6" x14ac:dyDescent="0.25">
      <c r="A26" s="195"/>
      <c r="B26" s="204"/>
      <c r="C26" s="195"/>
      <c r="D26" s="195"/>
      <c r="E26" s="195"/>
      <c r="F26" s="195"/>
    </row>
    <row r="27" spans="1:6" x14ac:dyDescent="0.25">
      <c r="A27" s="195"/>
      <c r="B27" s="195"/>
      <c r="C27" s="195"/>
      <c r="D27" s="195"/>
      <c r="E27" s="195"/>
      <c r="F27" s="195"/>
    </row>
    <row r="28" spans="1:6" ht="31.5" x14ac:dyDescent="0.25">
      <c r="A28" s="195"/>
      <c r="B28" s="199" t="s">
        <v>338</v>
      </c>
      <c r="C28" s="195"/>
      <c r="D28" s="195"/>
      <c r="E28" s="195"/>
      <c r="F28" s="195"/>
    </row>
    <row r="29" spans="1:6" x14ac:dyDescent="0.25">
      <c r="A29" s="195"/>
      <c r="B29" s="201"/>
      <c r="C29" s="195"/>
      <c r="D29" s="195"/>
      <c r="E29" s="195"/>
      <c r="F29" s="195"/>
    </row>
    <row r="30" spans="1:6" x14ac:dyDescent="0.25">
      <c r="A30" s="195"/>
      <c r="B30" s="205" t="s">
        <v>205</v>
      </c>
      <c r="C30" s="195"/>
      <c r="D30" s="195"/>
      <c r="E30" s="195"/>
      <c r="F30" s="195"/>
    </row>
    <row r="31" spans="1:6" x14ac:dyDescent="0.25">
      <c r="A31" s="195"/>
      <c r="B31" s="204"/>
      <c r="C31" s="195"/>
      <c r="D31" s="195"/>
      <c r="E31" s="195"/>
      <c r="F31" s="195"/>
    </row>
    <row r="32" spans="1:6" ht="31.5" x14ac:dyDescent="0.25">
      <c r="A32" s="195"/>
      <c r="B32" s="199" t="s">
        <v>339</v>
      </c>
      <c r="C32" s="195"/>
      <c r="D32" s="195"/>
      <c r="E32" s="195"/>
      <c r="F32" s="195"/>
    </row>
    <row r="33" spans="1:6" x14ac:dyDescent="0.25">
      <c r="A33" s="195"/>
      <c r="B33" s="199"/>
      <c r="C33" s="195"/>
      <c r="D33" s="195"/>
      <c r="E33" s="195"/>
      <c r="F33" s="195"/>
    </row>
    <row r="34" spans="1:6" x14ac:dyDescent="0.25">
      <c r="A34" s="195"/>
      <c r="B34" s="199"/>
      <c r="C34" s="195"/>
      <c r="D34" s="195"/>
      <c r="E34" s="195"/>
      <c r="F34" s="195"/>
    </row>
    <row r="35" spans="1:6" x14ac:dyDescent="0.25">
      <c r="A35" s="195"/>
      <c r="B35" s="199"/>
      <c r="C35" s="195"/>
      <c r="D35" s="195"/>
      <c r="E35" s="195"/>
      <c r="F35" s="195"/>
    </row>
    <row r="36" spans="1:6" x14ac:dyDescent="0.25">
      <c r="A36" s="195"/>
      <c r="B36" s="199"/>
      <c r="C36" s="195"/>
      <c r="D36" s="195"/>
      <c r="E36" s="195"/>
      <c r="F36" s="195"/>
    </row>
    <row r="37" spans="1:6" x14ac:dyDescent="0.25">
      <c r="A37" s="195"/>
      <c r="B37" s="199"/>
      <c r="C37" s="195"/>
      <c r="D37" s="195"/>
      <c r="E37" s="195"/>
      <c r="F37" s="195"/>
    </row>
    <row r="38" spans="1:6" x14ac:dyDescent="0.25">
      <c r="A38" s="195"/>
      <c r="B38" s="199"/>
      <c r="C38" s="195"/>
      <c r="D38" s="195"/>
      <c r="E38" s="195"/>
      <c r="F38" s="195"/>
    </row>
    <row r="39" spans="1:6" x14ac:dyDescent="0.25">
      <c r="A39" s="195"/>
      <c r="B39" s="199"/>
      <c r="C39" s="195"/>
      <c r="D39" s="195"/>
      <c r="E39" s="195"/>
      <c r="F39" s="195"/>
    </row>
    <row r="40" spans="1:6" x14ac:dyDescent="0.25">
      <c r="A40" s="195"/>
      <c r="B40" s="199"/>
      <c r="C40" s="195"/>
      <c r="D40" s="195"/>
      <c r="E40" s="195"/>
      <c r="F40" s="195"/>
    </row>
    <row r="41" spans="1:6" x14ac:dyDescent="0.25">
      <c r="A41" s="195"/>
      <c r="B41" s="203"/>
      <c r="C41" s="195"/>
      <c r="D41" s="195"/>
      <c r="E41" s="195"/>
      <c r="F41" s="195"/>
    </row>
    <row r="42" spans="1:6" x14ac:dyDescent="0.25">
      <c r="A42" s="195"/>
      <c r="B42" s="195"/>
      <c r="C42" s="195"/>
      <c r="D42" s="195"/>
      <c r="E42" s="195"/>
      <c r="F42" s="195"/>
    </row>
    <row r="43" spans="1:6" x14ac:dyDescent="0.25">
      <c r="A43" s="195"/>
      <c r="B43" s="215"/>
      <c r="C43" s="195"/>
      <c r="D43" s="195"/>
      <c r="E43" s="195"/>
      <c r="F43" s="195"/>
    </row>
    <row r="44" spans="1:6" x14ac:dyDescent="0.25">
      <c r="A44" s="195"/>
      <c r="B44" s="216"/>
      <c r="C44" s="195"/>
      <c r="D44" s="195"/>
      <c r="E44" s="195"/>
      <c r="F44" s="195"/>
    </row>
    <row r="45" spans="1:6" x14ac:dyDescent="0.25">
      <c r="A45" s="195"/>
      <c r="B45" s="205" t="s">
        <v>340</v>
      </c>
      <c r="C45" s="195"/>
      <c r="D45" s="195"/>
      <c r="E45" s="195"/>
      <c r="F45" s="195"/>
    </row>
    <row r="46" spans="1:6" x14ac:dyDescent="0.25">
      <c r="A46" s="195"/>
      <c r="B46" s="204"/>
      <c r="C46" s="195"/>
      <c r="D46" s="195"/>
      <c r="E46" s="195"/>
      <c r="F46" s="195"/>
    </row>
    <row r="47" spans="1:6" ht="31.5" x14ac:dyDescent="0.25">
      <c r="A47" s="195"/>
      <c r="B47" s="199" t="s">
        <v>341</v>
      </c>
      <c r="C47" s="195"/>
      <c r="D47" s="195"/>
      <c r="E47" s="195"/>
      <c r="F47" s="195"/>
    </row>
    <row r="48" spans="1:6" x14ac:dyDescent="0.25">
      <c r="A48" s="195"/>
      <c r="B48" s="199"/>
      <c r="C48" s="195"/>
      <c r="D48" s="195"/>
      <c r="E48" s="195"/>
      <c r="F48" s="195"/>
    </row>
    <row r="49" spans="1:6" x14ac:dyDescent="0.25">
      <c r="A49" s="195"/>
      <c r="B49" s="195"/>
      <c r="C49" s="195"/>
      <c r="D49" s="195"/>
      <c r="E49" s="195"/>
      <c r="F49" s="195"/>
    </row>
    <row r="50" spans="1:6" x14ac:dyDescent="0.25">
      <c r="A50" s="195"/>
      <c r="B50" s="195"/>
      <c r="C50" s="195"/>
      <c r="D50" s="195"/>
      <c r="E50" s="195"/>
      <c r="F50" s="195"/>
    </row>
    <row r="51" spans="1:6" x14ac:dyDescent="0.25">
      <c r="A51" s="195"/>
      <c r="B51" s="195"/>
      <c r="C51" s="195"/>
      <c r="D51" s="195"/>
      <c r="E51" s="195"/>
      <c r="F51" s="195"/>
    </row>
    <row r="52" spans="1:6" x14ac:dyDescent="0.25">
      <c r="A52" s="195"/>
      <c r="B52" s="195"/>
      <c r="C52" s="195"/>
      <c r="D52" s="195"/>
      <c r="E52" s="195"/>
      <c r="F52" s="195"/>
    </row>
    <row r="53" spans="1:6" x14ac:dyDescent="0.25">
      <c r="A53" s="195"/>
      <c r="B53" s="195"/>
      <c r="C53" s="195"/>
      <c r="D53" s="195"/>
      <c r="E53" s="195"/>
      <c r="F53" s="195"/>
    </row>
    <row r="54" spans="1:6" x14ac:dyDescent="0.25">
      <c r="A54" s="195"/>
      <c r="B54" s="195"/>
      <c r="C54" s="195"/>
      <c r="D54" s="195"/>
      <c r="E54" s="195"/>
      <c r="F54" s="195"/>
    </row>
    <row r="55" spans="1:6" x14ac:dyDescent="0.25">
      <c r="A55" s="195"/>
      <c r="B55" s="195"/>
      <c r="C55" s="195"/>
      <c r="D55" s="195"/>
      <c r="E55" s="195"/>
      <c r="F55" s="195"/>
    </row>
    <row r="56" spans="1:6" x14ac:dyDescent="0.25">
      <c r="A56" s="195"/>
      <c r="B56" s="195"/>
      <c r="C56" s="195"/>
      <c r="D56" s="195"/>
      <c r="E56" s="195"/>
      <c r="F56" s="195"/>
    </row>
    <row r="57" spans="1:6" x14ac:dyDescent="0.25">
      <c r="A57" s="195"/>
      <c r="B57" s="195"/>
      <c r="C57" s="195"/>
      <c r="D57" s="195"/>
      <c r="E57" s="195"/>
      <c r="F57" s="195"/>
    </row>
    <row r="58" spans="1:6" x14ac:dyDescent="0.25">
      <c r="A58" s="195"/>
      <c r="B58" s="195"/>
      <c r="C58" s="195"/>
      <c r="D58" s="195"/>
      <c r="E58" s="195"/>
      <c r="F58" s="195"/>
    </row>
    <row r="59" spans="1:6" x14ac:dyDescent="0.25">
      <c r="A59" s="195"/>
      <c r="B59" s="195"/>
      <c r="C59" s="195"/>
      <c r="D59" s="195"/>
      <c r="E59" s="195"/>
      <c r="F59" s="195"/>
    </row>
    <row r="60" spans="1:6" x14ac:dyDescent="0.25">
      <c r="A60" s="195"/>
      <c r="B60" s="195"/>
      <c r="C60" s="195"/>
      <c r="D60" s="195"/>
    </row>
    <row r="61" spans="1:6" x14ac:dyDescent="0.25">
      <c r="A61" s="195"/>
      <c r="B61" s="195"/>
      <c r="C61" s="195"/>
      <c r="D61" s="195"/>
    </row>
    <row r="62" spans="1:6" x14ac:dyDescent="0.25">
      <c r="A62" s="195"/>
      <c r="B62" s="195"/>
      <c r="C62" s="195"/>
      <c r="D62" s="195"/>
    </row>
  </sheetData>
  <customSheetViews>
    <customSheetView guid="{A57ED495-A8F1-41AA-920B-D492B709C260}" scale="80" showPageBreaks="1" printArea="1" view="pageBreakPreview">
      <selection activeCell="G20" sqref="G20"/>
      <pageMargins left="0.7" right="0.7" top="0.75" bottom="0.75" header="0.3" footer="0.3"/>
      <pageSetup scale="62" orientation="portrait" verticalDpi="0" r:id="rId1"/>
    </customSheetView>
  </customSheetViews>
  <hyperlinks>
    <hyperlink ref="B14" r:id="rId2"/>
  </hyperlinks>
  <pageMargins left="0.7" right="0.7" top="0.75" bottom="0.75" header="0.3" footer="0.3"/>
  <pageSetup scale="62" orientation="portrait" verticalDpi="0" r:id="rId3"/>
  <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63"/>
  <sheetViews>
    <sheetView zoomScale="67" zoomScaleNormal="67" zoomScaleSheetLayoutView="75" workbookViewId="0">
      <selection activeCell="B16" sqref="B16:J16"/>
    </sheetView>
  </sheetViews>
  <sheetFormatPr defaultColWidth="8.625" defaultRowHeight="15" outlineLevelRow="1" x14ac:dyDescent="0.25"/>
  <cols>
    <col min="1" max="1" width="4.625" style="37" customWidth="1"/>
    <col min="2" max="2" width="19.875" style="37" customWidth="1"/>
    <col min="3" max="10" width="18.625" style="37" customWidth="1"/>
    <col min="11" max="11" width="3.5" style="37" customWidth="1"/>
    <col min="12" max="22" width="17.375" style="37" customWidth="1"/>
    <col min="23" max="16384" width="8.625" style="37"/>
  </cols>
  <sheetData>
    <row r="1" spans="1:25" ht="17.45" customHeight="1" thickBot="1" x14ac:dyDescent="0.35">
      <c r="A1" s="45"/>
      <c r="B1" s="295" t="s">
        <v>193</v>
      </c>
      <c r="C1" s="296"/>
      <c r="D1" s="347" t="s">
        <v>164</v>
      </c>
      <c r="E1" s="348"/>
      <c r="F1" s="348"/>
      <c r="G1" s="348"/>
      <c r="H1" s="349"/>
      <c r="I1" s="97" t="s">
        <v>114</v>
      </c>
      <c r="J1" s="98">
        <v>43282</v>
      </c>
      <c r="K1" s="42"/>
      <c r="L1" s="42"/>
      <c r="M1" s="42"/>
      <c r="N1" s="42"/>
      <c r="O1" s="42"/>
      <c r="P1" s="42"/>
      <c r="Q1" s="42"/>
      <c r="R1" s="42"/>
      <c r="S1" s="42"/>
      <c r="T1" s="42"/>
      <c r="U1" s="42"/>
      <c r="V1" s="42"/>
    </row>
    <row r="2" spans="1:25" ht="18.75" customHeight="1" thickTop="1" thickBot="1" x14ac:dyDescent="0.35">
      <c r="A2" s="45"/>
      <c r="B2" s="350" t="str">
        <f>'FY19 Project Request '!B2:C2</f>
        <v>18DCI_TS6</v>
      </c>
      <c r="C2" s="351"/>
      <c r="D2" s="287" t="s">
        <v>117</v>
      </c>
      <c r="E2" s="288"/>
      <c r="F2" s="288"/>
      <c r="G2" s="288"/>
      <c r="H2" s="288"/>
      <c r="I2" s="362" t="s">
        <v>102</v>
      </c>
      <c r="J2" s="363"/>
      <c r="K2" s="42"/>
      <c r="L2" s="42"/>
      <c r="M2" s="42"/>
      <c r="N2" s="42"/>
      <c r="O2" s="42"/>
      <c r="P2" s="42"/>
      <c r="Q2" s="42"/>
      <c r="R2" s="42"/>
      <c r="S2" s="42"/>
      <c r="T2" s="42"/>
      <c r="U2" s="42"/>
      <c r="V2" s="42"/>
    </row>
    <row r="3" spans="1:25" ht="17.25" customHeight="1" x14ac:dyDescent="0.3">
      <c r="A3" s="45"/>
      <c r="B3" s="333" t="s">
        <v>230</v>
      </c>
      <c r="C3" s="334"/>
      <c r="D3" s="287" t="s">
        <v>194</v>
      </c>
      <c r="E3" s="287"/>
      <c r="F3" s="287"/>
      <c r="G3" s="287"/>
      <c r="H3" s="287"/>
      <c r="I3" s="43">
        <v>43281</v>
      </c>
      <c r="J3" s="52"/>
      <c r="K3" s="42"/>
      <c r="L3" s="42"/>
      <c r="M3" s="42"/>
      <c r="N3" s="42"/>
      <c r="O3" s="42"/>
      <c r="P3" s="42"/>
      <c r="Q3" s="42"/>
      <c r="R3" s="42"/>
      <c r="S3" s="42"/>
      <c r="T3" s="42"/>
      <c r="U3" s="42"/>
      <c r="V3" s="42"/>
    </row>
    <row r="4" spans="1:25" ht="17.25" x14ac:dyDescent="0.3">
      <c r="A4" s="45"/>
      <c r="B4" s="335"/>
      <c r="C4" s="336"/>
      <c r="D4" s="292"/>
      <c r="E4" s="287"/>
      <c r="F4" s="287"/>
      <c r="G4" s="287"/>
      <c r="H4" s="287"/>
      <c r="I4" s="52"/>
      <c r="J4" s="52"/>
      <c r="K4" s="42"/>
      <c r="L4" s="42"/>
      <c r="M4" s="42"/>
      <c r="N4" s="42"/>
      <c r="O4" s="42"/>
      <c r="P4" s="42"/>
      <c r="Q4" s="42"/>
      <c r="R4" s="42"/>
      <c r="S4" s="42"/>
      <c r="T4" s="42"/>
      <c r="U4" s="42"/>
      <c r="V4" s="42"/>
    </row>
    <row r="5" spans="1:25" ht="22.7" customHeight="1" x14ac:dyDescent="0.25">
      <c r="A5" s="45"/>
      <c r="B5" s="50"/>
      <c r="C5" s="53"/>
      <c r="D5" s="53"/>
      <c r="E5" s="53"/>
      <c r="F5" s="53"/>
      <c r="G5" s="53"/>
      <c r="H5" s="53"/>
      <c r="I5" s="53"/>
      <c r="J5" s="53"/>
      <c r="K5" s="42"/>
      <c r="L5" s="42"/>
      <c r="M5" s="42"/>
      <c r="N5" s="42"/>
      <c r="O5" s="42"/>
      <c r="P5" s="42"/>
      <c r="Q5" s="42"/>
      <c r="R5" s="42"/>
      <c r="S5" s="42"/>
      <c r="T5" s="42"/>
      <c r="U5" s="42"/>
      <c r="V5" s="42"/>
    </row>
    <row r="6" spans="1:25"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row>
    <row r="7" spans="1:25"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5" x14ac:dyDescent="0.25">
      <c r="A8" s="53"/>
      <c r="B8" s="53"/>
      <c r="C8" s="53"/>
      <c r="D8" s="53"/>
      <c r="E8" s="53"/>
      <c r="F8" s="53"/>
      <c r="G8" s="53"/>
      <c r="H8" s="53"/>
      <c r="I8" s="53"/>
      <c r="J8" s="53"/>
      <c r="K8" s="42"/>
      <c r="L8" s="42"/>
      <c r="M8" s="42"/>
      <c r="N8" s="42"/>
      <c r="O8" s="42"/>
      <c r="P8" s="42"/>
      <c r="Q8" s="42"/>
      <c r="R8" s="42"/>
      <c r="S8" s="42"/>
      <c r="T8" s="42"/>
      <c r="U8" s="42"/>
      <c r="V8" s="42"/>
    </row>
    <row r="9" spans="1:25" x14ac:dyDescent="0.25">
      <c r="A9" s="45"/>
      <c r="B9" s="320" t="s">
        <v>34</v>
      </c>
      <c r="C9" s="322"/>
      <c r="D9" s="320" t="s">
        <v>35</v>
      </c>
      <c r="E9" s="322"/>
      <c r="F9" s="320" t="s">
        <v>36</v>
      </c>
      <c r="G9" s="321"/>
      <c r="H9" s="322"/>
      <c r="I9" s="320" t="s">
        <v>111</v>
      </c>
      <c r="J9" s="322"/>
      <c r="K9" s="42"/>
      <c r="L9" s="42"/>
      <c r="M9" s="42"/>
      <c r="N9" s="42"/>
      <c r="O9" s="42"/>
      <c r="P9" s="42"/>
      <c r="Q9" s="42"/>
      <c r="R9" s="42"/>
      <c r="S9" s="42"/>
      <c r="T9" s="42"/>
      <c r="U9" s="42"/>
      <c r="V9" s="42"/>
    </row>
    <row r="10" spans="1:25" ht="18" customHeight="1" x14ac:dyDescent="0.25">
      <c r="A10" s="45"/>
      <c r="B10" s="328" t="str">
        <f>Project_Name</f>
        <v>Route 20 - New Commuter Service</v>
      </c>
      <c r="C10" s="329"/>
      <c r="D10" s="328" t="str">
        <f>Requesting_Agency</f>
        <v>GoDurham</v>
      </c>
      <c r="E10" s="329"/>
      <c r="F10" s="367" t="str">
        <f>'FY19 Project Request '!F11:H11</f>
        <v>Erik Landfried</v>
      </c>
      <c r="G10" s="368"/>
      <c r="H10" s="369"/>
      <c r="I10" s="139" t="s">
        <v>87</v>
      </c>
      <c r="J10" s="140">
        <f>'FY19 Project Request '!J11</f>
        <v>291802.875</v>
      </c>
      <c r="K10" s="42"/>
      <c r="L10" s="42"/>
      <c r="M10" s="42"/>
      <c r="N10" s="42"/>
      <c r="O10" s="42"/>
      <c r="P10" s="42"/>
      <c r="Q10" s="42"/>
      <c r="R10" s="42"/>
      <c r="S10" s="42"/>
      <c r="T10" s="42"/>
      <c r="U10" s="42"/>
      <c r="V10" s="42"/>
    </row>
    <row r="11" spans="1:25" ht="18" customHeight="1" x14ac:dyDescent="0.25">
      <c r="A11" s="45"/>
      <c r="B11" s="330"/>
      <c r="C11" s="331"/>
      <c r="D11" s="330"/>
      <c r="E11" s="331"/>
      <c r="F11" s="367" t="str">
        <f>'FY19 Project Request '!F12:H12</f>
        <v>elandfried@gotriangle.org</v>
      </c>
      <c r="G11" s="368"/>
      <c r="H11" s="369"/>
      <c r="I11" s="139" t="s">
        <v>95</v>
      </c>
      <c r="J11" s="140">
        <f>'FY19 Project Request '!J12</f>
        <v>1890627.3750000002</v>
      </c>
      <c r="K11" s="42"/>
      <c r="L11" s="42"/>
      <c r="M11" s="42"/>
      <c r="N11" s="42"/>
      <c r="O11" s="42"/>
      <c r="P11" s="42"/>
      <c r="Q11" s="42"/>
      <c r="R11" s="42"/>
      <c r="S11" s="42"/>
      <c r="T11" s="42"/>
      <c r="U11" s="42"/>
      <c r="V11" s="42"/>
    </row>
    <row r="12" spans="1:25" x14ac:dyDescent="0.25">
      <c r="A12" s="45"/>
      <c r="B12" s="320" t="s">
        <v>39</v>
      </c>
      <c r="C12" s="322"/>
      <c r="D12" s="320" t="s">
        <v>40</v>
      </c>
      <c r="E12" s="322"/>
      <c r="F12" s="320" t="s">
        <v>96</v>
      </c>
      <c r="G12" s="321"/>
      <c r="H12" s="322"/>
      <c r="I12" s="320" t="s">
        <v>112</v>
      </c>
      <c r="J12" s="322"/>
      <c r="K12" s="42"/>
      <c r="L12" s="42"/>
      <c r="M12" s="42"/>
      <c r="N12" s="42"/>
      <c r="O12" s="42"/>
      <c r="P12" s="42"/>
      <c r="Q12" s="42"/>
      <c r="R12" s="42"/>
      <c r="S12" s="42"/>
      <c r="T12" s="42"/>
      <c r="U12" s="42"/>
      <c r="V12" s="42"/>
    </row>
    <row r="13" spans="1:25" ht="15.75" customHeight="1" x14ac:dyDescent="0.25">
      <c r="A13" s="45"/>
      <c r="B13" s="337" t="str">
        <f>Start_Date</f>
        <v>Already implemented</v>
      </c>
      <c r="C13" s="338"/>
      <c r="D13" s="337" t="str">
        <f>End_Date</f>
        <v>N/A</v>
      </c>
      <c r="E13" s="338"/>
      <c r="F13" s="341">
        <f>Added_notes_as_appropriate</f>
        <v>0</v>
      </c>
      <c r="G13" s="342"/>
      <c r="H13" s="343"/>
      <c r="I13" s="186" t="s">
        <v>87</v>
      </c>
      <c r="J13" s="140">
        <f>'FY19 Project Request '!J14</f>
        <v>0</v>
      </c>
      <c r="K13" s="42"/>
      <c r="L13" s="42"/>
      <c r="M13" s="42"/>
      <c r="N13" s="42"/>
      <c r="O13" s="42"/>
      <c r="P13" s="42"/>
      <c r="Q13" s="42"/>
      <c r="R13" s="42"/>
      <c r="S13" s="42"/>
      <c r="T13" s="42"/>
      <c r="U13" s="42"/>
      <c r="V13" s="42"/>
      <c r="W13" s="37" t="b">
        <v>0</v>
      </c>
    </row>
    <row r="14" spans="1:25" ht="15.75" customHeight="1" x14ac:dyDescent="0.25">
      <c r="A14" s="45"/>
      <c r="B14" s="339"/>
      <c r="C14" s="340"/>
      <c r="D14" s="339"/>
      <c r="E14" s="340"/>
      <c r="F14" s="344"/>
      <c r="G14" s="345"/>
      <c r="H14" s="346"/>
      <c r="I14" s="186" t="s">
        <v>95</v>
      </c>
      <c r="J14" s="140">
        <f>'FY19 Project Request '!J15</f>
        <v>0</v>
      </c>
      <c r="K14" s="42"/>
      <c r="L14" s="42"/>
      <c r="M14" s="42"/>
      <c r="N14" s="42"/>
      <c r="O14" s="42"/>
      <c r="P14" s="42"/>
      <c r="Q14" s="42"/>
      <c r="R14" s="42"/>
      <c r="S14" s="42"/>
      <c r="T14" s="42"/>
      <c r="U14" s="42"/>
      <c r="V14" s="42"/>
      <c r="W14" s="37" t="b">
        <v>0</v>
      </c>
    </row>
    <row r="15" spans="1:25" ht="28.7" customHeight="1" x14ac:dyDescent="0.25">
      <c r="A15" s="45"/>
      <c r="B15" s="323" t="s">
        <v>90</v>
      </c>
      <c r="C15" s="324"/>
      <c r="D15" s="325"/>
      <c r="E15" s="326"/>
      <c r="F15" s="326"/>
      <c r="G15" s="326"/>
      <c r="H15" s="326"/>
      <c r="I15" s="326"/>
      <c r="J15" s="327"/>
      <c r="K15" s="42"/>
      <c r="L15" s="42"/>
      <c r="M15" s="42"/>
      <c r="N15" s="42"/>
      <c r="O15" s="42"/>
      <c r="P15" s="42"/>
      <c r="Q15" s="42"/>
      <c r="R15" s="42"/>
      <c r="S15" s="42"/>
      <c r="T15" s="42"/>
      <c r="U15" s="42"/>
      <c r="V15" s="42"/>
      <c r="W15" s="37" t="b">
        <v>0</v>
      </c>
    </row>
    <row r="16" spans="1:25" ht="102.75" customHeight="1" x14ac:dyDescent="0.25">
      <c r="A16" s="45"/>
      <c r="B16" s="370" t="str">
        <f>'FY19 Project Request '!B17:J17</f>
        <v>A new Route 20 was implemented, which provides peak-hour, limited-stop service between south Durham and the Duke &amp; VA Medical Centers. It serves two Park-and-Rides (Hope Valley Commons and Parkway Plaza), apartments and shopping centers in the South Square area, and Jordan HS.</v>
      </c>
      <c r="C16" s="371"/>
      <c r="D16" s="371"/>
      <c r="E16" s="371"/>
      <c r="F16" s="371"/>
      <c r="G16" s="371"/>
      <c r="H16" s="372"/>
      <c r="I16" s="372"/>
      <c r="J16" s="373"/>
      <c r="K16" s="42"/>
      <c r="L16" s="42"/>
      <c r="M16" s="42"/>
      <c r="N16" s="42"/>
      <c r="O16" s="42"/>
      <c r="P16" s="42"/>
      <c r="Q16" s="42"/>
      <c r="R16" s="42"/>
      <c r="S16" s="42"/>
      <c r="T16" s="42"/>
      <c r="U16" s="42"/>
      <c r="V16" s="42"/>
      <c r="X16" s="159"/>
      <c r="Y16" s="159" t="b">
        <v>1</v>
      </c>
    </row>
    <row r="17" spans="1:28" ht="20.25" customHeight="1" x14ac:dyDescent="0.25">
      <c r="A17" s="45"/>
      <c r="B17" s="312" t="s">
        <v>228</v>
      </c>
      <c r="C17" s="312"/>
      <c r="D17" s="312"/>
      <c r="E17" s="146">
        <f>IF('FY19 Project Request '!X35,"YES",IF('FY19 Project Request '!X36,"NO",))</f>
        <v>0</v>
      </c>
      <c r="F17" s="316"/>
      <c r="G17" s="317"/>
      <c r="H17" s="313"/>
      <c r="I17" s="314"/>
      <c r="J17" s="315"/>
      <c r="K17" s="42"/>
      <c r="L17" s="42"/>
      <c r="M17" s="42"/>
      <c r="N17" s="42"/>
      <c r="O17" s="42"/>
      <c r="P17" s="42"/>
      <c r="Q17" s="42"/>
      <c r="R17" s="42"/>
      <c r="S17" s="42"/>
      <c r="T17" s="42"/>
      <c r="U17" s="42"/>
      <c r="V17" s="42"/>
      <c r="X17" s="159" t="str">
        <f>'FY19 Project Request '!W19</f>
        <v>Operating</v>
      </c>
      <c r="Y17" s="159" t="b">
        <f>'FY19 Project Request '!X19</f>
        <v>1</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76" t="str">
        <f>'FY19 Project Request '!B22:C22</f>
        <v>Garrett Rd, NC-751, University Dr, Duke University Campus</v>
      </c>
      <c r="C21" s="376"/>
      <c r="D21" s="376" t="str">
        <f>'FY19 Project Request '!D22:F22</f>
        <v>People who commute from South Durham to Duke and had an indirect service before, as well as students at Jordan HS</v>
      </c>
      <c r="E21" s="376"/>
      <c r="F21" s="376"/>
      <c r="G21" s="376" t="str">
        <f>'FY19 Project Request '!G22:J22</f>
        <v>A more direct connection between south Durham and Duke &amp; VA Medical Centers, without having to travel downtown and transfer</v>
      </c>
      <c r="H21" s="376"/>
      <c r="I21" s="376"/>
      <c r="J21" s="376"/>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195</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62" t="s">
        <v>199</v>
      </c>
      <c r="C27" s="262"/>
      <c r="D27" s="262"/>
      <c r="E27" s="262"/>
      <c r="F27" s="262"/>
      <c r="G27" s="262"/>
      <c r="H27" s="262"/>
      <c r="I27" s="262"/>
      <c r="J27" s="262"/>
      <c r="K27" s="42"/>
      <c r="L27" s="42"/>
      <c r="M27" s="42"/>
      <c r="N27" s="42"/>
      <c r="O27" s="42"/>
      <c r="P27" s="42"/>
      <c r="Q27" s="42"/>
      <c r="R27" s="42"/>
      <c r="S27" s="42"/>
      <c r="T27" s="42"/>
      <c r="U27" s="42"/>
      <c r="V27" s="42"/>
    </row>
    <row r="28" spans="1:28" s="40" customFormat="1" x14ac:dyDescent="0.25">
      <c r="A28" s="76"/>
      <c r="C28" s="320" t="s">
        <v>200</v>
      </c>
      <c r="D28" s="321"/>
      <c r="E28" s="322"/>
      <c r="F28" s="185" t="s">
        <v>201</v>
      </c>
      <c r="G28" s="185" t="s">
        <v>202</v>
      </c>
      <c r="H28" s="185" t="s">
        <v>203</v>
      </c>
      <c r="I28" s="185" t="s">
        <v>204</v>
      </c>
      <c r="J28" s="44"/>
      <c r="K28" s="44"/>
      <c r="L28" s="44"/>
      <c r="M28" s="44"/>
      <c r="N28" s="44"/>
      <c r="O28" s="44"/>
      <c r="P28" s="44"/>
      <c r="Q28" s="44"/>
      <c r="R28" s="44"/>
      <c r="S28" s="44"/>
      <c r="T28" s="44"/>
      <c r="U28" s="44"/>
      <c r="V28" s="44"/>
    </row>
    <row r="29" spans="1:28" ht="21" customHeight="1" x14ac:dyDescent="0.25">
      <c r="A29" s="74"/>
      <c r="B29" s="59" t="s">
        <v>92</v>
      </c>
      <c r="C29" s="318" t="str">
        <f>KPI_a</f>
        <v>TS-Average Daily RidershipAverage daily ridership for Route 20 on weekdays.</v>
      </c>
      <c r="D29" s="319"/>
      <c r="E29" s="319"/>
      <c r="F29" s="157"/>
      <c r="G29" s="157"/>
      <c r="H29" s="157"/>
      <c r="I29" s="157"/>
      <c r="J29" s="44"/>
      <c r="K29" s="42"/>
      <c r="L29" s="42"/>
      <c r="M29" s="42"/>
      <c r="N29" s="42"/>
      <c r="O29" s="42"/>
      <c r="P29" s="42"/>
      <c r="Q29" s="42"/>
      <c r="R29" s="42"/>
      <c r="S29" s="42"/>
      <c r="T29" s="42"/>
      <c r="U29" s="42"/>
      <c r="V29" s="42"/>
    </row>
    <row r="30" spans="1:28" ht="21" customHeight="1" x14ac:dyDescent="0.25">
      <c r="A30" s="74"/>
      <c r="B30" s="59" t="s">
        <v>93</v>
      </c>
      <c r="C30" s="318" t="str">
        <f>KPI_b</f>
        <v>TS-Passengers per HourPassengers per revenue hour for Route 20 on weekdays.</v>
      </c>
      <c r="D30" s="319"/>
      <c r="E30" s="319"/>
      <c r="F30" s="158"/>
      <c r="G30" s="158"/>
      <c r="H30" s="158"/>
      <c r="I30" s="158"/>
      <c r="J30" s="44"/>
      <c r="K30" s="42"/>
      <c r="L30" s="42"/>
      <c r="M30" s="42"/>
      <c r="N30" s="42"/>
      <c r="O30" s="42"/>
      <c r="P30" s="42"/>
      <c r="Q30" s="42"/>
      <c r="R30" s="42"/>
      <c r="S30" s="42"/>
      <c r="T30" s="42"/>
      <c r="U30" s="42"/>
      <c r="V30" s="42"/>
    </row>
    <row r="31" spans="1:28" ht="21" customHeight="1" x14ac:dyDescent="0.25">
      <c r="A31" s="74"/>
      <c r="B31" s="59" t="s">
        <v>94</v>
      </c>
      <c r="C31" s="318" t="str">
        <f>KPI_c</f>
        <v>TS-Revenue Hours of Service ProvidedTotal revenue hours of service provided on Route 20 through this operating project.</v>
      </c>
      <c r="D31" s="319"/>
      <c r="E31" s="319"/>
      <c r="F31" s="158"/>
      <c r="G31" s="158"/>
      <c r="H31" s="158"/>
      <c r="I31" s="158"/>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205</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74" t="s">
        <v>201</v>
      </c>
      <c r="C36" s="375"/>
      <c r="D36" s="374" t="s">
        <v>202</v>
      </c>
      <c r="E36" s="375"/>
      <c r="F36" s="374" t="s">
        <v>203</v>
      </c>
      <c r="G36" s="375"/>
      <c r="H36" s="374" t="s">
        <v>204</v>
      </c>
      <c r="I36" s="375"/>
      <c r="J36" s="42"/>
      <c r="K36" s="42"/>
      <c r="L36" s="42"/>
      <c r="M36" s="42"/>
      <c r="N36" s="42"/>
      <c r="O36" s="42"/>
      <c r="P36" s="42"/>
      <c r="Q36" s="42"/>
      <c r="R36" s="42"/>
      <c r="S36" s="42"/>
      <c r="T36" s="42"/>
      <c r="U36" s="42"/>
      <c r="V36" s="42"/>
      <c r="W36" s="42"/>
      <c r="X36" s="42"/>
      <c r="Y36" s="42"/>
      <c r="Z36" s="147"/>
    </row>
    <row r="37" spans="1:26" ht="180.75" customHeight="1" thickTop="1" x14ac:dyDescent="0.25">
      <c r="A37" s="45"/>
      <c r="B37" s="377"/>
      <c r="C37" s="378"/>
      <c r="D37" s="377"/>
      <c r="E37" s="378"/>
      <c r="F37" s="377"/>
      <c r="G37" s="378"/>
      <c r="H37" s="377"/>
      <c r="I37" s="378"/>
      <c r="J37" s="42"/>
      <c r="K37" s="42"/>
      <c r="L37" s="42"/>
      <c r="M37" s="42"/>
      <c r="N37" s="42"/>
      <c r="O37" s="42"/>
      <c r="P37" s="42"/>
      <c r="Q37" s="42"/>
      <c r="R37" s="42"/>
      <c r="S37" s="42"/>
      <c r="T37" s="42"/>
      <c r="U37" s="42"/>
      <c r="V37" s="42"/>
      <c r="W37" s="42"/>
      <c r="X37" s="42"/>
      <c r="Y37" s="42"/>
      <c r="Z37" s="147"/>
    </row>
    <row r="38" spans="1:26" ht="15.75" thickBot="1" x14ac:dyDescent="0.3">
      <c r="A38" s="53"/>
      <c r="B38" s="303" t="s">
        <v>206</v>
      </c>
      <c r="C38" s="304"/>
      <c r="D38" s="303" t="s">
        <v>206</v>
      </c>
      <c r="E38" s="304"/>
      <c r="F38" s="303" t="s">
        <v>206</v>
      </c>
      <c r="G38" s="304"/>
      <c r="H38" s="303" t="s">
        <v>206</v>
      </c>
      <c r="I38" s="304"/>
      <c r="J38" s="53"/>
      <c r="K38" s="42"/>
      <c r="L38" s="42"/>
      <c r="M38" s="42"/>
      <c r="N38" s="42"/>
      <c r="O38" s="42"/>
      <c r="P38" s="42"/>
      <c r="Q38" s="42"/>
      <c r="R38" s="42"/>
      <c r="S38" s="42"/>
      <c r="T38" s="42"/>
      <c r="U38" s="42"/>
      <c r="V38" s="42"/>
    </row>
    <row r="39" spans="1:26" ht="15.75" thickTop="1" x14ac:dyDescent="0.25">
      <c r="A39" s="45"/>
      <c r="B39" s="377"/>
      <c r="C39" s="378"/>
      <c r="D39" s="377"/>
      <c r="E39" s="378"/>
      <c r="F39" s="377"/>
      <c r="G39" s="378"/>
      <c r="H39" s="377"/>
      <c r="I39" s="378"/>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236</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ht="15.75" customHeight="1" x14ac:dyDescent="0.4">
      <c r="A43" s="42"/>
      <c r="B43" s="172"/>
      <c r="C43" s="172"/>
      <c r="D43" s="172"/>
      <c r="E43" s="172"/>
      <c r="F43" s="172"/>
      <c r="G43" s="172"/>
      <c r="H43" s="172"/>
      <c r="I43" s="172"/>
      <c r="J43" s="172"/>
      <c r="K43" s="172"/>
      <c r="L43" s="48"/>
      <c r="M43" s="48"/>
      <c r="N43" s="48"/>
      <c r="O43" s="48"/>
      <c r="P43" s="48"/>
      <c r="Q43" s="48"/>
      <c r="R43" s="48"/>
      <c r="S43" s="48"/>
      <c r="T43" s="48"/>
      <c r="U43" s="48"/>
      <c r="V43" s="48"/>
    </row>
    <row r="44" spans="1:26" ht="8.25" customHeight="1" outlineLevel="1" x14ac:dyDescent="0.25">
      <c r="A44" s="42"/>
      <c r="C44" s="42"/>
      <c r="D44" s="42"/>
      <c r="E44" s="42"/>
      <c r="F44" s="42"/>
      <c r="G44" s="42"/>
      <c r="H44" s="42"/>
      <c r="I44" s="42"/>
      <c r="J44" s="42"/>
      <c r="K44" s="42"/>
      <c r="L44" s="42"/>
      <c r="M44" s="42"/>
      <c r="N44" s="42"/>
      <c r="O44" s="42"/>
      <c r="P44" s="42"/>
      <c r="Q44" s="42"/>
      <c r="R44" s="42"/>
      <c r="S44" s="42"/>
      <c r="T44" s="42"/>
      <c r="U44" s="42"/>
      <c r="V44" s="42"/>
    </row>
    <row r="45" spans="1:26" outlineLevel="1" x14ac:dyDescent="0.25">
      <c r="A45" s="45"/>
      <c r="B45" s="42"/>
      <c r="C45" s="42"/>
      <c r="D45" s="42"/>
      <c r="E45" s="53"/>
      <c r="F45" s="53"/>
      <c r="G45" s="53"/>
      <c r="H45" s="53"/>
      <c r="I45" s="53"/>
      <c r="J45" s="53"/>
      <c r="K45" s="42"/>
      <c r="L45" s="42"/>
      <c r="M45" s="42"/>
      <c r="N45" s="42"/>
      <c r="O45" s="42"/>
      <c r="P45" s="42"/>
      <c r="Q45" s="42"/>
      <c r="R45" s="42"/>
      <c r="S45" s="42"/>
      <c r="T45" s="42"/>
      <c r="U45" s="42"/>
      <c r="V45" s="42"/>
    </row>
    <row r="46" spans="1:26" outlineLevel="1" x14ac:dyDescent="0.25">
      <c r="A46" s="53"/>
      <c r="B46" s="155" t="s">
        <v>3</v>
      </c>
      <c r="C46" s="156"/>
      <c r="D46" s="187" t="s">
        <v>214</v>
      </c>
      <c r="E46" s="53"/>
      <c r="F46" s="53"/>
      <c r="G46" s="53"/>
      <c r="H46" s="53"/>
      <c r="I46" s="53"/>
      <c r="J46" s="53"/>
      <c r="K46" s="42"/>
      <c r="L46" s="42"/>
      <c r="M46" s="42"/>
      <c r="N46" s="42"/>
      <c r="O46" s="42"/>
      <c r="P46" s="42"/>
      <c r="Q46" s="42"/>
      <c r="R46" s="42"/>
      <c r="S46" s="42"/>
      <c r="T46" s="42"/>
      <c r="U46" s="42"/>
      <c r="V46" s="42"/>
    </row>
    <row r="47" spans="1:26" ht="15.75" outlineLevel="1" thickBot="1" x14ac:dyDescent="0.3">
      <c r="A47" s="45"/>
      <c r="B47" s="184" t="s">
        <v>207</v>
      </c>
      <c r="C47" s="150"/>
      <c r="D47" s="153">
        <v>858348</v>
      </c>
      <c r="E47" s="173">
        <f>D48-D47</f>
        <v>-503448</v>
      </c>
      <c r="F47" s="53"/>
      <c r="G47" s="53"/>
      <c r="H47" s="53"/>
      <c r="I47" s="53"/>
      <c r="J47" s="53"/>
      <c r="K47" s="42"/>
      <c r="L47" s="42"/>
      <c r="M47" s="42"/>
      <c r="N47" s="42"/>
      <c r="O47" s="42"/>
      <c r="P47" s="42"/>
      <c r="Q47" s="42"/>
      <c r="R47" s="42"/>
      <c r="S47" s="42"/>
      <c r="T47" s="42"/>
      <c r="U47" s="42"/>
      <c r="V47" s="42"/>
    </row>
    <row r="48" spans="1:26" ht="16.5" outlineLevel="1" thickTop="1" thickBot="1" x14ac:dyDescent="0.3">
      <c r="A48" s="53"/>
      <c r="B48" s="184" t="s">
        <v>259</v>
      </c>
      <c r="C48" s="150"/>
      <c r="D48" s="154">
        <f>'FY19 Project Request '!E127</f>
        <v>354900</v>
      </c>
      <c r="E48" s="53"/>
      <c r="F48" s="53"/>
      <c r="G48" s="53"/>
      <c r="H48" s="53"/>
      <c r="I48" s="53"/>
      <c r="J48" s="53"/>
      <c r="K48" s="42"/>
      <c r="L48" s="42"/>
      <c r="M48" s="42"/>
      <c r="N48" s="42"/>
      <c r="O48" s="42"/>
      <c r="P48" s="42"/>
      <c r="Q48" s="42"/>
      <c r="R48" s="42"/>
      <c r="S48" s="42"/>
      <c r="T48" s="42"/>
      <c r="U48" s="42"/>
      <c r="V48" s="42"/>
    </row>
    <row r="49" spans="1:22" ht="17.25" customHeight="1" outlineLevel="1" thickTop="1" thickBot="1" x14ac:dyDescent="0.3">
      <c r="A49" s="45"/>
      <c r="B49" s="169" t="s">
        <v>213</v>
      </c>
      <c r="C49" s="170"/>
      <c r="D49" s="152">
        <f>IFERROR(D47/D48,0)</f>
        <v>2.4185629754860525</v>
      </c>
      <c r="E49" s="53"/>
      <c r="F49" s="53"/>
      <c r="G49" s="53"/>
      <c r="H49" s="53"/>
      <c r="I49" s="53"/>
      <c r="J49" s="53"/>
      <c r="K49" s="42"/>
      <c r="L49" s="42"/>
      <c r="M49" s="42"/>
      <c r="N49" s="42"/>
      <c r="O49" s="42"/>
      <c r="P49" s="42"/>
      <c r="Q49" s="42"/>
      <c r="R49" s="42"/>
      <c r="S49" s="42"/>
      <c r="T49" s="42"/>
      <c r="U49" s="42"/>
      <c r="V49" s="42"/>
    </row>
    <row r="50" spans="1:22" ht="15.75" outlineLevel="1" thickTop="1" x14ac:dyDescent="0.25">
      <c r="A50" s="53"/>
      <c r="B50" s="53"/>
      <c r="C50" s="53"/>
      <c r="D50" s="53"/>
      <c r="E50" s="53"/>
      <c r="F50" s="53"/>
      <c r="G50" s="53"/>
      <c r="H50" s="53"/>
      <c r="I50" s="53"/>
      <c r="J50" s="53"/>
      <c r="K50" s="42"/>
      <c r="L50" s="42"/>
      <c r="M50" s="42"/>
      <c r="N50" s="42"/>
      <c r="O50" s="42"/>
      <c r="P50" s="42"/>
      <c r="Q50" s="42"/>
      <c r="R50" s="42"/>
      <c r="S50" s="42"/>
      <c r="T50" s="42"/>
      <c r="U50" s="42"/>
      <c r="V50" s="42"/>
    </row>
    <row r="51" spans="1:22" outlineLevel="1" x14ac:dyDescent="0.25">
      <c r="A51" s="45"/>
      <c r="B51" s="53"/>
      <c r="C51" s="53"/>
      <c r="D51" s="53"/>
      <c r="E51" s="53"/>
      <c r="F51" s="53"/>
      <c r="G51" s="53"/>
      <c r="H51" s="53"/>
      <c r="I51" s="53"/>
      <c r="J51" s="53"/>
      <c r="K51" s="42"/>
      <c r="L51" s="42"/>
      <c r="M51" s="42"/>
      <c r="N51" s="42"/>
      <c r="O51" s="42"/>
      <c r="P51" s="42"/>
      <c r="Q51" s="42"/>
      <c r="R51" s="42"/>
      <c r="S51" s="42"/>
      <c r="T51" s="42"/>
      <c r="U51" s="42"/>
      <c r="V51" s="42"/>
    </row>
    <row r="52" spans="1:22" outlineLevel="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outlineLevel="1" x14ac:dyDescent="0.25">
      <c r="A55" s="45"/>
      <c r="B55" s="155" t="s">
        <v>3</v>
      </c>
      <c r="C55" s="156"/>
      <c r="D55" s="187" t="s">
        <v>214</v>
      </c>
      <c r="E55" s="53"/>
      <c r="F55" s="53"/>
      <c r="G55" s="53"/>
      <c r="H55" s="53"/>
      <c r="I55" s="53"/>
      <c r="J55" s="53"/>
      <c r="K55" s="42"/>
      <c r="L55" s="42"/>
      <c r="M55" s="42"/>
      <c r="N55" s="42"/>
      <c r="O55" s="42"/>
      <c r="P55" s="42"/>
      <c r="Q55" s="42"/>
      <c r="R55" s="42"/>
      <c r="S55" s="42"/>
      <c r="T55" s="42"/>
      <c r="U55" s="42"/>
      <c r="V55" s="42"/>
    </row>
    <row r="56" spans="1:22" ht="15.75" outlineLevel="1" thickBot="1" x14ac:dyDescent="0.3">
      <c r="A56" s="53"/>
      <c r="B56" s="280" t="s">
        <v>208</v>
      </c>
      <c r="C56" s="280"/>
      <c r="D56" s="153"/>
      <c r="E56" s="173">
        <f>D57-D56</f>
        <v>0</v>
      </c>
      <c r="F56" s="53"/>
      <c r="G56" s="53"/>
      <c r="H56" s="53"/>
      <c r="I56" s="53"/>
      <c r="J56" s="53"/>
      <c r="K56" s="42"/>
      <c r="L56" s="42"/>
      <c r="M56" s="42"/>
      <c r="N56" s="42"/>
      <c r="O56" s="42"/>
      <c r="P56" s="42"/>
      <c r="Q56" s="42"/>
      <c r="R56" s="42"/>
      <c r="S56" s="42"/>
      <c r="T56" s="42"/>
      <c r="U56" s="42"/>
      <c r="V56" s="42"/>
    </row>
    <row r="57" spans="1:22" ht="16.5" outlineLevel="1" thickTop="1" thickBot="1" x14ac:dyDescent="0.3">
      <c r="A57" s="45"/>
      <c r="B57" s="280" t="s">
        <v>258</v>
      </c>
      <c r="C57" s="280"/>
      <c r="D57" s="154">
        <f>'FY19 Project Request '!E139</f>
        <v>0</v>
      </c>
      <c r="E57" s="53"/>
      <c r="F57" s="53"/>
      <c r="G57" s="53"/>
      <c r="H57" s="53"/>
      <c r="I57" s="53"/>
      <c r="J57" s="53"/>
      <c r="K57" s="42"/>
      <c r="L57" s="42"/>
      <c r="M57" s="42"/>
      <c r="N57" s="42"/>
      <c r="O57" s="42"/>
      <c r="P57" s="42"/>
      <c r="Q57" s="42"/>
      <c r="R57" s="42"/>
      <c r="S57" s="42"/>
      <c r="T57" s="42"/>
      <c r="U57" s="42"/>
      <c r="V57" s="42"/>
    </row>
    <row r="58" spans="1:22" ht="16.5" outlineLevel="1" thickTop="1" thickBot="1" x14ac:dyDescent="0.3">
      <c r="A58" s="53"/>
      <c r="B58" s="169" t="s">
        <v>213</v>
      </c>
      <c r="C58" s="170"/>
      <c r="D58" s="152">
        <f>IFERROR(D56/D57,0)</f>
        <v>0</v>
      </c>
      <c r="E58" s="53"/>
      <c r="F58" s="53"/>
      <c r="G58" s="53"/>
      <c r="H58" s="53"/>
      <c r="I58" s="53"/>
      <c r="J58" s="53"/>
      <c r="K58" s="42"/>
      <c r="L58" s="42"/>
      <c r="M58" s="42"/>
      <c r="N58" s="42"/>
      <c r="O58" s="42"/>
      <c r="P58" s="42"/>
      <c r="Q58" s="42"/>
      <c r="R58" s="42"/>
      <c r="S58" s="42"/>
      <c r="T58" s="42"/>
      <c r="U58" s="42"/>
      <c r="V58" s="42"/>
    </row>
    <row r="59" spans="1:22" ht="15.75" outlineLevel="1" thickTop="1" x14ac:dyDescent="0.25">
      <c r="A59" s="45"/>
      <c r="B59" s="53"/>
      <c r="C59" s="53"/>
      <c r="D59" s="53"/>
      <c r="E59" s="53"/>
      <c r="F59" s="53"/>
      <c r="G59" s="53"/>
      <c r="H59" s="53"/>
      <c r="I59" s="53"/>
      <c r="J59" s="53"/>
      <c r="K59" s="42"/>
      <c r="L59" s="42"/>
      <c r="M59" s="42"/>
      <c r="N59" s="42"/>
      <c r="O59" s="42"/>
      <c r="P59" s="42"/>
      <c r="Q59" s="42"/>
      <c r="R59" s="42"/>
      <c r="S59" s="42"/>
      <c r="T59" s="42"/>
      <c r="U59" s="42"/>
      <c r="V59" s="42"/>
    </row>
    <row r="60" spans="1:22" outlineLevel="1" x14ac:dyDescent="0.25">
      <c r="A60" s="53"/>
      <c r="B60" s="53"/>
      <c r="C60" s="53"/>
      <c r="D60" s="53"/>
      <c r="E60" s="53"/>
      <c r="F60" s="53"/>
      <c r="G60" s="53"/>
      <c r="H60" s="53"/>
      <c r="I60" s="53"/>
      <c r="J60" s="53"/>
      <c r="K60" s="42"/>
      <c r="L60" s="42"/>
      <c r="M60" s="42"/>
      <c r="N60" s="42"/>
      <c r="O60" s="42"/>
      <c r="P60" s="42"/>
      <c r="Q60" s="42"/>
      <c r="R60" s="42"/>
      <c r="S60" s="42"/>
      <c r="T60" s="42"/>
      <c r="U60" s="42"/>
      <c r="V60" s="42"/>
    </row>
    <row r="61" spans="1:22" x14ac:dyDescent="0.25">
      <c r="A61" s="45"/>
      <c r="B61" s="53"/>
      <c r="C61" s="53"/>
      <c r="D61" s="53"/>
      <c r="E61" s="53"/>
      <c r="F61" s="53"/>
      <c r="G61" s="53"/>
      <c r="H61" s="53"/>
      <c r="I61" s="53"/>
      <c r="J61" s="53"/>
      <c r="K61" s="42"/>
      <c r="L61" s="42"/>
      <c r="M61" s="42"/>
      <c r="N61" s="42"/>
      <c r="O61" s="42"/>
      <c r="P61" s="42"/>
      <c r="Q61" s="42"/>
      <c r="R61" s="42"/>
      <c r="S61" s="42"/>
      <c r="T61" s="42"/>
      <c r="U61" s="42"/>
      <c r="V61" s="42"/>
    </row>
    <row r="62" spans="1:22"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sheetData>
  <sheetProtection selectLockedCells="1"/>
  <customSheetViews>
    <customSheetView guid="{A57ED495-A8F1-41AA-920B-D492B709C260}" scale="67" showPageBreaks="1" printArea="1" state="hidden">
      <selection activeCell="B16" sqref="B16:J16"/>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57:C57"/>
    <mergeCell ref="B37:C37"/>
    <mergeCell ref="D37:E37"/>
    <mergeCell ref="F37:G37"/>
    <mergeCell ref="H37:I37"/>
    <mergeCell ref="B38:C38"/>
    <mergeCell ref="D38:E38"/>
    <mergeCell ref="F38:G38"/>
    <mergeCell ref="H38:I38"/>
    <mergeCell ref="B39:C39"/>
    <mergeCell ref="D39:E39"/>
    <mergeCell ref="F39:G39"/>
    <mergeCell ref="H39:I39"/>
    <mergeCell ref="B56:C56"/>
    <mergeCell ref="B16:J16"/>
    <mergeCell ref="B17:D17"/>
    <mergeCell ref="F17:G17"/>
    <mergeCell ref="H17:J17"/>
    <mergeCell ref="H36:I36"/>
    <mergeCell ref="B21:C21"/>
    <mergeCell ref="D21:F21"/>
    <mergeCell ref="G21:J21"/>
    <mergeCell ref="B27:J27"/>
    <mergeCell ref="C28:E28"/>
    <mergeCell ref="C29:E29"/>
    <mergeCell ref="C30:E30"/>
    <mergeCell ref="C31:E31"/>
    <mergeCell ref="B36:C36"/>
    <mergeCell ref="D36:E36"/>
    <mergeCell ref="F36:G36"/>
    <mergeCell ref="I12:J12"/>
    <mergeCell ref="B13:C14"/>
    <mergeCell ref="D13:E14"/>
    <mergeCell ref="F13:H14"/>
    <mergeCell ref="B15:C15"/>
    <mergeCell ref="D15:J15"/>
    <mergeCell ref="B10:C11"/>
    <mergeCell ref="D10:E11"/>
    <mergeCell ref="F10:H10"/>
    <mergeCell ref="F11:H11"/>
    <mergeCell ref="B12:C12"/>
    <mergeCell ref="D12:E12"/>
    <mergeCell ref="F12:H12"/>
    <mergeCell ref="B9:C9"/>
    <mergeCell ref="D9:E9"/>
    <mergeCell ref="F9:H9"/>
    <mergeCell ref="I9:J9"/>
    <mergeCell ref="B3:C4"/>
    <mergeCell ref="D3:H3"/>
    <mergeCell ref="D4:H4"/>
    <mergeCell ref="B1:C1"/>
    <mergeCell ref="D1:H1"/>
    <mergeCell ref="B2:C2"/>
    <mergeCell ref="D2:H2"/>
    <mergeCell ref="I2:J2"/>
  </mergeCells>
  <hyperlinks>
    <hyperlink ref="F11" r:id="rId2" display="elandfried@gotriangle.org "/>
    <hyperlink ref="F10" r:id="rId3" display="elandfried@gotriangle.org "/>
  </hyperlinks>
  <printOptions horizontalCentered="1"/>
  <pageMargins left="0.25" right="0.25" top="0.75" bottom="0.75" header="0.3" footer="0.3"/>
  <pageSetup scale="50"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5"/>
  <legacyDrawing r:id="rId6"/>
  <mc:AlternateContent xmlns:mc="http://schemas.openxmlformats.org/markup-compatibility/2006">
    <mc:Choice Requires="x14">
      <controls>
        <mc:AlternateContent xmlns:mc="http://schemas.openxmlformats.org/markup-compatibility/2006">
          <mc:Choice Requires="x14">
            <control shapeId="12289" r:id="rId7" name="Check Box 1">
              <controlPr defaultSize="0" autoFill="0" autoLine="0" autoPict="0">
                <anchor moveWithCells="1">
                  <from>
                    <xdr:col>1</xdr:col>
                    <xdr:colOff>762000</xdr:colOff>
                    <xdr:row>5</xdr:row>
                    <xdr:rowOff>47625</xdr:rowOff>
                  </from>
                  <to>
                    <xdr:col>2</xdr:col>
                    <xdr:colOff>742950</xdr:colOff>
                    <xdr:row>5</xdr:row>
                    <xdr:rowOff>228600</xdr:rowOff>
                  </to>
                </anchor>
              </controlPr>
            </control>
          </mc:Choice>
        </mc:AlternateContent>
        <mc:AlternateContent xmlns:mc="http://schemas.openxmlformats.org/markup-compatibility/2006">
          <mc:Choice Requires="x14">
            <control shapeId="12290" r:id="rId8" name="Check Box 2">
              <controlPr defaultSize="0" autoFill="0" autoLine="0" autoPict="0">
                <anchor moveWithCells="1">
                  <from>
                    <xdr:col>2</xdr:col>
                    <xdr:colOff>1314450</xdr:colOff>
                    <xdr:row>5</xdr:row>
                    <xdr:rowOff>38100</xdr:rowOff>
                  </from>
                  <to>
                    <xdr:col>3</xdr:col>
                    <xdr:colOff>1362075</xdr:colOff>
                    <xdr:row>5</xdr:row>
                    <xdr:rowOff>209550</xdr:rowOff>
                  </to>
                </anchor>
              </controlPr>
            </control>
          </mc:Choice>
        </mc:AlternateContent>
        <mc:AlternateContent xmlns:mc="http://schemas.openxmlformats.org/markup-compatibility/2006">
          <mc:Choice Requires="x14">
            <control shapeId="12291" r:id="rId9" name="Check Box 3">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73"/>
  <sheetViews>
    <sheetView showGridLines="0" zoomScale="40" zoomScaleNormal="40" workbookViewId="0">
      <selection activeCell="A6" sqref="A6:XFD15"/>
    </sheetView>
  </sheetViews>
  <sheetFormatPr defaultColWidth="9" defaultRowHeight="12.75" x14ac:dyDescent="0.2"/>
  <cols>
    <col min="1" max="1" width="9" style="100"/>
    <col min="2" max="2" width="17.625" style="100" bestFit="1" customWidth="1"/>
    <col min="3" max="3" width="9.875" style="100" customWidth="1"/>
    <col min="4" max="4" width="45.75" style="100" customWidth="1"/>
    <col min="5" max="5" width="16.875" style="100" customWidth="1"/>
    <col min="6" max="6" width="10.625" style="100" customWidth="1"/>
    <col min="7" max="7" width="10.875" style="100" customWidth="1"/>
    <col min="8" max="10" width="13.75" style="100" customWidth="1"/>
    <col min="11" max="11" width="18.5" style="100" customWidth="1"/>
    <col min="12" max="16384" width="9" style="100"/>
  </cols>
  <sheetData>
    <row r="1" spans="2:16" ht="58.9" customHeight="1" x14ac:dyDescent="0.35">
      <c r="B1" s="389" t="s">
        <v>164</v>
      </c>
      <c r="C1" s="390"/>
      <c r="D1" s="390"/>
      <c r="E1" s="390"/>
      <c r="F1" s="390"/>
      <c r="G1" s="390"/>
      <c r="H1" s="390"/>
      <c r="I1" s="390"/>
      <c r="J1" s="390"/>
      <c r="K1" s="390"/>
      <c r="O1" s="101"/>
      <c r="P1" s="101"/>
    </row>
    <row r="2" spans="2:16" s="104" customFormat="1" ht="31.5" x14ac:dyDescent="0.3">
      <c r="B2" s="391" t="s">
        <v>117</v>
      </c>
      <c r="C2" s="391"/>
      <c r="D2" s="391"/>
      <c r="E2" s="391"/>
      <c r="F2" s="391"/>
      <c r="G2" s="391"/>
      <c r="H2" s="391"/>
      <c r="I2" s="391"/>
      <c r="J2" s="391"/>
      <c r="K2" s="391"/>
      <c r="O2" s="105"/>
      <c r="P2" s="105"/>
    </row>
    <row r="3" spans="2:16" s="104" customFormat="1" ht="21" customHeight="1" x14ac:dyDescent="0.2">
      <c r="D3" s="106"/>
      <c r="E3" s="106"/>
      <c r="G3" s="392"/>
      <c r="H3" s="392"/>
      <c r="I3" s="103"/>
      <c r="J3" s="103"/>
      <c r="O3" s="105"/>
      <c r="P3" s="105"/>
    </row>
    <row r="4" spans="2:16" ht="21" customHeight="1" x14ac:dyDescent="0.25">
      <c r="D4" s="106"/>
      <c r="E4" s="106"/>
      <c r="F4" s="102"/>
      <c r="G4" s="393"/>
      <c r="H4" s="393"/>
      <c r="I4" s="103"/>
      <c r="J4" s="103"/>
      <c r="K4" s="104"/>
      <c r="L4" s="104"/>
      <c r="M4" s="104"/>
      <c r="O4" s="101"/>
      <c r="P4" s="101"/>
    </row>
    <row r="5" spans="2:16" ht="21" customHeight="1" x14ac:dyDescent="0.2">
      <c r="D5" s="106"/>
      <c r="E5" s="106"/>
      <c r="F5" s="107"/>
      <c r="G5" s="108"/>
      <c r="H5" s="108"/>
      <c r="I5" s="103"/>
      <c r="J5" s="103"/>
      <c r="K5" s="104"/>
      <c r="L5" s="104"/>
      <c r="M5" s="104"/>
      <c r="O5" s="101"/>
      <c r="P5" s="101"/>
    </row>
    <row r="6" spans="2:16" ht="21" customHeight="1" x14ac:dyDescent="0.25">
      <c r="D6" s="99"/>
      <c r="E6" s="99"/>
      <c r="H6" s="99"/>
      <c r="I6" s="102" t="s">
        <v>165</v>
      </c>
      <c r="J6" s="99"/>
    </row>
    <row r="7" spans="2:16" ht="21" customHeight="1" x14ac:dyDescent="0.25">
      <c r="D7" s="142" t="s">
        <v>166</v>
      </c>
      <c r="E7" s="143"/>
      <c r="H7" s="134"/>
      <c r="I7" s="394" t="s">
        <v>167</v>
      </c>
      <c r="J7" s="394"/>
      <c r="K7" s="109"/>
      <c r="L7" s="109"/>
      <c r="M7" s="109"/>
      <c r="O7" s="109"/>
      <c r="P7" s="109"/>
    </row>
    <row r="8" spans="2:16" ht="21" customHeight="1" x14ac:dyDescent="0.2">
      <c r="D8" s="396" t="s">
        <v>192</v>
      </c>
      <c r="E8" s="396"/>
      <c r="H8" s="135"/>
      <c r="I8" s="380" t="s">
        <v>168</v>
      </c>
      <c r="J8" s="381"/>
      <c r="K8" s="109"/>
      <c r="L8" s="109"/>
      <c r="M8" s="109"/>
      <c r="O8" s="109"/>
      <c r="P8" s="109"/>
    </row>
    <row r="9" spans="2:16" ht="21" customHeight="1" x14ac:dyDescent="0.2">
      <c r="D9" s="379" t="s">
        <v>169</v>
      </c>
      <c r="E9" s="379"/>
      <c r="H9" s="135"/>
      <c r="I9" s="380" t="s">
        <v>170</v>
      </c>
      <c r="J9" s="381"/>
      <c r="K9" s="109"/>
      <c r="L9" s="109"/>
      <c r="M9" s="109"/>
      <c r="O9" s="110"/>
      <c r="P9" s="110"/>
    </row>
    <row r="10" spans="2:16" ht="21" customHeight="1" x14ac:dyDescent="0.2">
      <c r="D10" s="379" t="s">
        <v>171</v>
      </c>
      <c r="E10" s="379"/>
      <c r="H10" s="135"/>
      <c r="I10" s="380" t="s">
        <v>172</v>
      </c>
      <c r="J10" s="381"/>
      <c r="K10" s="109"/>
      <c r="L10" s="109"/>
      <c r="M10" s="109"/>
      <c r="O10" s="110"/>
      <c r="P10" s="110"/>
    </row>
    <row r="11" spans="2:16" ht="21" customHeight="1" x14ac:dyDescent="0.2">
      <c r="D11" s="379" t="s">
        <v>173</v>
      </c>
      <c r="E11" s="379"/>
      <c r="H11" s="135"/>
      <c r="I11" s="380" t="s">
        <v>174</v>
      </c>
      <c r="J11" s="381"/>
      <c r="K11" s="109"/>
      <c r="L11" s="109"/>
      <c r="M11" s="109"/>
      <c r="O11" s="110"/>
      <c r="P11" s="110"/>
    </row>
    <row r="12" spans="2:16" ht="21" customHeight="1" x14ac:dyDescent="0.2">
      <c r="D12" s="384" t="s">
        <v>175</v>
      </c>
      <c r="E12" s="385"/>
      <c r="H12" s="135"/>
      <c r="I12" s="380" t="s">
        <v>176</v>
      </c>
      <c r="J12" s="381"/>
      <c r="K12" s="109"/>
      <c r="L12" s="109"/>
      <c r="M12" s="109"/>
      <c r="O12" s="110"/>
      <c r="P12" s="110"/>
    </row>
    <row r="13" spans="2:16" ht="21" customHeight="1" x14ac:dyDescent="0.2">
      <c r="D13" s="144" t="s">
        <v>177</v>
      </c>
      <c r="E13" s="145"/>
      <c r="H13" s="136"/>
      <c r="I13" s="380" t="s">
        <v>178</v>
      </c>
      <c r="J13" s="381"/>
      <c r="K13" s="109"/>
      <c r="L13" s="109"/>
      <c r="M13" s="109"/>
      <c r="O13" s="111"/>
      <c r="P13" s="111"/>
    </row>
    <row r="14" spans="2:16" ht="21" customHeight="1" x14ac:dyDescent="0.2">
      <c r="D14" s="388" t="s">
        <v>179</v>
      </c>
      <c r="E14" s="388"/>
      <c r="H14" s="137"/>
      <c r="I14" s="380" t="s">
        <v>180</v>
      </c>
      <c r="J14" s="381"/>
    </row>
    <row r="15" spans="2:16" ht="33.6" customHeight="1" x14ac:dyDescent="0.2"/>
    <row r="16" spans="2:16" s="113" customFormat="1" ht="51" customHeight="1" thickBot="1" x14ac:dyDescent="0.3">
      <c r="B16" s="133" t="s">
        <v>197</v>
      </c>
      <c r="C16" s="386" t="s">
        <v>185</v>
      </c>
      <c r="D16" s="387"/>
      <c r="E16" s="133" t="s">
        <v>181</v>
      </c>
      <c r="F16" s="133" t="s">
        <v>182</v>
      </c>
      <c r="G16" s="133" t="s">
        <v>186</v>
      </c>
      <c r="H16" s="133" t="s">
        <v>183</v>
      </c>
      <c r="I16" s="133" t="s">
        <v>187</v>
      </c>
      <c r="J16" s="133" t="s">
        <v>188</v>
      </c>
      <c r="K16" s="138" t="s">
        <v>189</v>
      </c>
    </row>
    <row r="17" spans="2:11" s="115" customFormat="1" ht="25.15" customHeight="1" thickTop="1" x14ac:dyDescent="0.25">
      <c r="B17" s="87"/>
      <c r="C17" s="401"/>
      <c r="D17" s="402"/>
      <c r="E17" s="87"/>
      <c r="F17" s="87"/>
      <c r="G17" s="87"/>
      <c r="H17" s="87"/>
      <c r="I17" s="87"/>
      <c r="J17" s="87"/>
      <c r="K17" s="65">
        <f>J17*G17</f>
        <v>0</v>
      </c>
    </row>
    <row r="18" spans="2:11" s="115" customFormat="1" ht="25.15" customHeight="1" x14ac:dyDescent="0.25">
      <c r="B18" s="87"/>
      <c r="C18" s="401"/>
      <c r="D18" s="402"/>
      <c r="E18" s="87"/>
      <c r="F18" s="87"/>
      <c r="G18" s="87"/>
      <c r="H18" s="87"/>
      <c r="I18" s="87"/>
      <c r="J18" s="87"/>
      <c r="K18" s="65">
        <f t="shared" ref="K18:K21" si="0">J18*G18</f>
        <v>0</v>
      </c>
    </row>
    <row r="19" spans="2:11" s="115" customFormat="1" ht="25.15" customHeight="1" x14ac:dyDescent="0.25">
      <c r="B19" s="87"/>
      <c r="C19" s="401"/>
      <c r="D19" s="402"/>
      <c r="E19" s="87"/>
      <c r="F19" s="87"/>
      <c r="G19" s="87"/>
      <c r="H19" s="87"/>
      <c r="I19" s="87"/>
      <c r="J19" s="87"/>
      <c r="K19" s="65">
        <f t="shared" si="0"/>
        <v>0</v>
      </c>
    </row>
    <row r="20" spans="2:11" s="115" customFormat="1" ht="25.15" customHeight="1" x14ac:dyDescent="0.25">
      <c r="B20" s="87"/>
      <c r="C20" s="401"/>
      <c r="D20" s="402"/>
      <c r="E20" s="87"/>
      <c r="F20" s="87"/>
      <c r="G20" s="87"/>
      <c r="H20" s="87"/>
      <c r="I20" s="87"/>
      <c r="J20" s="87"/>
      <c r="K20" s="65">
        <f t="shared" si="0"/>
        <v>0</v>
      </c>
    </row>
    <row r="21" spans="2:11" s="115" customFormat="1" ht="25.15" customHeight="1" x14ac:dyDescent="0.25">
      <c r="B21" s="87"/>
      <c r="C21" s="401"/>
      <c r="D21" s="402"/>
      <c r="E21" s="87"/>
      <c r="F21" s="87"/>
      <c r="G21" s="87"/>
      <c r="H21" s="87"/>
      <c r="I21" s="87"/>
      <c r="J21" s="87"/>
      <c r="K21" s="65">
        <f t="shared" si="0"/>
        <v>0</v>
      </c>
    </row>
    <row r="22" spans="2:11" s="115" customFormat="1" ht="39.6" hidden="1" customHeight="1" x14ac:dyDescent="0.25">
      <c r="C22" s="403" t="s">
        <v>184</v>
      </c>
      <c r="D22" s="404"/>
      <c r="E22" s="112" t="s">
        <v>181</v>
      </c>
      <c r="F22" s="112" t="s">
        <v>182</v>
      </c>
      <c r="G22" s="116"/>
      <c r="H22" s="117"/>
      <c r="I22" s="117"/>
      <c r="J22" s="117"/>
      <c r="K22" s="65"/>
    </row>
    <row r="23" spans="2:11" s="115" customFormat="1" ht="25.15" hidden="1" customHeight="1" x14ac:dyDescent="0.25">
      <c r="C23" s="397" t="s">
        <v>190</v>
      </c>
      <c r="D23" s="398"/>
      <c r="E23" s="118">
        <v>41640</v>
      </c>
      <c r="F23" s="114">
        <v>41820</v>
      </c>
      <c r="G23" s="119"/>
      <c r="H23" s="120"/>
      <c r="I23" s="120"/>
      <c r="J23" s="120"/>
      <c r="K23" s="65">
        <v>0</v>
      </c>
    </row>
    <row r="24" spans="2:11" s="115" customFormat="1" ht="25.15" hidden="1" customHeight="1" x14ac:dyDescent="0.25">
      <c r="C24" s="397" t="s">
        <v>191</v>
      </c>
      <c r="D24" s="398"/>
      <c r="E24" s="121">
        <v>41640</v>
      </c>
      <c r="F24" s="114">
        <v>41820</v>
      </c>
      <c r="G24" s="122"/>
      <c r="H24" s="120"/>
      <c r="I24" s="120"/>
      <c r="J24" s="120"/>
      <c r="K24" s="65">
        <v>0</v>
      </c>
    </row>
    <row r="25" spans="2:11" s="115" customFormat="1" ht="25.15" hidden="1" customHeight="1" x14ac:dyDescent="0.25">
      <c r="C25" s="399"/>
      <c r="D25" s="400"/>
      <c r="E25" s="118"/>
      <c r="F25" s="118"/>
      <c r="G25" s="122"/>
      <c r="H25" s="120"/>
      <c r="I25" s="120"/>
      <c r="J25" s="120"/>
      <c r="K25" s="65">
        <v>0</v>
      </c>
    </row>
    <row r="26" spans="2:11" s="115" customFormat="1" ht="25.15" hidden="1" customHeight="1" x14ac:dyDescent="0.25">
      <c r="C26" s="399"/>
      <c r="D26" s="400"/>
      <c r="E26" s="118"/>
      <c r="F26" s="118"/>
      <c r="G26" s="123"/>
      <c r="H26" s="124"/>
      <c r="I26" s="124"/>
      <c r="J26" s="124"/>
      <c r="K26" s="65">
        <v>0</v>
      </c>
    </row>
    <row r="27" spans="2:11" s="115" customFormat="1" ht="25.15" hidden="1" customHeight="1" x14ac:dyDescent="0.25">
      <c r="C27" s="405"/>
      <c r="D27" s="406"/>
      <c r="E27" s="125"/>
      <c r="F27" s="125"/>
      <c r="G27" s="126"/>
      <c r="H27" s="127"/>
      <c r="I27" s="127"/>
      <c r="J27" s="127"/>
      <c r="K27" s="65">
        <v>0</v>
      </c>
    </row>
    <row r="28" spans="2:11" s="115" customFormat="1" ht="25.15" customHeight="1" x14ac:dyDescent="0.25">
      <c r="C28" s="382"/>
      <c r="D28" s="382"/>
      <c r="E28" s="130"/>
      <c r="F28" s="130"/>
      <c r="G28" s="130"/>
      <c r="H28" s="131"/>
      <c r="I28" s="131"/>
      <c r="J28" s="131" t="s">
        <v>20</v>
      </c>
      <c r="K28" s="65">
        <f>SUM(K17:K21,K23:K27)</f>
        <v>0</v>
      </c>
    </row>
    <row r="29" spans="2:11" s="128" customFormat="1" ht="25.15" customHeight="1" x14ac:dyDescent="0.2">
      <c r="C29" s="383"/>
      <c r="D29" s="383"/>
      <c r="E29" s="132"/>
      <c r="F29" s="132"/>
      <c r="G29" s="132"/>
      <c r="H29" s="132"/>
      <c r="I29" s="132"/>
      <c r="J29" s="132"/>
    </row>
    <row r="30" spans="2:11" s="128" customFormat="1" ht="25.15" customHeight="1" x14ac:dyDescent="0.2"/>
    <row r="31" spans="2:11" s="128" customFormat="1" ht="25.15" customHeight="1" x14ac:dyDescent="0.2"/>
    <row r="32" spans="2:11" s="129" customFormat="1" ht="46.15" customHeight="1" x14ac:dyDescent="0.2">
      <c r="B32" s="395" t="s">
        <v>196</v>
      </c>
      <c r="C32" s="395"/>
      <c r="D32" s="395"/>
      <c r="E32" s="395"/>
      <c r="F32" s="395"/>
      <c r="G32" s="395"/>
      <c r="H32" s="395"/>
      <c r="I32" s="395"/>
      <c r="J32" s="395"/>
      <c r="K32" s="395"/>
    </row>
    <row r="72" ht="12.75" customHeight="1" x14ac:dyDescent="0.2"/>
    <row r="73" ht="12.75" customHeight="1" x14ac:dyDescent="0.2"/>
  </sheetData>
  <customSheetViews>
    <customSheetView guid="{A57ED495-A8F1-41AA-920B-D492B709C260}" scale="40" showGridLines="0" hiddenRows="1" state="hidden">
      <selection activeCell="A6" sqref="A6:XFD15"/>
      <pageMargins left="0.7" right="0.7" top="0.75" bottom="0.75" header="0.3" footer="0.3"/>
    </customSheetView>
  </customSheetViews>
  <mergeCells count="32">
    <mergeCell ref="I8:J8"/>
    <mergeCell ref="B32:K32"/>
    <mergeCell ref="D8:E8"/>
    <mergeCell ref="C23:D23"/>
    <mergeCell ref="C24:D24"/>
    <mergeCell ref="C25:D25"/>
    <mergeCell ref="C26:D26"/>
    <mergeCell ref="C17:D17"/>
    <mergeCell ref="C18:D18"/>
    <mergeCell ref="C19:D19"/>
    <mergeCell ref="C20:D20"/>
    <mergeCell ref="C21:D21"/>
    <mergeCell ref="C22:D22"/>
    <mergeCell ref="D9:E9"/>
    <mergeCell ref="I9:J9"/>
    <mergeCell ref="C27:D27"/>
    <mergeCell ref="B1:K1"/>
    <mergeCell ref="B2:K2"/>
    <mergeCell ref="G3:H3"/>
    <mergeCell ref="G4:H4"/>
    <mergeCell ref="I7:J7"/>
    <mergeCell ref="D10:E10"/>
    <mergeCell ref="I10:J10"/>
    <mergeCell ref="C28:D29"/>
    <mergeCell ref="D11:E11"/>
    <mergeCell ref="I11:J11"/>
    <mergeCell ref="D12:E12"/>
    <mergeCell ref="I12:J12"/>
    <mergeCell ref="I13:J13"/>
    <mergeCell ref="C16:D16"/>
    <mergeCell ref="D14:E14"/>
    <mergeCell ref="I14:J14"/>
  </mergeCells>
  <hyperlinks>
    <hyperlink ref="D12"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x14ac:dyDescent="0.25"/>
  <sheetData/>
  <customSheetViews>
    <customSheetView guid="{A57ED495-A8F1-41AA-920B-D492B709C260}" state="hidden">
      <pageMargins left="0.7" right="0.7" top="0.75" bottom="0.75" header="0.3" footer="0.3"/>
    </customSheetView>
  </customSheetViews>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0000"/>
  </sheetPr>
  <dimension ref="A2:I93"/>
  <sheetViews>
    <sheetView topLeftCell="A53" workbookViewId="0">
      <selection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x14ac:dyDescent="0.25">
      <c r="A2" s="407" t="s">
        <v>34</v>
      </c>
      <c r="B2" s="407"/>
      <c r="C2" s="407" t="s">
        <v>35</v>
      </c>
      <c r="D2" s="407"/>
      <c r="E2" s="408" t="s">
        <v>36</v>
      </c>
      <c r="F2" s="409"/>
      <c r="G2" s="409"/>
      <c r="H2" s="409" t="s">
        <v>37</v>
      </c>
      <c r="I2" s="409"/>
    </row>
    <row r="3" spans="1:9" x14ac:dyDescent="0.25">
      <c r="A3" s="410"/>
      <c r="B3" s="410"/>
      <c r="C3" s="410"/>
      <c r="D3" s="410"/>
      <c r="E3" s="411"/>
      <c r="F3" s="411"/>
      <c r="G3" s="411"/>
      <c r="H3" s="412">
        <f>I45</f>
        <v>0</v>
      </c>
      <c r="I3" s="412"/>
    </row>
    <row r="4" spans="1:9" x14ac:dyDescent="0.25">
      <c r="A4" s="410"/>
      <c r="B4" s="410"/>
      <c r="C4" s="410"/>
      <c r="D4" s="410"/>
      <c r="E4" s="413"/>
      <c r="F4" s="410"/>
      <c r="G4" s="410"/>
      <c r="H4" s="412"/>
      <c r="I4" s="412"/>
    </row>
    <row r="5" spans="1:9" x14ac:dyDescent="0.25">
      <c r="A5" s="407" t="s">
        <v>39</v>
      </c>
      <c r="B5" s="407"/>
      <c r="C5" s="407" t="s">
        <v>40</v>
      </c>
      <c r="D5" s="407"/>
      <c r="E5" s="407" t="s">
        <v>41</v>
      </c>
      <c r="F5" s="407"/>
      <c r="G5" s="407"/>
      <c r="H5" s="407"/>
      <c r="I5" s="407"/>
    </row>
    <row r="6" spans="1:9" x14ac:dyDescent="0.25">
      <c r="A6" s="414"/>
      <c r="B6" s="415"/>
      <c r="C6" s="414"/>
      <c r="D6" s="415"/>
      <c r="E6" s="410"/>
      <c r="F6" s="410"/>
      <c r="G6" s="410"/>
      <c r="H6" s="412">
        <f>I70</f>
        <v>0</v>
      </c>
      <c r="I6" s="412"/>
    </row>
    <row r="7" spans="1:9" x14ac:dyDescent="0.25">
      <c r="A7" s="417" t="s">
        <v>43</v>
      </c>
      <c r="B7" s="418"/>
      <c r="C7" s="26"/>
      <c r="D7" s="26"/>
      <c r="E7" s="26"/>
      <c r="F7" s="26"/>
      <c r="G7" s="26"/>
      <c r="H7" s="26"/>
      <c r="I7" s="27"/>
    </row>
    <row r="8" spans="1:9" ht="52.35" customHeight="1" x14ac:dyDescent="0.25">
      <c r="A8" s="419"/>
      <c r="B8" s="420"/>
      <c r="C8" s="420"/>
      <c r="D8" s="420"/>
      <c r="E8" s="420"/>
      <c r="F8" s="420"/>
      <c r="G8" s="420"/>
      <c r="H8" s="420"/>
      <c r="I8" s="421"/>
    </row>
    <row r="9" spans="1:9" x14ac:dyDescent="0.25">
      <c r="A9" s="422" t="s">
        <v>44</v>
      </c>
      <c r="B9" s="423"/>
      <c r="C9" s="423"/>
      <c r="D9" s="28"/>
      <c r="E9" s="29"/>
      <c r="F9" s="29"/>
      <c r="G9" s="29"/>
      <c r="H9" s="29"/>
      <c r="I9" s="30"/>
    </row>
    <row r="10" spans="1:9" x14ac:dyDescent="0.25">
      <c r="A10" s="424" t="s">
        <v>45</v>
      </c>
      <c r="B10" s="425"/>
      <c r="C10" s="425"/>
      <c r="D10" s="425"/>
      <c r="E10" s="31"/>
      <c r="F10" s="31"/>
      <c r="G10" s="31"/>
      <c r="H10" s="31"/>
      <c r="I10" s="32"/>
    </row>
    <row r="11" spans="1:9" ht="11.1" customHeight="1" x14ac:dyDescent="0.25"/>
    <row r="12" spans="1:9" ht="15" customHeight="1" x14ac:dyDescent="0.25">
      <c r="A12" s="33" t="s">
        <v>46</v>
      </c>
      <c r="B12" s="33"/>
      <c r="C12" s="33"/>
      <c r="D12" s="33"/>
      <c r="E12" s="33"/>
      <c r="F12" s="33"/>
      <c r="G12" s="33"/>
      <c r="H12" s="33"/>
      <c r="I12" s="33"/>
    </row>
    <row r="13" spans="1:9" ht="16.5" x14ac:dyDescent="0.25">
      <c r="A13" s="34"/>
      <c r="B13" s="34"/>
      <c r="C13" s="34"/>
      <c r="D13" s="34"/>
      <c r="E13" s="34"/>
      <c r="F13" s="34"/>
      <c r="G13" s="34"/>
      <c r="H13" s="34"/>
      <c r="I13" s="34"/>
    </row>
    <row r="14" spans="1:9" ht="40.35" customHeight="1" x14ac:dyDescent="0.25">
      <c r="A14" s="426"/>
      <c r="B14" s="427"/>
      <c r="C14" s="427"/>
      <c r="D14" s="427"/>
      <c r="E14" s="427"/>
      <c r="F14" s="427"/>
      <c r="G14" s="427"/>
      <c r="H14" s="427"/>
      <c r="I14" s="428"/>
    </row>
    <row r="15" spans="1:9" ht="16.5" x14ac:dyDescent="0.25">
      <c r="A15" s="34"/>
      <c r="B15" s="34"/>
      <c r="C15" s="34"/>
      <c r="D15" s="34"/>
      <c r="E15" s="34"/>
      <c r="F15" s="34"/>
      <c r="G15" s="34"/>
      <c r="H15" s="34"/>
      <c r="I15" s="34"/>
    </row>
    <row r="16" spans="1:9" ht="31.35" customHeight="1" x14ac:dyDescent="0.25">
      <c r="A16" s="416" t="s">
        <v>47</v>
      </c>
      <c r="B16" s="416"/>
      <c r="C16" s="416"/>
      <c r="D16" s="416"/>
      <c r="E16" s="416"/>
      <c r="F16" s="416"/>
      <c r="G16" s="416"/>
      <c r="H16" s="416"/>
      <c r="I16" s="416"/>
    </row>
    <row r="17" spans="1:9" ht="16.5" x14ac:dyDescent="0.25">
      <c r="A17" s="34"/>
      <c r="B17" s="34"/>
      <c r="C17" s="34"/>
      <c r="D17" s="34"/>
      <c r="E17" s="34"/>
      <c r="F17" s="34"/>
      <c r="G17" s="34"/>
      <c r="H17" s="34"/>
      <c r="I17" s="34"/>
    </row>
    <row r="18" spans="1:9" ht="39.75" customHeight="1" x14ac:dyDescent="0.25">
      <c r="A18" s="429"/>
      <c r="B18" s="430"/>
      <c r="C18" s="430"/>
      <c r="D18" s="430"/>
      <c r="E18" s="430"/>
      <c r="F18" s="430"/>
      <c r="G18" s="430"/>
      <c r="H18" s="430"/>
      <c r="I18" s="431"/>
    </row>
    <row r="19" spans="1:9" ht="8.1" customHeight="1" x14ac:dyDescent="0.25">
      <c r="A19" s="34"/>
      <c r="B19" s="34"/>
      <c r="C19" s="34"/>
      <c r="D19" s="34"/>
      <c r="E19" s="34"/>
      <c r="F19" s="34"/>
      <c r="G19" s="34"/>
      <c r="H19" s="34"/>
      <c r="I19" s="34"/>
    </row>
    <row r="20" spans="1:9" ht="15" customHeight="1" x14ac:dyDescent="0.25">
      <c r="A20" s="416" t="s">
        <v>48</v>
      </c>
      <c r="B20" s="416"/>
      <c r="C20" s="416"/>
      <c r="D20" s="416"/>
      <c r="E20" s="416"/>
      <c r="F20" s="416"/>
      <c r="G20" s="416"/>
      <c r="H20" s="416"/>
      <c r="I20" s="416"/>
    </row>
    <row r="21" spans="1:9" ht="16.5" x14ac:dyDescent="0.25">
      <c r="A21" s="34"/>
      <c r="B21" s="34"/>
      <c r="C21" s="34"/>
      <c r="D21" s="34"/>
      <c r="E21" s="34"/>
      <c r="F21" s="34"/>
      <c r="G21" s="34"/>
      <c r="H21" s="34"/>
      <c r="I21" s="34"/>
    </row>
    <row r="22" spans="1:9" ht="33" customHeight="1" x14ac:dyDescent="0.25">
      <c r="A22" s="429"/>
      <c r="B22" s="430"/>
      <c r="C22" s="430"/>
      <c r="D22" s="430"/>
      <c r="E22" s="430"/>
      <c r="F22" s="430"/>
      <c r="G22" s="430"/>
      <c r="H22" s="430"/>
      <c r="I22" s="431"/>
    </row>
    <row r="23" spans="1:9" x14ac:dyDescent="0.25">
      <c r="A23" s="432" t="s">
        <v>49</v>
      </c>
      <c r="B23" s="432"/>
      <c r="C23" s="432"/>
      <c r="D23" s="432"/>
      <c r="E23" s="432"/>
      <c r="F23" s="432"/>
      <c r="G23" s="432"/>
      <c r="H23" s="432"/>
      <c r="I23" s="432"/>
    </row>
    <row r="24" spans="1:9" x14ac:dyDescent="0.25">
      <c r="A24" s="416"/>
      <c r="B24" s="416"/>
      <c r="C24" s="416"/>
      <c r="D24" s="416"/>
      <c r="E24" s="416"/>
      <c r="F24" s="416"/>
      <c r="G24" s="416"/>
      <c r="H24" s="416"/>
      <c r="I24" s="416"/>
    </row>
    <row r="25" spans="1:9" ht="16.5" x14ac:dyDescent="0.25">
      <c r="A25" s="34"/>
      <c r="B25" s="34"/>
      <c r="C25" s="34"/>
      <c r="D25" s="34"/>
      <c r="E25" s="34"/>
      <c r="F25" s="34"/>
      <c r="G25" s="34"/>
      <c r="H25" s="34"/>
      <c r="I25" s="34"/>
    </row>
    <row r="26" spans="1:9" ht="31.35" customHeight="1" x14ac:dyDescent="0.25">
      <c r="A26" s="429"/>
      <c r="B26" s="430"/>
      <c r="C26" s="430"/>
      <c r="D26" s="430"/>
      <c r="E26" s="430"/>
      <c r="F26" s="430"/>
      <c r="G26" s="430"/>
      <c r="H26" s="430"/>
      <c r="I26" s="431"/>
    </row>
    <row r="27" spans="1:9" ht="16.5" x14ac:dyDescent="0.25">
      <c r="A27" s="34"/>
      <c r="B27" s="34"/>
      <c r="C27" s="34"/>
      <c r="D27" s="34"/>
      <c r="E27" s="34"/>
      <c r="F27" s="34"/>
      <c r="G27" s="34"/>
      <c r="H27" s="34"/>
      <c r="I27" s="34"/>
    </row>
    <row r="28" spans="1:9" ht="16.5" x14ac:dyDescent="0.25">
      <c r="A28" s="416" t="s">
        <v>50</v>
      </c>
      <c r="B28" s="416"/>
      <c r="C28" s="416"/>
      <c r="D28" s="416"/>
      <c r="E28" s="416"/>
      <c r="F28" s="416"/>
      <c r="G28" s="416"/>
      <c r="H28" s="416"/>
      <c r="I28" s="416"/>
    </row>
    <row r="29" spans="1:9" ht="16.5" x14ac:dyDescent="0.25">
      <c r="A29" s="34"/>
      <c r="B29" s="34"/>
      <c r="C29" s="34"/>
      <c r="D29" s="34"/>
      <c r="E29" s="34"/>
      <c r="F29" s="34"/>
      <c r="G29" s="34"/>
      <c r="H29" s="34"/>
      <c r="I29" s="34"/>
    </row>
    <row r="30" spans="1:9" ht="16.5" x14ac:dyDescent="0.25">
      <c r="A30" s="429"/>
      <c r="B30" s="430"/>
      <c r="C30" s="430"/>
      <c r="D30" s="430"/>
      <c r="E30" s="430"/>
      <c r="F30" s="430"/>
      <c r="G30" s="430"/>
      <c r="H30" s="430"/>
      <c r="I30" s="431"/>
    </row>
    <row r="31" spans="1:9" ht="16.5" x14ac:dyDescent="0.25">
      <c r="A31" s="34"/>
      <c r="B31" s="34"/>
      <c r="C31" s="34"/>
      <c r="D31" s="34"/>
      <c r="E31" s="34"/>
      <c r="F31" s="34"/>
      <c r="G31" s="34"/>
      <c r="H31" s="34"/>
      <c r="I31" s="34"/>
    </row>
    <row r="32" spans="1:9" ht="47.45" customHeight="1" x14ac:dyDescent="0.25">
      <c r="A32" s="416" t="s">
        <v>51</v>
      </c>
      <c r="B32" s="416"/>
      <c r="C32" s="416"/>
      <c r="D32" s="416"/>
      <c r="E32" s="416"/>
      <c r="F32" s="416"/>
      <c r="G32" s="416"/>
      <c r="H32" s="416"/>
      <c r="I32" s="416"/>
    </row>
    <row r="33" spans="1:9" ht="16.5" x14ac:dyDescent="0.25">
      <c r="A33" s="34"/>
      <c r="B33" s="34"/>
      <c r="C33" s="34"/>
      <c r="D33" s="34"/>
      <c r="E33" s="34"/>
      <c r="F33" s="34"/>
      <c r="G33" s="34"/>
      <c r="H33" s="34"/>
      <c r="I33" s="34"/>
    </row>
    <row r="34" spans="1:9" ht="33" customHeight="1" x14ac:dyDescent="0.25">
      <c r="A34" s="429"/>
      <c r="B34" s="430"/>
      <c r="C34" s="430"/>
      <c r="D34" s="430"/>
      <c r="E34" s="430"/>
      <c r="F34" s="430"/>
      <c r="G34" s="430"/>
      <c r="H34" s="430"/>
      <c r="I34" s="431"/>
    </row>
    <row r="37" spans="1:9" x14ac:dyDescent="0.25">
      <c r="A37" s="433" t="s">
        <v>12</v>
      </c>
      <c r="B37" s="433"/>
      <c r="C37" s="433"/>
      <c r="D37" s="433"/>
      <c r="E37" s="433"/>
      <c r="F37" s="433"/>
      <c r="G37" s="433"/>
      <c r="H37" s="433"/>
      <c r="I37" s="433"/>
    </row>
    <row r="38" spans="1:9" x14ac:dyDescent="0.25">
      <c r="A38" s="1" t="s">
        <v>13</v>
      </c>
      <c r="B38" s="25" t="s">
        <v>5</v>
      </c>
      <c r="C38" s="25" t="s">
        <v>3</v>
      </c>
      <c r="D38" s="25" t="s">
        <v>6</v>
      </c>
      <c r="E38" s="25" t="s">
        <v>7</v>
      </c>
      <c r="F38" s="25" t="s">
        <v>8</v>
      </c>
      <c r="G38" s="25" t="s">
        <v>9</v>
      </c>
      <c r="H38" s="25" t="s">
        <v>10</v>
      </c>
      <c r="I38" s="25" t="s">
        <v>11</v>
      </c>
    </row>
    <row r="39" spans="1:9" x14ac:dyDescent="0.25">
      <c r="A39" s="2" t="s">
        <v>14</v>
      </c>
    </row>
    <row r="40" spans="1:9" x14ac:dyDescent="0.25">
      <c r="A40" s="6" t="s">
        <v>15</v>
      </c>
      <c r="B40" s="5"/>
      <c r="C40" s="5"/>
      <c r="D40" s="5"/>
      <c r="E40" s="5"/>
      <c r="F40" s="5"/>
      <c r="G40" s="5"/>
      <c r="H40" s="5"/>
      <c r="I40" s="3">
        <f>SUM(B40:H40)</f>
        <v>0</v>
      </c>
    </row>
    <row r="41" spans="1:9" ht="26.25" x14ac:dyDescent="0.25">
      <c r="A41" s="7" t="s">
        <v>16</v>
      </c>
      <c r="B41" s="5"/>
      <c r="C41" s="5"/>
      <c r="D41" s="5"/>
      <c r="E41" s="5"/>
      <c r="F41" s="5"/>
      <c r="G41" s="5"/>
      <c r="H41" s="5"/>
      <c r="I41" s="3">
        <f>SUM(B41:H41)</f>
        <v>0</v>
      </c>
    </row>
    <row r="42" spans="1:9" x14ac:dyDescent="0.25">
      <c r="A42" s="6" t="s">
        <v>17</v>
      </c>
      <c r="B42" s="5">
        <v>0</v>
      </c>
      <c r="C42" s="5"/>
      <c r="D42" s="5"/>
      <c r="E42" s="5"/>
      <c r="F42" s="5"/>
      <c r="G42" s="5"/>
      <c r="H42" s="5"/>
      <c r="I42" s="3">
        <f>SUM(B42:H42)</f>
        <v>0</v>
      </c>
    </row>
    <row r="43" spans="1:9" x14ac:dyDescent="0.25">
      <c r="A43" s="6" t="s">
        <v>18</v>
      </c>
      <c r="B43" s="5"/>
      <c r="C43" s="5"/>
      <c r="D43" s="5"/>
      <c r="E43" s="5"/>
      <c r="F43" s="5"/>
      <c r="G43" s="5"/>
      <c r="H43" s="5"/>
      <c r="I43" s="3">
        <f>SUM(B43:H43)</f>
        <v>0</v>
      </c>
    </row>
    <row r="44" spans="1:9" x14ac:dyDescent="0.25">
      <c r="A44" s="6" t="s">
        <v>19</v>
      </c>
      <c r="B44" s="5"/>
      <c r="C44" s="5"/>
      <c r="D44" s="5"/>
      <c r="E44" s="5"/>
      <c r="F44" s="5"/>
      <c r="G44" s="5"/>
      <c r="H44" s="5"/>
      <c r="I44" s="3">
        <f>SUM(B44:H44)</f>
        <v>0</v>
      </c>
    </row>
    <row r="45" spans="1:9" x14ac:dyDescent="0.25">
      <c r="A45" s="21" t="s">
        <v>20</v>
      </c>
      <c r="B45" s="9">
        <f>SUM(B40:B44)</f>
        <v>0</v>
      </c>
      <c r="C45" s="9">
        <f t="shared" ref="C45:H45" si="0">SUM(C40:C44)</f>
        <v>0</v>
      </c>
      <c r="D45" s="9">
        <f t="shared" si="0"/>
        <v>0</v>
      </c>
      <c r="E45" s="9">
        <f t="shared" si="0"/>
        <v>0</v>
      </c>
      <c r="F45" s="9">
        <f t="shared" si="0"/>
        <v>0</v>
      </c>
      <c r="G45" s="9">
        <f t="shared" si="0"/>
        <v>0</v>
      </c>
      <c r="H45" s="9">
        <f t="shared" si="0"/>
        <v>0</v>
      </c>
      <c r="I45" s="9">
        <f>SUM(I40:I44)</f>
        <v>0</v>
      </c>
    </row>
    <row r="46" spans="1:9" x14ac:dyDescent="0.25">
      <c r="I46" s="10" t="str">
        <f>IF(SUM(B45:H45)=I45,"","Review This Input")</f>
        <v/>
      </c>
    </row>
    <row r="49" spans="1:9" x14ac:dyDescent="0.25">
      <c r="A49" s="433" t="s">
        <v>4</v>
      </c>
      <c r="B49" s="433"/>
      <c r="C49" s="433"/>
      <c r="D49" s="433"/>
      <c r="E49" s="433"/>
      <c r="F49" s="433"/>
      <c r="G49" s="433"/>
      <c r="H49" s="433"/>
      <c r="I49" s="433"/>
    </row>
    <row r="50" spans="1:9" x14ac:dyDescent="0.25">
      <c r="A50" s="1"/>
      <c r="B50" s="25" t="s">
        <v>5</v>
      </c>
      <c r="C50" s="25" t="s">
        <v>3</v>
      </c>
      <c r="D50" s="25" t="s">
        <v>6</v>
      </c>
      <c r="E50" s="25" t="s">
        <v>7</v>
      </c>
      <c r="F50" s="25" t="s">
        <v>8</v>
      </c>
      <c r="G50" s="25" t="s">
        <v>9</v>
      </c>
      <c r="H50" s="25" t="s">
        <v>10</v>
      </c>
      <c r="I50" s="25" t="s">
        <v>11</v>
      </c>
    </row>
    <row r="51" spans="1:9" x14ac:dyDescent="0.25">
      <c r="A51" s="2"/>
    </row>
    <row r="52" spans="1:9" ht="26.25" x14ac:dyDescent="0.25">
      <c r="A52" s="7" t="s">
        <v>21</v>
      </c>
      <c r="B52" s="5">
        <v>0</v>
      </c>
      <c r="C52" s="5"/>
      <c r="D52" s="5"/>
      <c r="E52" s="5"/>
      <c r="F52" s="5"/>
      <c r="G52" s="5"/>
      <c r="H52" s="5"/>
      <c r="I52" s="3">
        <f>SUM(B52:H52)</f>
        <v>0</v>
      </c>
    </row>
    <row r="53" spans="1:9" x14ac:dyDescent="0.25">
      <c r="A53" s="11" t="s">
        <v>0</v>
      </c>
      <c r="B53" s="4"/>
      <c r="C53" s="4"/>
      <c r="D53" s="4"/>
      <c r="E53" s="4"/>
      <c r="F53" s="4"/>
      <c r="G53" s="4"/>
      <c r="H53" s="4"/>
      <c r="I53" s="3"/>
    </row>
    <row r="54" spans="1:9" x14ac:dyDescent="0.25">
      <c r="A54" s="7" t="s">
        <v>1</v>
      </c>
      <c r="B54" s="5"/>
      <c r="C54" s="5"/>
      <c r="D54" s="5"/>
      <c r="E54" s="5"/>
      <c r="F54" s="5"/>
      <c r="G54" s="5"/>
      <c r="H54" s="5"/>
      <c r="I54" s="3">
        <f>SUM(B54:H54)</f>
        <v>0</v>
      </c>
    </row>
    <row r="55" spans="1:9" x14ac:dyDescent="0.25">
      <c r="A55" s="7" t="s">
        <v>23</v>
      </c>
      <c r="B55" s="5"/>
      <c r="C55" s="5"/>
      <c r="D55" s="5"/>
      <c r="E55" s="5"/>
      <c r="F55" s="5"/>
      <c r="G55" s="5"/>
      <c r="H55" s="5"/>
      <c r="I55" s="3">
        <f>SUM(B55:H55)</f>
        <v>0</v>
      </c>
    </row>
    <row r="56" spans="1:9" x14ac:dyDescent="0.25">
      <c r="A56" s="7" t="s">
        <v>19</v>
      </c>
      <c r="B56" s="5"/>
      <c r="C56" s="5"/>
      <c r="D56" s="5"/>
      <c r="E56" s="5"/>
      <c r="F56" s="5"/>
      <c r="G56" s="5"/>
      <c r="H56" s="5"/>
      <c r="I56" s="3">
        <f>SUM(B56:H56)</f>
        <v>0</v>
      </c>
    </row>
    <row r="57" spans="1:9" x14ac:dyDescent="0.25">
      <c r="A57" s="12" t="s">
        <v>22</v>
      </c>
      <c r="B57" s="4">
        <f>SUM(B54:B56)</f>
        <v>0</v>
      </c>
      <c r="C57" s="4">
        <f t="shared" ref="C57:H57" si="1">SUM(C54:C56)</f>
        <v>0</v>
      </c>
      <c r="D57" s="4">
        <f t="shared" si="1"/>
        <v>0</v>
      </c>
      <c r="E57" s="4">
        <f t="shared" si="1"/>
        <v>0</v>
      </c>
      <c r="F57" s="4">
        <f t="shared" si="1"/>
        <v>0</v>
      </c>
      <c r="G57" s="4">
        <f t="shared" si="1"/>
        <v>0</v>
      </c>
      <c r="H57" s="4">
        <f t="shared" si="1"/>
        <v>0</v>
      </c>
      <c r="I57" s="3">
        <f>SUM(B57:H57)</f>
        <v>0</v>
      </c>
    </row>
    <row r="58" spans="1:9" x14ac:dyDescent="0.25">
      <c r="A58" s="21" t="s">
        <v>2</v>
      </c>
      <c r="B58" s="9">
        <f>+B52+B57</f>
        <v>0</v>
      </c>
      <c r="C58" s="9">
        <f t="shared" ref="C58:H58" si="2">+C52+C57</f>
        <v>0</v>
      </c>
      <c r="D58" s="9">
        <f t="shared" si="2"/>
        <v>0</v>
      </c>
      <c r="E58" s="9">
        <f t="shared" si="2"/>
        <v>0</v>
      </c>
      <c r="F58" s="9">
        <f t="shared" si="2"/>
        <v>0</v>
      </c>
      <c r="G58" s="9">
        <f t="shared" si="2"/>
        <v>0</v>
      </c>
      <c r="H58" s="9">
        <f t="shared" si="2"/>
        <v>0</v>
      </c>
      <c r="I58" s="9">
        <f>I52+I57</f>
        <v>0</v>
      </c>
    </row>
    <row r="59" spans="1:9" x14ac:dyDescent="0.25">
      <c r="I59" s="10" t="str">
        <f>IF(SUM(B58:H58)=I58,"","Review This Input")</f>
        <v/>
      </c>
    </row>
    <row r="60" spans="1:9" ht="15.75" customHeight="1" x14ac:dyDescent="0.25">
      <c r="G60" s="13"/>
      <c r="H60" s="15" t="s">
        <v>24</v>
      </c>
      <c r="I60" s="14">
        <f>I58-I45</f>
        <v>0</v>
      </c>
    </row>
    <row r="62" spans="1:9" x14ac:dyDescent="0.25">
      <c r="A62" s="433" t="s">
        <v>42</v>
      </c>
      <c r="B62" s="433"/>
      <c r="C62" s="433"/>
      <c r="D62" s="433"/>
      <c r="E62" s="433"/>
      <c r="F62" s="433"/>
      <c r="G62" s="433"/>
      <c r="H62" s="433"/>
      <c r="I62" s="433"/>
    </row>
    <row r="63" spans="1:9" ht="16.5" thickBot="1" x14ac:dyDescent="0.3">
      <c r="A63" s="1" t="s">
        <v>13</v>
      </c>
      <c r="B63" s="25" t="s">
        <v>5</v>
      </c>
      <c r="C63" s="18" t="s">
        <v>3</v>
      </c>
      <c r="D63" s="25" t="s">
        <v>6</v>
      </c>
      <c r="E63" s="25" t="s">
        <v>7</v>
      </c>
      <c r="F63" s="25" t="s">
        <v>8</v>
      </c>
      <c r="G63" s="25" t="s">
        <v>9</v>
      </c>
      <c r="H63" s="25" t="s">
        <v>10</v>
      </c>
      <c r="I63" s="25" t="s">
        <v>11</v>
      </c>
    </row>
    <row r="64" spans="1:9" ht="16.5" thickBot="1" x14ac:dyDescent="0.3">
      <c r="A64" s="17" t="s">
        <v>25</v>
      </c>
      <c r="B64" s="16"/>
      <c r="C64" s="19">
        <v>0</v>
      </c>
      <c r="D64" s="16"/>
      <c r="E64" s="16"/>
      <c r="F64" s="22">
        <v>0</v>
      </c>
      <c r="G64" s="16"/>
      <c r="H64" s="16"/>
      <c r="I64" s="16"/>
    </row>
    <row r="65" spans="1:9" x14ac:dyDescent="0.25">
      <c r="A65" s="2" t="s">
        <v>26</v>
      </c>
    </row>
    <row r="66" spans="1:9" x14ac:dyDescent="0.25">
      <c r="A66" s="6" t="s">
        <v>27</v>
      </c>
      <c r="B66" s="5"/>
      <c r="C66" s="5">
        <f>ROUND(B66*(1+$C$64),0)</f>
        <v>0</v>
      </c>
      <c r="D66" s="5">
        <f>ROUND(C66*(1+$C$64),0)</f>
        <v>0</v>
      </c>
      <c r="E66" s="5">
        <f>ROUND(D66*(1+$C$64),0)</f>
        <v>0</v>
      </c>
      <c r="F66" s="5">
        <f>ROUND(E66*(1+$F$64),0)</f>
        <v>0</v>
      </c>
      <c r="G66" s="5">
        <f>ROUND(F66*(1+$F$64),0)</f>
        <v>0</v>
      </c>
      <c r="H66" s="5">
        <f>ROUND(G66*(1+$F$64),0)</f>
        <v>0</v>
      </c>
      <c r="I66" s="3">
        <f>SUM(B66:H66)</f>
        <v>0</v>
      </c>
    </row>
    <row r="67" spans="1:9" x14ac:dyDescent="0.25">
      <c r="A67" s="7" t="s">
        <v>28</v>
      </c>
      <c r="B67" s="5"/>
      <c r="C67" s="5">
        <f t="shared" ref="C67:E69" si="3">ROUND(B67*(1+$C$64),0)</f>
        <v>0</v>
      </c>
      <c r="D67" s="5">
        <f t="shared" si="3"/>
        <v>0</v>
      </c>
      <c r="E67" s="5">
        <f t="shared" si="3"/>
        <v>0</v>
      </c>
      <c r="F67" s="5">
        <f t="shared" ref="F67:H69" si="4">ROUND(E67*(1+$F$64),0)</f>
        <v>0</v>
      </c>
      <c r="G67" s="5">
        <f t="shared" si="4"/>
        <v>0</v>
      </c>
      <c r="H67" s="5">
        <f t="shared" si="4"/>
        <v>0</v>
      </c>
      <c r="I67" s="3">
        <f>SUM(B67:H67)</f>
        <v>0</v>
      </c>
    </row>
    <row r="68" spans="1:9" x14ac:dyDescent="0.25">
      <c r="A68" s="6" t="s">
        <v>29</v>
      </c>
      <c r="B68" s="5">
        <v>0</v>
      </c>
      <c r="C68" s="5">
        <f t="shared" si="3"/>
        <v>0</v>
      </c>
      <c r="D68" s="5">
        <f t="shared" si="3"/>
        <v>0</v>
      </c>
      <c r="E68" s="5">
        <f t="shared" si="3"/>
        <v>0</v>
      </c>
      <c r="F68" s="5">
        <f t="shared" si="4"/>
        <v>0</v>
      </c>
      <c r="G68" s="5">
        <f t="shared" si="4"/>
        <v>0</v>
      </c>
      <c r="H68" s="5">
        <f t="shared" si="4"/>
        <v>0</v>
      </c>
      <c r="I68" s="3">
        <f>SUM(B68:H68)</f>
        <v>0</v>
      </c>
    </row>
    <row r="69" spans="1:9" x14ac:dyDescent="0.25">
      <c r="A69" s="6" t="s">
        <v>19</v>
      </c>
      <c r="B69" s="5"/>
      <c r="C69" s="5">
        <f t="shared" si="3"/>
        <v>0</v>
      </c>
      <c r="D69" s="5">
        <f t="shared" si="3"/>
        <v>0</v>
      </c>
      <c r="E69" s="5">
        <f t="shared" si="3"/>
        <v>0</v>
      </c>
      <c r="F69" s="5">
        <f t="shared" si="4"/>
        <v>0</v>
      </c>
      <c r="G69" s="5">
        <f t="shared" si="4"/>
        <v>0</v>
      </c>
      <c r="H69" s="5">
        <f t="shared" si="4"/>
        <v>0</v>
      </c>
      <c r="I69" s="3">
        <f>SUM(B69:H69)</f>
        <v>0</v>
      </c>
    </row>
    <row r="70" spans="1:9" x14ac:dyDescent="0.25">
      <c r="A70" s="20" t="s">
        <v>30</v>
      </c>
      <c r="B70" s="9">
        <f t="shared" ref="B70:I70" si="5">SUM(B66:B69)</f>
        <v>0</v>
      </c>
      <c r="C70" s="9">
        <f t="shared" si="5"/>
        <v>0</v>
      </c>
      <c r="D70" s="9">
        <f t="shared" si="5"/>
        <v>0</v>
      </c>
      <c r="E70" s="9">
        <f t="shared" si="5"/>
        <v>0</v>
      </c>
      <c r="F70" s="9">
        <f t="shared" si="5"/>
        <v>0</v>
      </c>
      <c r="G70" s="9">
        <f t="shared" si="5"/>
        <v>0</v>
      </c>
      <c r="H70" s="9">
        <f t="shared" si="5"/>
        <v>0</v>
      </c>
      <c r="I70" s="9">
        <f t="shared" si="5"/>
        <v>0</v>
      </c>
    </row>
    <row r="71" spans="1:9" x14ac:dyDescent="0.25">
      <c r="I71" s="10" t="str">
        <f>IF(SUM(B70:H70)=I70,"","Review This Input")</f>
        <v/>
      </c>
    </row>
    <row r="74" spans="1:9" x14ac:dyDescent="0.25">
      <c r="A74" s="433" t="s">
        <v>52</v>
      </c>
      <c r="B74" s="433"/>
      <c r="C74" s="433"/>
      <c r="D74" s="433"/>
      <c r="E74" s="433"/>
      <c r="F74" s="433"/>
      <c r="G74" s="433"/>
      <c r="H74" s="433"/>
      <c r="I74" s="433"/>
    </row>
    <row r="75" spans="1:9" ht="16.5" thickBot="1" x14ac:dyDescent="0.3">
      <c r="A75" s="1"/>
      <c r="B75" s="25" t="s">
        <v>5</v>
      </c>
      <c r="C75" s="25" t="s">
        <v>3</v>
      </c>
      <c r="D75" s="25" t="s">
        <v>6</v>
      </c>
      <c r="E75" s="25" t="s">
        <v>7</v>
      </c>
      <c r="F75" s="25" t="s">
        <v>8</v>
      </c>
      <c r="G75" s="25" t="s">
        <v>9</v>
      </c>
      <c r="H75" s="25" t="s">
        <v>10</v>
      </c>
      <c r="I75" s="25" t="s">
        <v>11</v>
      </c>
    </row>
    <row r="76" spans="1:9" ht="16.5" thickBot="1" x14ac:dyDescent="0.3">
      <c r="A76" s="17" t="s">
        <v>25</v>
      </c>
      <c r="B76" s="16"/>
      <c r="C76" s="19">
        <v>0</v>
      </c>
      <c r="D76" s="16"/>
      <c r="E76" s="16"/>
      <c r="F76" s="22">
        <v>0</v>
      </c>
      <c r="G76" s="16"/>
      <c r="H76" s="16"/>
    </row>
    <row r="77" spans="1:9" ht="26.25" x14ac:dyDescent="0.25">
      <c r="A77" s="7" t="s">
        <v>21</v>
      </c>
      <c r="B77" s="5">
        <v>0</v>
      </c>
      <c r="C77" s="5">
        <f>ROUND(B77*(1+$C$76),0)</f>
        <v>0</v>
      </c>
      <c r="D77" s="5">
        <f>ROUND(C77*(1+$C$76),0)</f>
        <v>0</v>
      </c>
      <c r="E77" s="5">
        <f>ROUND(D77*(1+$C$76),0)</f>
        <v>0</v>
      </c>
      <c r="F77" s="5">
        <f>ROUND(E77*(1+$F$76),0)</f>
        <v>0</v>
      </c>
      <c r="G77" s="5">
        <f>ROUND(F77*(1+$F$76),0)</f>
        <v>0</v>
      </c>
      <c r="H77" s="5">
        <f>ROUND(G77*(1+$F$76),0)</f>
        <v>0</v>
      </c>
      <c r="I77" s="3">
        <f>SUM(B77:H77)</f>
        <v>0</v>
      </c>
    </row>
    <row r="78" spans="1:9" x14ac:dyDescent="0.25">
      <c r="A78" s="11" t="s">
        <v>31</v>
      </c>
      <c r="B78" s="4"/>
      <c r="C78" s="4"/>
      <c r="D78" s="4"/>
      <c r="E78" s="4"/>
      <c r="F78" s="4"/>
      <c r="G78" s="4"/>
      <c r="H78" s="4"/>
      <c r="I78" s="3"/>
    </row>
    <row r="79" spans="1:9" x14ac:dyDescent="0.25">
      <c r="A79" s="7" t="s">
        <v>1</v>
      </c>
      <c r="B79" s="5"/>
      <c r="C79" s="5"/>
      <c r="D79" s="5"/>
      <c r="E79" s="5"/>
      <c r="F79" s="5"/>
      <c r="G79" s="5"/>
      <c r="H79" s="5"/>
      <c r="I79" s="3">
        <f>SUM(B79:H79)</f>
        <v>0</v>
      </c>
    </row>
    <row r="80" spans="1:9" x14ac:dyDescent="0.25">
      <c r="A80" s="7" t="s">
        <v>23</v>
      </c>
      <c r="B80" s="5"/>
      <c r="C80" s="5"/>
      <c r="D80" s="5"/>
      <c r="E80" s="5"/>
      <c r="F80" s="5"/>
      <c r="G80" s="5"/>
      <c r="H80" s="5"/>
      <c r="I80" s="3">
        <f>SUM(B80:H80)</f>
        <v>0</v>
      </c>
    </row>
    <row r="81" spans="1:9" x14ac:dyDescent="0.25">
      <c r="A81" s="7" t="s">
        <v>19</v>
      </c>
      <c r="B81" s="5"/>
      <c r="C81" s="5"/>
      <c r="D81" s="5"/>
      <c r="E81" s="5"/>
      <c r="F81" s="5"/>
      <c r="G81" s="5"/>
      <c r="H81" s="5"/>
      <c r="I81" s="3">
        <f>SUM(B81:H81)</f>
        <v>0</v>
      </c>
    </row>
    <row r="82" spans="1:9" x14ac:dyDescent="0.25">
      <c r="A82" s="12" t="s">
        <v>22</v>
      </c>
      <c r="B82" s="4">
        <f>SUM(B79:B81)</f>
        <v>0</v>
      </c>
      <c r="C82" s="4">
        <f t="shared" ref="C82:H82" si="6">SUM(C79:C81)</f>
        <v>0</v>
      </c>
      <c r="D82" s="4">
        <f t="shared" si="6"/>
        <v>0</v>
      </c>
      <c r="E82" s="4">
        <f t="shared" si="6"/>
        <v>0</v>
      </c>
      <c r="F82" s="4">
        <f t="shared" si="6"/>
        <v>0</v>
      </c>
      <c r="G82" s="4">
        <f t="shared" si="6"/>
        <v>0</v>
      </c>
      <c r="H82" s="4">
        <f t="shared" si="6"/>
        <v>0</v>
      </c>
      <c r="I82" s="3">
        <f>SUM(B82:H82)</f>
        <v>0</v>
      </c>
    </row>
    <row r="83" spans="1:9" x14ac:dyDescent="0.25">
      <c r="A83" s="8" t="s">
        <v>20</v>
      </c>
      <c r="B83" s="9">
        <f>+B77+B82</f>
        <v>0</v>
      </c>
      <c r="C83" s="9">
        <f t="shared" ref="C83:H83" si="7">+C77+C82</f>
        <v>0</v>
      </c>
      <c r="D83" s="9">
        <f t="shared" si="7"/>
        <v>0</v>
      </c>
      <c r="E83" s="9">
        <f t="shared" si="7"/>
        <v>0</v>
      </c>
      <c r="F83" s="9">
        <f t="shared" si="7"/>
        <v>0</v>
      </c>
      <c r="G83" s="9">
        <f t="shared" si="7"/>
        <v>0</v>
      </c>
      <c r="H83" s="9">
        <f t="shared" si="7"/>
        <v>0</v>
      </c>
      <c r="I83" s="9">
        <f>I77+I82</f>
        <v>0</v>
      </c>
    </row>
    <row r="84" spans="1:9" x14ac:dyDescent="0.25">
      <c r="I84" s="10" t="str">
        <f>IF(SUM(B83:H83)=I83,"","Review This Input")</f>
        <v/>
      </c>
    </row>
    <row r="85" spans="1:9" x14ac:dyDescent="0.25">
      <c r="G85" s="13"/>
      <c r="H85" s="15" t="s">
        <v>24</v>
      </c>
      <c r="I85" s="14">
        <f>I83-I70</f>
        <v>0</v>
      </c>
    </row>
    <row r="87" spans="1:9" x14ac:dyDescent="0.25">
      <c r="A87" s="23" t="s">
        <v>32</v>
      </c>
    </row>
    <row r="89" spans="1:9" x14ac:dyDescent="0.25">
      <c r="A89" s="24" t="s">
        <v>33</v>
      </c>
    </row>
    <row r="90" spans="1:9" x14ac:dyDescent="0.25">
      <c r="A90" s="24"/>
    </row>
    <row r="91" spans="1:9" ht="59.45" customHeight="1" x14ac:dyDescent="0.25">
      <c r="A91" s="434"/>
      <c r="B91" s="435"/>
      <c r="C91" s="435"/>
      <c r="D91" s="435"/>
      <c r="E91" s="435"/>
      <c r="F91" s="435"/>
      <c r="G91" s="435"/>
      <c r="H91" s="436"/>
    </row>
    <row r="93" spans="1:9" ht="59.1" customHeight="1" x14ac:dyDescent="0.25">
      <c r="A93" s="434"/>
      <c r="B93" s="435"/>
      <c r="C93" s="435"/>
      <c r="D93" s="435"/>
      <c r="E93" s="435"/>
      <c r="F93" s="435"/>
      <c r="G93" s="435"/>
      <c r="H93" s="436"/>
    </row>
  </sheetData>
  <customSheetViews>
    <customSheetView guid="{A57ED495-A8F1-41AA-920B-D492B709C260}" state="hidden" topLeftCell="A53">
      <selection activeCell="A9" sqref="A9:I9"/>
      <rowBreaks count="2" manualBreakCount="2">
        <brk id="35" max="16383" man="1"/>
        <brk id="86" max="16383" man="1"/>
      </rowBreaks>
      <pageMargins left="0.7" right="0.7" top="0.75" bottom="0.75" header="0.3" footer="0.3"/>
      <pageSetup scale="80" orientation="portrait" verticalDpi="0" r:id="rId1"/>
      <headerFooter>
        <oddHeader xml:space="preserve">&amp;C&amp;14Wake Transit Plan
Project Request Form </oddHeader>
      </headerFooter>
    </customSheetView>
  </customSheetViews>
  <mergeCells count="37">
    <mergeCell ref="A74:I74"/>
    <mergeCell ref="A91:H91"/>
    <mergeCell ref="A93:H93"/>
    <mergeCell ref="A30:I30"/>
    <mergeCell ref="A32:I32"/>
    <mergeCell ref="A34:I34"/>
    <mergeCell ref="A37:I37"/>
    <mergeCell ref="A49:I49"/>
    <mergeCell ref="A62:I62"/>
    <mergeCell ref="A28:I28"/>
    <mergeCell ref="A7:B7"/>
    <mergeCell ref="A8:I8"/>
    <mergeCell ref="A9:C9"/>
    <mergeCell ref="A10:D10"/>
    <mergeCell ref="A14:I14"/>
    <mergeCell ref="A16:I16"/>
    <mergeCell ref="A18:I18"/>
    <mergeCell ref="A20:I20"/>
    <mergeCell ref="A22:I22"/>
    <mergeCell ref="A23:I24"/>
    <mergeCell ref="A26:I26"/>
    <mergeCell ref="A5:B5"/>
    <mergeCell ref="C5:D5"/>
    <mergeCell ref="E5:I5"/>
    <mergeCell ref="A6:B6"/>
    <mergeCell ref="C6:D6"/>
    <mergeCell ref="E6:G6"/>
    <mergeCell ref="H6:I6"/>
    <mergeCell ref="A2:B2"/>
    <mergeCell ref="C2:D2"/>
    <mergeCell ref="E2:G2"/>
    <mergeCell ref="H2:I2"/>
    <mergeCell ref="A3:B4"/>
    <mergeCell ref="C3:D4"/>
    <mergeCell ref="E3:G3"/>
    <mergeCell ref="H3:I4"/>
    <mergeCell ref="E4:G4"/>
  </mergeCells>
  <pageMargins left="0.7" right="0.7" top="0.75" bottom="0.75" header="0.3" footer="0.3"/>
  <pageSetup scale="80" orientation="portrait" verticalDpi="0" r:id="rId2"/>
  <headerFooter>
    <oddHeader xml:space="preserve">&amp;C&amp;14Wake Transit Plan
Project Request Form </oddHeader>
  </headerFooter>
  <rowBreaks count="2" manualBreakCount="2">
    <brk id="35" max="16383" man="1"/>
    <brk id="86" max="16383" man="1"/>
  </rowBreaks>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5032DC85EDB394D867F5EB0E57C5723" ma:contentTypeVersion="0" ma:contentTypeDescription="Create a new document." ma:contentTypeScope="" ma:versionID="671cc024735a219f92e50bbd0dbf7fa4">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0727175-DC47-4240-9783-CA35FAB50E7A}">
  <ds:schemaRefs>
    <ds:schemaRef ds:uri="http://www.w3.org/XML/1998/namespace"/>
    <ds:schemaRef ds:uri="http://schemas.microsoft.com/office/2006/metadata/properties"/>
    <ds:schemaRef ds:uri="http://schemas.microsoft.com/office/infopath/2007/PartnerControls"/>
    <ds:schemaRef ds:uri="http://purl.org/dc/elements/1.1/"/>
    <ds:schemaRef ds:uri="http://purl.org/dc/dcmitype/"/>
    <ds:schemaRef ds:uri="http://schemas.microsoft.com/office/2006/documentManagement/type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35A5268D-D82E-4CFE-B074-0AF18843E4AB}">
  <ds:schemaRefs>
    <ds:schemaRef ds:uri="http://schemas.microsoft.com/sharepoint/v3/contenttype/forms"/>
  </ds:schemaRefs>
</ds:datastoreItem>
</file>

<file path=customXml/itemProps3.xml><?xml version="1.0" encoding="utf-8"?>
<ds:datastoreItem xmlns:ds="http://schemas.openxmlformats.org/officeDocument/2006/customXml" ds:itemID="{A8B4F6D0-A670-493A-9804-19F456EFB0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FY19 Project Request </vt:lpstr>
      <vt:lpstr>FY19 Project Reporting</vt:lpstr>
      <vt:lpstr>Exhibit A</vt:lpstr>
      <vt:lpstr>ProjReq Instructions</vt:lpstr>
      <vt:lpstr>ProjReport Instructions</vt:lpstr>
      <vt:lpstr>FY19 Exhibit A - Draft</vt:lpstr>
      <vt:lpstr>End-of-Year Reconciliations</vt:lpstr>
      <vt:lpstr>Sheet1</vt:lpstr>
      <vt:lpstr>Cap Expan Template </vt:lpstr>
      <vt:lpstr>Ops Req_Template </vt:lpstr>
      <vt:lpstr>Ops Req_Customer-Community Surv</vt:lpstr>
      <vt:lpstr>Added_notes_as_appropriate</vt:lpstr>
      <vt:lpstr>End_Date</vt:lpstr>
      <vt:lpstr>'Exhibit A'!Print_Area</vt:lpstr>
      <vt:lpstr>'FY19 Exhibit A - Draft'!Print_Area</vt:lpstr>
      <vt:lpstr>'FY19 Project Reporting'!Print_Area</vt:lpstr>
      <vt:lpstr>'FY19 Project Request '!Print_Area</vt:lpstr>
      <vt:lpstr>'ProjReport Instructions'!Print_Area</vt:lpstr>
      <vt:lpstr>'ProjReq Instructions'!Print_Area</vt:lpstr>
      <vt:lpstr>Project_Name</vt:lpstr>
      <vt:lpstr>Requesting_Agency</vt:lpstr>
      <vt:lpstr>Start_Date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PSridharan@gotriangle.org</dc:creator>
  <cp:lastModifiedBy>Praveen Sridharan</cp:lastModifiedBy>
  <cp:lastPrinted>2017-11-15T17:30:08Z</cp:lastPrinted>
  <dcterms:created xsi:type="dcterms:W3CDTF">2017-01-26T15:15:03Z</dcterms:created>
  <dcterms:modified xsi:type="dcterms:W3CDTF">2018-01-03T20:09:55Z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0x01010025032DC85EDB394D867F5EB0E57C5723</vt:lpwstr>
  </property>
</Properties>
</file>